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ESQUADRIAS" sheetId="58" r:id="rId14"/>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<sst xmlns="http://schemas.openxmlformats.org/spreadsheetml/2006/main" count="76186" uniqueCount="11265">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</sst>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32</xdr:col>
      <xdr:colOff>261937</xdr:colOff>
      <xdr:row>0</xdr:row>
      <xdr:rowOff>166687</xdr:rowOff>
    </xdr:from>
    <xdr:ext cx="1676400" cy="371475"/>
    <xdr:pic>
      <xdr:nvPicPr>
        <xdr:cNvPr id="2" name="image7.png">
          <a:extLst>
            <a:ext uri="{FF2B5EF4-FFF2-40B4-BE49-F238E27FC236}">
              <a16:creationId xmlns:a16="http://schemas.microsoft.com/office/drawing/2014/main" id="{764A7F0A-BF8E-4B4A-A424-C325293D05B6}"/>
            </a:ext>
          </a:extLst>
        </xdr:cNvPr>
        <xdr:cNvPicPr preferRelativeResize="0"/>
      </xdr:nvPicPr>
      <xdr:blipFill>
        <a:blip xmlns:r="http://schemas.openxmlformats.org/officeDocument/2006/relationships" r:embed="rId1" cstate="print"/>
        <a:stretch>
          <a:fillRect/>
        </a:stretch>
      </xdr:blipFill>
      <xdr:spPr>
        <a:xfrm>
          <a:off x="27493912" y="166687"/>
          <a:ext cx="1676400" cy="3714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2175-1A54-4BED-A009-5F8B20506139}">
  <sheetPr>
    <tabColor rgb="FF0000FF"/>
    <pageSetUpPr fitToPage="1"/>
  </sheetPr>
  <dimension ref="A1:AL176"/>
  <sheetViews>
    <sheetView showGridLines="0" showZeros="0" zoomScale="55" zoomScaleNormal="55" zoomScaleSheetLayoutView="55" workbookViewId="0">
      <pane xSplit="7" ySplit="7" topLeftCell="S8" activePane="bottomRight" state="frozen"/>
      <selection activeCell="C121" sqref="C121"/>
      <selection pane="topRight" activeCell="C121" sqref="C121"/>
      <selection pane="bottomLeft" activeCell="C121" sqref="C121"/>
      <selection pane="bottomRight" activeCell="S157" sqref="S157"/>
    </sheetView>
  </sheetViews>
  <sheetFormatPr defaultColWidth="14.42578125" defaultRowHeight="14.25" x14ac:dyDescent="0.2"/>
  <cols>
    <col min="1" max="1" width="31.7109375" style="485" bestFit="1" customWidth="1"/>
    <col min="2" max="2" width="182" style="485" customWidth="1"/>
    <col min="3" max="3" width="19.140625" style="553" customWidth="1"/>
    <col min="4" max="5" width="22.5703125" style="553" customWidth="1"/>
    <col min="6" max="6" width="59.140625" style="557" bestFit="1" customWidth="1"/>
    <col min="7" max="7" width="30.85546875" style="557" customWidth="1"/>
    <col min="8" max="8" width="1.7109375" style="496" customWidth="1"/>
    <col min="9" max="9" width="22" style="485" customWidth="1"/>
    <col min="10" max="24" width="14.42578125" style="485" customWidth="1"/>
    <col min="25" max="25" width="1.42578125" style="485" customWidth="1"/>
    <col min="26" max="26" width="9.7109375" style="485" customWidth="1"/>
    <col min="27" max="28" width="8.85546875" style="485" customWidth="1"/>
    <col min="29" max="29" width="1.42578125" style="485" customWidth="1"/>
    <col min="30" max="31" width="16.140625" style="553" bestFit="1" customWidth="1"/>
    <col min="32" max="32" width="1.7109375" style="337" customWidth="1"/>
    <col min="33" max="33" width="20.7109375" style="553" bestFit="1" customWidth="1"/>
    <col min="34" max="34" width="14.28515625" style="553" bestFit="1" customWidth="1"/>
    <col min="35" max="38" width="14.42578125" style="485"/>
  </cols>
  <sheetData>
    <row r="1" spans="1:38" ht="21.75" x14ac:dyDescent="0.2">
      <c r="A1" s="477" t="s">
        <v>1277</v>
      </c>
      <c r="B1" s="478"/>
      <c r="C1" s="479"/>
      <c r="D1" s="480"/>
      <c r="E1" s="480"/>
      <c r="F1" s="481"/>
      <c r="G1" s="481"/>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2"/>
      <c r="AG1" s="483"/>
      <c r="AH1" s="484"/>
      <c r="AI1"/>
      <c r="AJ1"/>
      <c r="AK1"/>
      <c r="AL1"/>
    </row>
    <row r="2" spans="1:38" ht="21.75" x14ac:dyDescent="0.2">
      <c r="A2" s="486" t="s">
        <v>1</v>
      </c>
      <c r="B2" s="487"/>
      <c r="C2" s="488"/>
      <c r="D2" s="489"/>
      <c r="E2" s="489"/>
      <c r="F2" s="490"/>
      <c r="G2" s="490"/>
      <c r="H2" s="489"/>
      <c r="I2" s="489"/>
      <c r="J2" s="489"/>
      <c r="K2" s="489"/>
      <c r="L2" s="489"/>
      <c r="M2" s="489"/>
      <c r="N2" s="489"/>
      <c r="O2" s="489"/>
      <c r="P2" s="489"/>
      <c r="Q2" s="489"/>
      <c r="R2" s="489"/>
      <c r="S2" s="489"/>
      <c r="T2" s="489"/>
      <c r="U2" s="489"/>
      <c r="V2" s="489"/>
      <c r="W2" s="489"/>
      <c r="X2" s="489"/>
      <c r="Y2" s="489"/>
      <c r="Z2" s="489"/>
      <c r="AA2" s="489"/>
      <c r="AB2" s="489"/>
      <c r="AC2" s="489"/>
      <c r="AD2" s="489"/>
      <c r="AE2" s="489"/>
      <c r="AF2" s="491"/>
      <c r="AG2" s="492"/>
      <c r="AH2" s="493"/>
      <c r="AI2"/>
      <c r="AJ2"/>
      <c r="AK2"/>
      <c r="AL2"/>
    </row>
    <row r="3" spans="1:38" ht="21.75" x14ac:dyDescent="0.2">
      <c r="A3" s="486" t="s">
        <v>2</v>
      </c>
      <c r="B3" s="487"/>
      <c r="C3" s="488"/>
      <c r="D3" s="489"/>
      <c r="E3" s="495"/>
      <c r="F3" s="494"/>
      <c r="G3" s="494"/>
      <c r="H3" s="495"/>
      <c r="I3" s="495"/>
      <c r="J3" s="495"/>
      <c r="K3" s="495"/>
      <c r="L3" s="495"/>
      <c r="M3" s="495"/>
      <c r="N3" s="495"/>
      <c r="O3" s="495"/>
      <c r="P3" s="495"/>
      <c r="Q3" s="495"/>
      <c r="R3" s="495"/>
      <c r="S3" s="495"/>
      <c r="T3" s="495"/>
      <c r="U3" s="495"/>
      <c r="V3" s="495"/>
      <c r="W3" s="495"/>
      <c r="X3" s="495"/>
      <c r="Y3" s="495"/>
      <c r="Z3" s="495"/>
      <c r="AA3" s="495"/>
      <c r="AB3" s="495"/>
      <c r="AC3" s="495"/>
      <c r="AD3" s="495"/>
      <c r="AE3" s="495"/>
      <c r="AF3" s="491"/>
      <c r="AG3" s="492"/>
      <c r="AH3" s="493"/>
      <c r="AI3"/>
      <c r="AJ3"/>
      <c r="AK3"/>
      <c r="AL3"/>
    </row>
    <row r="4" spans="1:38" ht="24" thickBot="1" x14ac:dyDescent="0.25">
      <c r="A4" s="1976" t="s">
        <v>2341</v>
      </c>
      <c r="B4" s="1977"/>
      <c r="C4" s="1977"/>
      <c r="D4" s="1977"/>
      <c r="E4" s="1977"/>
      <c r="F4" s="1977"/>
      <c r="G4" s="1977"/>
      <c r="H4" s="1977"/>
      <c r="I4" s="1977"/>
      <c r="J4" s="1977"/>
      <c r="K4" s="1977"/>
      <c r="L4" s="1977"/>
      <c r="M4" s="1977"/>
      <c r="N4" s="1977"/>
      <c r="O4" s="1977"/>
      <c r="P4" s="1977"/>
      <c r="Q4" s="1977"/>
      <c r="R4" s="1977"/>
      <c r="S4" s="1977"/>
      <c r="T4" s="1977"/>
      <c r="U4" s="1977"/>
      <c r="V4" s="1977"/>
      <c r="W4" s="1977"/>
      <c r="X4" s="1977"/>
      <c r="Y4" s="1977"/>
      <c r="Z4" s="1977"/>
      <c r="AA4" s="1977"/>
      <c r="AB4" s="1977"/>
      <c r="AC4" s="1977"/>
      <c r="AD4" s="1977"/>
      <c r="AE4" s="1977"/>
      <c r="AF4" s="1977"/>
      <c r="AG4" s="1977"/>
      <c r="AH4" s="1977"/>
      <c r="AI4"/>
      <c r="AJ4"/>
      <c r="AK4"/>
      <c r="AL4"/>
    </row>
    <row r="5" spans="1:38" ht="27.75" customHeight="1" thickTop="1" x14ac:dyDescent="0.2">
      <c r="A5" s="1978" t="s">
        <v>1282</v>
      </c>
      <c r="B5" s="1981" t="s">
        <v>1283</v>
      </c>
      <c r="C5" s="1981" t="s">
        <v>2342</v>
      </c>
      <c r="D5" s="1981" t="s">
        <v>2343</v>
      </c>
      <c r="E5" s="1351"/>
      <c r="F5" s="1984" t="s">
        <v>2344</v>
      </c>
      <c r="G5" s="1987" t="s">
        <v>2345</v>
      </c>
      <c r="I5" s="1990" t="s">
        <v>2124</v>
      </c>
      <c r="J5" s="1991"/>
      <c r="K5" s="1991"/>
      <c r="L5" s="1991"/>
      <c r="M5" s="1991"/>
      <c r="N5" s="1991"/>
      <c r="O5" s="1991"/>
      <c r="P5" s="1991"/>
      <c r="Q5" s="1991"/>
      <c r="R5" s="1991"/>
      <c r="S5" s="1991"/>
      <c r="T5" s="1991"/>
      <c r="U5" s="1991"/>
      <c r="V5" s="1991"/>
      <c r="W5" s="1991"/>
      <c r="X5" s="1992"/>
      <c r="Y5" s="497"/>
      <c r="Z5" s="1993" t="s">
        <v>3243</v>
      </c>
      <c r="AA5" s="1994"/>
      <c r="AB5" s="1995"/>
      <c r="AC5" s="498"/>
      <c r="AD5" s="1993" t="s">
        <v>3244</v>
      </c>
      <c r="AE5" s="1995"/>
      <c r="AF5" s="312"/>
      <c r="AG5" s="1993" t="s">
        <v>15</v>
      </c>
      <c r="AH5" s="1995"/>
      <c r="AI5"/>
      <c r="AJ5"/>
      <c r="AK5"/>
      <c r="AL5"/>
    </row>
    <row r="6" spans="1:38" ht="60.75" thickBot="1" x14ac:dyDescent="0.25">
      <c r="A6" s="1979"/>
      <c r="B6" s="1982"/>
      <c r="C6" s="1982"/>
      <c r="D6" s="1982"/>
      <c r="E6" s="1352" t="s">
        <v>5507</v>
      </c>
      <c r="F6" s="1985"/>
      <c r="G6" s="1988"/>
      <c r="H6" s="498"/>
      <c r="I6" s="499" t="s">
        <v>3170</v>
      </c>
      <c r="J6" s="500" t="s">
        <v>2398</v>
      </c>
      <c r="K6" s="500" t="s">
        <v>3180</v>
      </c>
      <c r="L6" s="500" t="s">
        <v>3181</v>
      </c>
      <c r="M6" s="500" t="s">
        <v>3182</v>
      </c>
      <c r="N6" s="500" t="s">
        <v>3183</v>
      </c>
      <c r="O6" s="500" t="s">
        <v>3184</v>
      </c>
      <c r="P6" s="500" t="s">
        <v>3185</v>
      </c>
      <c r="Q6" s="500" t="s">
        <v>3186</v>
      </c>
      <c r="R6" s="500" t="s">
        <v>3208</v>
      </c>
      <c r="S6" s="500" t="s">
        <v>3209</v>
      </c>
      <c r="T6" s="500" t="s">
        <v>3210</v>
      </c>
      <c r="U6" s="500" t="s">
        <v>3211</v>
      </c>
      <c r="V6" s="500" t="s">
        <v>3212</v>
      </c>
      <c r="W6" s="500" t="s">
        <v>3213</v>
      </c>
      <c r="X6" s="501" t="s">
        <v>3229</v>
      </c>
      <c r="Y6" s="497"/>
      <c r="Z6" s="1972" t="s">
        <v>2342</v>
      </c>
      <c r="AA6" s="1974" t="s">
        <v>5544</v>
      </c>
      <c r="AB6" s="1974" t="s">
        <v>2344</v>
      </c>
      <c r="AC6" s="497"/>
      <c r="AD6" s="1972" t="s">
        <v>1082</v>
      </c>
      <c r="AE6" s="1974" t="s">
        <v>2350</v>
      </c>
      <c r="AF6" s="312"/>
      <c r="AG6" s="1972" t="s">
        <v>1082</v>
      </c>
      <c r="AH6" s="1974" t="s">
        <v>2350</v>
      </c>
      <c r="AI6"/>
      <c r="AJ6"/>
      <c r="AK6"/>
      <c r="AL6"/>
    </row>
    <row r="7" spans="1:38" ht="15" x14ac:dyDescent="0.2">
      <c r="A7" s="1980"/>
      <c r="B7" s="1983"/>
      <c r="C7" s="1983"/>
      <c r="D7" s="1983"/>
      <c r="E7" s="1353"/>
      <c r="F7" s="1986"/>
      <c r="G7" s="1989"/>
      <c r="H7" s="498"/>
      <c r="I7" s="502">
        <v>1</v>
      </c>
      <c r="J7" s="503">
        <v>1</v>
      </c>
      <c r="K7" s="503">
        <v>1</v>
      </c>
      <c r="L7" s="503">
        <v>1</v>
      </c>
      <c r="M7" s="503">
        <v>1</v>
      </c>
      <c r="N7" s="503">
        <v>1</v>
      </c>
      <c r="O7" s="503">
        <v>1</v>
      </c>
      <c r="P7" s="503">
        <v>1</v>
      </c>
      <c r="Q7" s="503">
        <v>1</v>
      </c>
      <c r="R7" s="503">
        <v>1</v>
      </c>
      <c r="S7" s="503">
        <v>8</v>
      </c>
      <c r="T7" s="503">
        <v>22</v>
      </c>
      <c r="U7" s="503">
        <v>1</v>
      </c>
      <c r="V7" s="503">
        <v>1</v>
      </c>
      <c r="W7" s="503">
        <v>1</v>
      </c>
      <c r="X7" s="504">
        <v>1</v>
      </c>
      <c r="Y7" s="497"/>
      <c r="Z7" s="1996"/>
      <c r="AA7" s="1997"/>
      <c r="AB7" s="1997"/>
      <c r="AC7" s="497"/>
      <c r="AD7" s="1973"/>
      <c r="AE7" s="1975"/>
      <c r="AF7" s="312"/>
      <c r="AG7" s="1973"/>
      <c r="AH7" s="1975"/>
      <c r="AI7"/>
      <c r="AJ7"/>
      <c r="AK7"/>
      <c r="AL7"/>
    </row>
    <row r="8" spans="1:38" ht="15" x14ac:dyDescent="0.2">
      <c r="A8" s="505" t="s">
        <v>2351</v>
      </c>
      <c r="B8" s="506" t="s">
        <v>3188</v>
      </c>
      <c r="C8" s="313">
        <v>0.8</v>
      </c>
      <c r="D8" s="313">
        <v>2.1</v>
      </c>
      <c r="E8" s="507">
        <f>C8*D8</f>
        <v>1.6800000000000002</v>
      </c>
      <c r="F8" s="507">
        <f t="shared" ref="F8:F28" si="0">IF(D8=0,SUMPRODUCT($I$7:$X$7,$I8:$X8)*(C8),SUMPRODUCT($I$7:$X$7,$I8:$X8)*(C8*D8))</f>
        <v>285.60000000000002</v>
      </c>
      <c r="G8" s="508">
        <f t="shared" ref="G8:G88" si="1">SUMPRODUCT($I$7:$X$7,$I8:$X8)</f>
        <v>170</v>
      </c>
      <c r="H8" s="498"/>
      <c r="I8" s="509"/>
      <c r="J8" s="510">
        <v>1</v>
      </c>
      <c r="K8" s="510"/>
      <c r="L8" s="510"/>
      <c r="M8" s="510"/>
      <c r="N8" s="510"/>
      <c r="O8" s="510"/>
      <c r="P8" s="510">
        <v>3</v>
      </c>
      <c r="Q8" s="510">
        <v>1</v>
      </c>
      <c r="R8" s="510">
        <v>5</v>
      </c>
      <c r="S8" s="510">
        <v>5</v>
      </c>
      <c r="T8" s="510">
        <v>5</v>
      </c>
      <c r="U8" s="510">
        <v>8</v>
      </c>
      <c r="V8" s="510">
        <v>2</v>
      </c>
      <c r="W8" s="510"/>
      <c r="X8" s="511"/>
      <c r="Y8" s="497"/>
      <c r="Z8" s="314"/>
      <c r="AA8" s="315">
        <v>0</v>
      </c>
      <c r="AB8" s="315">
        <v>0</v>
      </c>
      <c r="AC8" s="497"/>
      <c r="AD8" s="314"/>
      <c r="AE8" s="315">
        <f t="shared" ref="AE8:AE88" si="2">AD8*G8</f>
        <v>0</v>
      </c>
      <c r="AF8" s="312"/>
      <c r="AG8" s="314"/>
      <c r="AH8" s="315">
        <f t="shared" ref="AH8:AH34" si="3">AG8*J8</f>
        <v>0</v>
      </c>
      <c r="AI8"/>
      <c r="AJ8"/>
      <c r="AK8"/>
      <c r="AL8"/>
    </row>
    <row r="9" spans="1:38" ht="15" x14ac:dyDescent="0.2">
      <c r="A9" s="505" t="s">
        <v>2351</v>
      </c>
      <c r="B9" s="506" t="s">
        <v>3189</v>
      </c>
      <c r="C9" s="313">
        <v>0.9</v>
      </c>
      <c r="D9" s="313">
        <v>2.1</v>
      </c>
      <c r="E9" s="507">
        <f>C9*D9</f>
        <v>1.8900000000000001</v>
      </c>
      <c r="F9" s="507">
        <f t="shared" si="0"/>
        <v>109.62</v>
      </c>
      <c r="G9" s="508">
        <f t="shared" si="1"/>
        <v>58</v>
      </c>
      <c r="H9" s="498"/>
      <c r="I9" s="509"/>
      <c r="J9" s="510">
        <v>7</v>
      </c>
      <c r="K9" s="510"/>
      <c r="L9" s="510"/>
      <c r="M9" s="510"/>
      <c r="N9" s="510"/>
      <c r="O9" s="510"/>
      <c r="P9" s="510">
        <v>3</v>
      </c>
      <c r="Q9" s="510">
        <v>6</v>
      </c>
      <c r="R9" s="510">
        <v>2</v>
      </c>
      <c r="S9" s="510">
        <v>2</v>
      </c>
      <c r="T9" s="510">
        <v>1</v>
      </c>
      <c r="U9" s="510">
        <v>1</v>
      </c>
      <c r="V9" s="510">
        <v>1</v>
      </c>
      <c r="W9" s="510"/>
      <c r="X9" s="511"/>
      <c r="Y9" s="497"/>
      <c r="Z9" s="314"/>
      <c r="AA9" s="315">
        <v>0</v>
      </c>
      <c r="AB9" s="315">
        <v>0</v>
      </c>
      <c r="AC9" s="497"/>
      <c r="AD9" s="314"/>
      <c r="AE9" s="315">
        <f t="shared" si="2"/>
        <v>0</v>
      </c>
      <c r="AF9" s="312"/>
      <c r="AG9" s="314"/>
      <c r="AH9" s="315">
        <f t="shared" si="3"/>
        <v>0</v>
      </c>
      <c r="AI9"/>
      <c r="AJ9"/>
      <c r="AK9"/>
      <c r="AL9"/>
    </row>
    <row r="10" spans="1:38" ht="15" x14ac:dyDescent="0.2">
      <c r="A10" s="512" t="s">
        <v>2351</v>
      </c>
      <c r="B10" s="506" t="s">
        <v>3230</v>
      </c>
      <c r="C10" s="316">
        <v>0.7</v>
      </c>
      <c r="D10" s="313">
        <v>2.1</v>
      </c>
      <c r="E10" s="507">
        <f>C10*D10</f>
        <v>1.47</v>
      </c>
      <c r="F10" s="507">
        <f t="shared" si="0"/>
        <v>299.88</v>
      </c>
      <c r="G10" s="508">
        <f t="shared" si="1"/>
        <v>204</v>
      </c>
      <c r="H10" s="498"/>
      <c r="I10" s="568"/>
      <c r="J10" s="560"/>
      <c r="K10" s="560"/>
      <c r="L10" s="560"/>
      <c r="M10" s="560"/>
      <c r="N10" s="560"/>
      <c r="O10" s="560"/>
      <c r="P10" s="560"/>
      <c r="Q10" s="560"/>
      <c r="R10" s="514">
        <v>7</v>
      </c>
      <c r="S10" s="514">
        <v>7</v>
      </c>
      <c r="T10" s="514">
        <v>6</v>
      </c>
      <c r="U10" s="514">
        <v>8</v>
      </c>
      <c r="V10" s="514">
        <v>1</v>
      </c>
      <c r="W10" s="514"/>
      <c r="X10" s="515"/>
      <c r="Y10" s="497"/>
      <c r="Z10" s="317"/>
      <c r="AA10" s="318">
        <v>0</v>
      </c>
      <c r="AB10" s="318">
        <v>0</v>
      </c>
      <c r="AC10" s="497"/>
      <c r="AD10" s="317"/>
      <c r="AE10" s="318">
        <f t="shared" si="2"/>
        <v>0</v>
      </c>
      <c r="AF10" s="312"/>
      <c r="AG10" s="317"/>
      <c r="AH10" s="318">
        <f t="shared" si="3"/>
        <v>0</v>
      </c>
      <c r="AI10"/>
      <c r="AJ10"/>
      <c r="AK10"/>
      <c r="AL10"/>
    </row>
    <row r="11" spans="1:38" ht="15" x14ac:dyDescent="0.2">
      <c r="A11" s="512" t="s">
        <v>2351</v>
      </c>
      <c r="B11" s="506"/>
      <c r="C11" s="313"/>
      <c r="D11" s="313"/>
      <c r="E11" s="507"/>
      <c r="F11" s="507">
        <f t="shared" si="0"/>
        <v>0</v>
      </c>
      <c r="G11" s="508">
        <f t="shared" si="1"/>
        <v>0</v>
      </c>
      <c r="H11" s="498"/>
      <c r="I11" s="513"/>
      <c r="J11" s="514"/>
      <c r="K11" s="514"/>
      <c r="L11" s="514"/>
      <c r="M11" s="514"/>
      <c r="N11" s="514"/>
      <c r="O11" s="514"/>
      <c r="P11" s="514"/>
      <c r="Q11" s="514"/>
      <c r="R11" s="514"/>
      <c r="S11" s="514"/>
      <c r="T11" s="514"/>
      <c r="U11" s="514"/>
      <c r="V11" s="514"/>
      <c r="W11" s="514"/>
      <c r="X11" s="515"/>
      <c r="Y11" s="497"/>
      <c r="Z11" s="314"/>
      <c r="AA11" s="318">
        <v>0</v>
      </c>
      <c r="AB11" s="318">
        <v>0</v>
      </c>
      <c r="AC11" s="497"/>
      <c r="AD11" s="314"/>
      <c r="AE11" s="318">
        <f t="shared" si="2"/>
        <v>0</v>
      </c>
      <c r="AF11" s="312"/>
      <c r="AG11" s="314"/>
      <c r="AH11" s="318">
        <f t="shared" si="3"/>
        <v>0</v>
      </c>
      <c r="AI11"/>
      <c r="AJ11"/>
      <c r="AK11"/>
      <c r="AL11"/>
    </row>
    <row r="12" spans="1:38" ht="15" x14ac:dyDescent="0.2">
      <c r="A12" s="512" t="s">
        <v>2351</v>
      </c>
      <c r="B12" s="506"/>
      <c r="C12" s="316"/>
      <c r="D12" s="316"/>
      <c r="E12" s="507"/>
      <c r="F12" s="507">
        <f t="shared" si="0"/>
        <v>0</v>
      </c>
      <c r="G12" s="517">
        <f t="shared" si="1"/>
        <v>0</v>
      </c>
      <c r="H12" s="498"/>
      <c r="I12" s="513"/>
      <c r="J12" s="514"/>
      <c r="K12" s="514"/>
      <c r="L12" s="514"/>
      <c r="M12" s="514"/>
      <c r="N12" s="514"/>
      <c r="O12" s="514"/>
      <c r="P12" s="514"/>
      <c r="Q12" s="514"/>
      <c r="R12" s="514"/>
      <c r="S12" s="514"/>
      <c r="T12" s="514"/>
      <c r="U12" s="514"/>
      <c r="V12" s="514"/>
      <c r="W12" s="514"/>
      <c r="X12" s="515"/>
      <c r="Y12" s="497"/>
      <c r="Z12" s="317"/>
      <c r="AA12" s="318">
        <v>0</v>
      </c>
      <c r="AB12" s="318">
        <v>0</v>
      </c>
      <c r="AC12" s="497"/>
      <c r="AD12" s="317"/>
      <c r="AE12" s="318">
        <f t="shared" si="2"/>
        <v>0</v>
      </c>
      <c r="AF12" s="312"/>
      <c r="AG12" s="317"/>
      <c r="AH12" s="318">
        <f t="shared" si="3"/>
        <v>0</v>
      </c>
      <c r="AI12"/>
      <c r="AJ12"/>
      <c r="AK12"/>
      <c r="AL12"/>
    </row>
    <row r="13" spans="1:38" ht="15.75" thickBot="1" x14ac:dyDescent="0.25">
      <c r="A13" s="518" t="s">
        <v>2351</v>
      </c>
      <c r="B13" s="519"/>
      <c r="C13" s="319"/>
      <c r="D13" s="319"/>
      <c r="E13" s="520"/>
      <c r="F13" s="520">
        <f t="shared" si="0"/>
        <v>0</v>
      </c>
      <c r="G13" s="521">
        <f t="shared" si="1"/>
        <v>0</v>
      </c>
      <c r="H13" s="498"/>
      <c r="I13" s="522"/>
      <c r="J13" s="523"/>
      <c r="K13" s="523"/>
      <c r="L13" s="523"/>
      <c r="M13" s="523"/>
      <c r="N13" s="523"/>
      <c r="O13" s="523"/>
      <c r="P13" s="523"/>
      <c r="Q13" s="523"/>
      <c r="R13" s="523"/>
      <c r="S13" s="523"/>
      <c r="T13" s="523"/>
      <c r="U13" s="523"/>
      <c r="V13" s="523"/>
      <c r="W13" s="523"/>
      <c r="X13" s="524"/>
      <c r="Y13" s="497"/>
      <c r="Z13" s="320"/>
      <c r="AA13" s="321">
        <v>0</v>
      </c>
      <c r="AB13" s="321">
        <v>0</v>
      </c>
      <c r="AC13" s="497"/>
      <c r="AD13" s="320"/>
      <c r="AE13" s="321">
        <f t="shared" si="2"/>
        <v>0</v>
      </c>
      <c r="AF13" s="312"/>
      <c r="AG13" s="320"/>
      <c r="AH13" s="321">
        <f t="shared" si="3"/>
        <v>0</v>
      </c>
      <c r="AI13"/>
      <c r="AJ13"/>
      <c r="AK13"/>
      <c r="AL13"/>
    </row>
    <row r="14" spans="1:38" ht="15.75" thickTop="1" x14ac:dyDescent="0.2">
      <c r="A14" s="512" t="s">
        <v>2352</v>
      </c>
      <c r="B14" s="506"/>
      <c r="C14" s="316"/>
      <c r="D14" s="322"/>
      <c r="E14" s="507"/>
      <c r="F14" s="507">
        <f t="shared" si="0"/>
        <v>0</v>
      </c>
      <c r="G14" s="508">
        <f t="shared" si="1"/>
        <v>0</v>
      </c>
      <c r="H14" s="498"/>
      <c r="I14" s="513"/>
      <c r="J14" s="514"/>
      <c r="K14" s="514"/>
      <c r="L14" s="514"/>
      <c r="M14" s="514"/>
      <c r="N14" s="514"/>
      <c r="O14" s="514"/>
      <c r="P14" s="514"/>
      <c r="Q14" s="514"/>
      <c r="R14" s="514"/>
      <c r="S14" s="514"/>
      <c r="T14" s="514"/>
      <c r="U14" s="514"/>
      <c r="V14" s="514"/>
      <c r="W14" s="514"/>
      <c r="X14" s="515"/>
      <c r="Y14" s="497"/>
      <c r="Z14" s="317"/>
      <c r="AA14" s="318">
        <v>0</v>
      </c>
      <c r="AB14" s="318">
        <v>0</v>
      </c>
      <c r="AC14" s="497"/>
      <c r="AD14" s="317"/>
      <c r="AE14" s="318">
        <f t="shared" si="2"/>
        <v>0</v>
      </c>
      <c r="AF14" s="312"/>
      <c r="AG14" s="317"/>
      <c r="AH14" s="318">
        <f t="shared" si="3"/>
        <v>0</v>
      </c>
      <c r="AI14"/>
      <c r="AJ14"/>
      <c r="AK14"/>
      <c r="AL14"/>
    </row>
    <row r="15" spans="1:38" ht="15" x14ac:dyDescent="0.2">
      <c r="A15" s="526" t="s">
        <v>2352</v>
      </c>
      <c r="B15" s="527"/>
      <c r="C15" s="323"/>
      <c r="D15" s="324"/>
      <c r="E15" s="528"/>
      <c r="F15" s="528">
        <f t="shared" si="0"/>
        <v>0</v>
      </c>
      <c r="G15" s="529">
        <f t="shared" si="1"/>
        <v>0</v>
      </c>
      <c r="H15" s="498"/>
      <c r="I15" s="530"/>
      <c r="J15" s="531"/>
      <c r="K15" s="531"/>
      <c r="L15" s="531"/>
      <c r="M15" s="531"/>
      <c r="N15" s="531"/>
      <c r="O15" s="531"/>
      <c r="P15" s="531"/>
      <c r="Q15" s="531"/>
      <c r="R15" s="531"/>
      <c r="S15" s="531"/>
      <c r="T15" s="531"/>
      <c r="U15" s="531"/>
      <c r="V15" s="531"/>
      <c r="W15" s="531"/>
      <c r="X15" s="532"/>
      <c r="Y15" s="497"/>
      <c r="Z15" s="325"/>
      <c r="AA15" s="326">
        <v>0</v>
      </c>
      <c r="AB15" s="326">
        <v>0</v>
      </c>
      <c r="AC15" s="497"/>
      <c r="AD15" s="325"/>
      <c r="AE15" s="326">
        <f t="shared" si="2"/>
        <v>0</v>
      </c>
      <c r="AF15" s="312"/>
      <c r="AG15" s="325"/>
      <c r="AH15" s="326">
        <f t="shared" si="3"/>
        <v>0</v>
      </c>
      <c r="AI15"/>
      <c r="AJ15"/>
      <c r="AK15"/>
      <c r="AL15"/>
    </row>
    <row r="16" spans="1:38" ht="15" x14ac:dyDescent="0.2">
      <c r="A16" s="526" t="s">
        <v>2352</v>
      </c>
      <c r="B16" s="527"/>
      <c r="C16" s="323"/>
      <c r="D16" s="324"/>
      <c r="E16" s="528"/>
      <c r="F16" s="528">
        <f t="shared" si="0"/>
        <v>0</v>
      </c>
      <c r="G16" s="529">
        <f t="shared" si="1"/>
        <v>0</v>
      </c>
      <c r="H16" s="498"/>
      <c r="I16" s="530"/>
      <c r="J16" s="531"/>
      <c r="K16" s="531"/>
      <c r="L16" s="531"/>
      <c r="M16" s="531"/>
      <c r="N16" s="531"/>
      <c r="O16" s="531"/>
      <c r="P16" s="531"/>
      <c r="Q16" s="531"/>
      <c r="R16" s="531"/>
      <c r="S16" s="531"/>
      <c r="T16" s="531"/>
      <c r="U16" s="531"/>
      <c r="V16" s="531"/>
      <c r="W16" s="531"/>
      <c r="X16" s="532"/>
      <c r="Y16" s="497"/>
      <c r="Z16" s="325"/>
      <c r="AA16" s="326">
        <v>0</v>
      </c>
      <c r="AB16" s="326">
        <v>0</v>
      </c>
      <c r="AC16" s="497"/>
      <c r="AD16" s="325"/>
      <c r="AE16" s="326">
        <f t="shared" si="2"/>
        <v>0</v>
      </c>
      <c r="AF16" s="312"/>
      <c r="AG16" s="325"/>
      <c r="AH16" s="326">
        <f t="shared" si="3"/>
        <v>0</v>
      </c>
      <c r="AI16"/>
      <c r="AJ16"/>
      <c r="AK16"/>
      <c r="AL16"/>
    </row>
    <row r="17" spans="1:38" ht="15" x14ac:dyDescent="0.2">
      <c r="A17" s="526" t="s">
        <v>2352</v>
      </c>
      <c r="B17" s="527"/>
      <c r="C17" s="323"/>
      <c r="D17" s="324"/>
      <c r="E17" s="528"/>
      <c r="F17" s="528">
        <f t="shared" si="0"/>
        <v>0</v>
      </c>
      <c r="G17" s="529">
        <f t="shared" si="1"/>
        <v>0</v>
      </c>
      <c r="H17" s="498"/>
      <c r="I17" s="530"/>
      <c r="J17" s="531"/>
      <c r="K17" s="531"/>
      <c r="L17" s="531"/>
      <c r="M17" s="531"/>
      <c r="N17" s="531"/>
      <c r="O17" s="531"/>
      <c r="P17" s="531"/>
      <c r="Q17" s="531"/>
      <c r="R17" s="531"/>
      <c r="S17" s="531"/>
      <c r="T17" s="531"/>
      <c r="U17" s="531"/>
      <c r="V17" s="531"/>
      <c r="W17" s="531"/>
      <c r="X17" s="532"/>
      <c r="Y17" s="497"/>
      <c r="Z17" s="325"/>
      <c r="AA17" s="326">
        <v>0</v>
      </c>
      <c r="AB17" s="326">
        <v>0</v>
      </c>
      <c r="AC17" s="497"/>
      <c r="AD17" s="325"/>
      <c r="AE17" s="326">
        <f t="shared" si="2"/>
        <v>0</v>
      </c>
      <c r="AF17" s="312"/>
      <c r="AG17" s="325"/>
      <c r="AH17" s="326">
        <f t="shared" si="3"/>
        <v>0</v>
      </c>
      <c r="AI17"/>
      <c r="AJ17"/>
      <c r="AK17"/>
      <c r="AL17"/>
    </row>
    <row r="18" spans="1:38" ht="15" x14ac:dyDescent="0.2">
      <c r="A18" s="526" t="s">
        <v>2352</v>
      </c>
      <c r="B18" s="527"/>
      <c r="C18" s="323"/>
      <c r="D18" s="324"/>
      <c r="E18" s="528"/>
      <c r="F18" s="528">
        <f t="shared" si="0"/>
        <v>0</v>
      </c>
      <c r="G18" s="529">
        <f t="shared" si="1"/>
        <v>0</v>
      </c>
      <c r="H18" s="498"/>
      <c r="I18" s="530"/>
      <c r="J18" s="531"/>
      <c r="K18" s="531"/>
      <c r="L18" s="531"/>
      <c r="M18" s="531"/>
      <c r="N18" s="531"/>
      <c r="O18" s="531"/>
      <c r="P18" s="531"/>
      <c r="Q18" s="531"/>
      <c r="R18" s="531"/>
      <c r="S18" s="531"/>
      <c r="T18" s="531"/>
      <c r="U18" s="531"/>
      <c r="V18" s="531"/>
      <c r="W18" s="531"/>
      <c r="X18" s="532"/>
      <c r="Y18" s="497"/>
      <c r="Z18" s="325"/>
      <c r="AA18" s="326">
        <v>0</v>
      </c>
      <c r="AB18" s="326">
        <v>0</v>
      </c>
      <c r="AC18" s="497"/>
      <c r="AD18" s="325"/>
      <c r="AE18" s="326">
        <f t="shared" si="2"/>
        <v>0</v>
      </c>
      <c r="AF18" s="312"/>
      <c r="AG18" s="325"/>
      <c r="AH18" s="326">
        <f t="shared" si="3"/>
        <v>0</v>
      </c>
      <c r="AI18"/>
      <c r="AJ18"/>
      <c r="AK18"/>
      <c r="AL18"/>
    </row>
    <row r="19" spans="1:38" ht="15" x14ac:dyDescent="0.2">
      <c r="A19" s="526" t="s">
        <v>2352</v>
      </c>
      <c r="B19" s="527"/>
      <c r="C19" s="323"/>
      <c r="D19" s="324"/>
      <c r="E19" s="528"/>
      <c r="F19" s="528">
        <f t="shared" si="0"/>
        <v>0</v>
      </c>
      <c r="G19" s="529">
        <f t="shared" si="1"/>
        <v>0</v>
      </c>
      <c r="H19" s="498"/>
      <c r="I19" s="530"/>
      <c r="J19" s="531"/>
      <c r="K19" s="531"/>
      <c r="L19" s="531"/>
      <c r="M19" s="531"/>
      <c r="N19" s="531"/>
      <c r="O19" s="531"/>
      <c r="P19" s="531"/>
      <c r="Q19" s="531"/>
      <c r="R19" s="531"/>
      <c r="S19" s="531"/>
      <c r="T19" s="531"/>
      <c r="U19" s="531"/>
      <c r="V19" s="531"/>
      <c r="W19" s="531"/>
      <c r="X19" s="532"/>
      <c r="Y19" s="497"/>
      <c r="Z19" s="325"/>
      <c r="AA19" s="326">
        <v>0</v>
      </c>
      <c r="AB19" s="326">
        <v>0</v>
      </c>
      <c r="AC19" s="497"/>
      <c r="AD19" s="325"/>
      <c r="AE19" s="326">
        <f t="shared" si="2"/>
        <v>0</v>
      </c>
      <c r="AF19" s="312"/>
      <c r="AG19" s="325"/>
      <c r="AH19" s="326">
        <f t="shared" si="3"/>
        <v>0</v>
      </c>
      <c r="AI19"/>
      <c r="AJ19"/>
      <c r="AK19"/>
      <c r="AL19"/>
    </row>
    <row r="20" spans="1:38" ht="15.75" thickBot="1" x14ac:dyDescent="0.25">
      <c r="A20" s="518" t="s">
        <v>2352</v>
      </c>
      <c r="B20" s="519"/>
      <c r="C20" s="319"/>
      <c r="D20" s="327"/>
      <c r="E20" s="520"/>
      <c r="F20" s="520">
        <f t="shared" si="0"/>
        <v>0</v>
      </c>
      <c r="G20" s="521">
        <f t="shared" si="1"/>
        <v>0</v>
      </c>
      <c r="H20" s="498"/>
      <c r="I20" s="522"/>
      <c r="J20" s="523"/>
      <c r="K20" s="523"/>
      <c r="L20" s="523"/>
      <c r="M20" s="523"/>
      <c r="N20" s="523"/>
      <c r="O20" s="523"/>
      <c r="P20" s="523"/>
      <c r="Q20" s="523"/>
      <c r="R20" s="523"/>
      <c r="S20" s="523"/>
      <c r="T20" s="523"/>
      <c r="U20" s="523"/>
      <c r="V20" s="523"/>
      <c r="W20" s="523"/>
      <c r="X20" s="524"/>
      <c r="Y20" s="497"/>
      <c r="Z20" s="320"/>
      <c r="AA20" s="321">
        <v>0</v>
      </c>
      <c r="AB20" s="321">
        <v>0</v>
      </c>
      <c r="AC20" s="497"/>
      <c r="AD20" s="320"/>
      <c r="AE20" s="321">
        <f t="shared" si="2"/>
        <v>0</v>
      </c>
      <c r="AF20" s="312"/>
      <c r="AG20" s="320"/>
      <c r="AH20" s="321">
        <f t="shared" si="3"/>
        <v>0</v>
      </c>
      <c r="AI20"/>
      <c r="AJ20"/>
      <c r="AK20"/>
      <c r="AL20"/>
    </row>
    <row r="21" spans="1:38" ht="15.75" thickTop="1" x14ac:dyDescent="0.2">
      <c r="A21" s="512" t="s">
        <v>2353</v>
      </c>
      <c r="B21" s="506"/>
      <c r="C21" s="316"/>
      <c r="D21" s="322"/>
      <c r="E21" s="507"/>
      <c r="F21" s="507">
        <f t="shared" si="0"/>
        <v>0</v>
      </c>
      <c r="G21" s="517">
        <f t="shared" si="1"/>
        <v>0</v>
      </c>
      <c r="H21" s="498"/>
      <c r="I21" s="513"/>
      <c r="J21" s="514"/>
      <c r="K21" s="514"/>
      <c r="L21" s="514"/>
      <c r="M21" s="514"/>
      <c r="N21" s="514"/>
      <c r="O21" s="514"/>
      <c r="P21" s="514"/>
      <c r="Q21" s="514"/>
      <c r="R21" s="514"/>
      <c r="S21" s="514"/>
      <c r="T21" s="514"/>
      <c r="U21" s="514"/>
      <c r="V21" s="514"/>
      <c r="W21" s="514"/>
      <c r="X21" s="515"/>
      <c r="Y21" s="497"/>
      <c r="Z21" s="317"/>
      <c r="AA21" s="318"/>
      <c r="AB21" s="318"/>
      <c r="AC21" s="497"/>
      <c r="AD21" s="317"/>
      <c r="AE21" s="318">
        <f>AD21*F21</f>
        <v>0</v>
      </c>
      <c r="AF21" s="312"/>
      <c r="AG21" s="317"/>
      <c r="AH21" s="318">
        <f t="shared" si="3"/>
        <v>0</v>
      </c>
      <c r="AI21"/>
      <c r="AJ21"/>
      <c r="AK21"/>
      <c r="AL21"/>
    </row>
    <row r="22" spans="1:38" ht="15" x14ac:dyDescent="0.2">
      <c r="A22" s="512" t="s">
        <v>2353</v>
      </c>
      <c r="B22" s="527"/>
      <c r="C22" s="323"/>
      <c r="D22" s="324"/>
      <c r="E22" s="507"/>
      <c r="F22" s="507">
        <f t="shared" si="0"/>
        <v>0</v>
      </c>
      <c r="G22" s="529">
        <f t="shared" si="1"/>
        <v>0</v>
      </c>
      <c r="H22" s="498"/>
      <c r="I22" s="530"/>
      <c r="J22" s="531"/>
      <c r="K22" s="531"/>
      <c r="L22" s="531"/>
      <c r="M22" s="531"/>
      <c r="N22" s="531"/>
      <c r="O22" s="531"/>
      <c r="P22" s="531"/>
      <c r="Q22" s="531"/>
      <c r="R22" s="531"/>
      <c r="S22" s="531"/>
      <c r="T22" s="531"/>
      <c r="U22" s="531"/>
      <c r="V22" s="531"/>
      <c r="W22" s="531"/>
      <c r="X22" s="532"/>
      <c r="Y22" s="497"/>
      <c r="Z22" s="325"/>
      <c r="AA22" s="318"/>
      <c r="AB22" s="318"/>
      <c r="AC22" s="497"/>
      <c r="AD22" s="317"/>
      <c r="AE22" s="318">
        <f t="shared" ref="AE22:AE29" si="4">AD22*F22</f>
        <v>0</v>
      </c>
      <c r="AF22" s="312"/>
      <c r="AG22" s="325"/>
      <c r="AH22" s="326">
        <f t="shared" si="3"/>
        <v>0</v>
      </c>
      <c r="AI22"/>
      <c r="AJ22"/>
      <c r="AK22"/>
      <c r="AL22"/>
    </row>
    <row r="23" spans="1:38" ht="15" x14ac:dyDescent="0.2">
      <c r="A23" s="512" t="s">
        <v>2353</v>
      </c>
      <c r="B23" s="527"/>
      <c r="C23" s="323"/>
      <c r="D23" s="324"/>
      <c r="E23" s="507"/>
      <c r="F23" s="507">
        <f t="shared" si="0"/>
        <v>0</v>
      </c>
      <c r="G23" s="529">
        <f t="shared" si="1"/>
        <v>0</v>
      </c>
      <c r="H23" s="498"/>
      <c r="I23" s="530"/>
      <c r="J23" s="531"/>
      <c r="K23" s="531"/>
      <c r="L23" s="531"/>
      <c r="M23" s="531"/>
      <c r="N23" s="531"/>
      <c r="O23" s="531"/>
      <c r="P23" s="531"/>
      <c r="Q23" s="531"/>
      <c r="R23" s="531"/>
      <c r="S23" s="531"/>
      <c r="T23" s="531"/>
      <c r="U23" s="531"/>
      <c r="V23" s="531"/>
      <c r="W23" s="531"/>
      <c r="X23" s="532"/>
      <c r="Y23" s="497"/>
      <c r="Z23" s="325"/>
      <c r="AA23" s="318"/>
      <c r="AB23" s="318"/>
      <c r="AC23" s="497"/>
      <c r="AD23" s="317"/>
      <c r="AE23" s="318">
        <f t="shared" si="4"/>
        <v>0</v>
      </c>
      <c r="AF23" s="312"/>
      <c r="AG23" s="325"/>
      <c r="AH23" s="326">
        <f t="shared" si="3"/>
        <v>0</v>
      </c>
      <c r="AI23"/>
      <c r="AJ23"/>
      <c r="AK23"/>
      <c r="AL23"/>
    </row>
    <row r="24" spans="1:38" ht="15" x14ac:dyDescent="0.2">
      <c r="A24" s="512" t="s">
        <v>2353</v>
      </c>
      <c r="B24" s="527"/>
      <c r="C24" s="323"/>
      <c r="D24" s="324"/>
      <c r="E24" s="507"/>
      <c r="F24" s="507">
        <f t="shared" si="0"/>
        <v>0</v>
      </c>
      <c r="G24" s="529">
        <f t="shared" si="1"/>
        <v>0</v>
      </c>
      <c r="H24" s="498"/>
      <c r="I24" s="530"/>
      <c r="J24" s="531"/>
      <c r="K24" s="531"/>
      <c r="L24" s="531"/>
      <c r="M24" s="531"/>
      <c r="N24" s="531"/>
      <c r="O24" s="531"/>
      <c r="P24" s="531"/>
      <c r="Q24" s="531"/>
      <c r="R24" s="531"/>
      <c r="S24" s="531"/>
      <c r="T24" s="531"/>
      <c r="U24" s="531"/>
      <c r="V24" s="531"/>
      <c r="W24" s="531"/>
      <c r="X24" s="532"/>
      <c r="Y24" s="497"/>
      <c r="Z24" s="325"/>
      <c r="AA24" s="318"/>
      <c r="AB24" s="318"/>
      <c r="AC24" s="497"/>
      <c r="AD24" s="317"/>
      <c r="AE24" s="318">
        <f t="shared" si="4"/>
        <v>0</v>
      </c>
      <c r="AF24" s="312"/>
      <c r="AG24" s="325"/>
      <c r="AH24" s="326">
        <f t="shared" si="3"/>
        <v>0</v>
      </c>
      <c r="AI24"/>
      <c r="AJ24"/>
      <c r="AK24"/>
      <c r="AL24"/>
    </row>
    <row r="25" spans="1:38" ht="15" x14ac:dyDescent="0.2">
      <c r="A25" s="512" t="s">
        <v>2353</v>
      </c>
      <c r="B25" s="527"/>
      <c r="C25" s="323"/>
      <c r="D25" s="324"/>
      <c r="E25" s="507"/>
      <c r="F25" s="507">
        <f t="shared" si="0"/>
        <v>0</v>
      </c>
      <c r="G25" s="529">
        <f t="shared" si="1"/>
        <v>0</v>
      </c>
      <c r="H25" s="498"/>
      <c r="I25" s="530"/>
      <c r="J25" s="531"/>
      <c r="K25" s="531"/>
      <c r="L25" s="531"/>
      <c r="M25" s="531"/>
      <c r="N25" s="531"/>
      <c r="O25" s="531"/>
      <c r="P25" s="531"/>
      <c r="Q25" s="531"/>
      <c r="R25" s="531"/>
      <c r="S25" s="531"/>
      <c r="T25" s="531"/>
      <c r="U25" s="531"/>
      <c r="V25" s="531"/>
      <c r="W25" s="531"/>
      <c r="X25" s="532"/>
      <c r="Y25" s="497"/>
      <c r="Z25" s="325"/>
      <c r="AA25" s="318"/>
      <c r="AB25" s="318"/>
      <c r="AC25" s="497"/>
      <c r="AD25" s="317"/>
      <c r="AE25" s="318">
        <f t="shared" si="4"/>
        <v>0</v>
      </c>
      <c r="AF25" s="312"/>
      <c r="AG25" s="325"/>
      <c r="AH25" s="326">
        <f t="shared" si="3"/>
        <v>0</v>
      </c>
      <c r="AI25"/>
      <c r="AJ25"/>
      <c r="AK25"/>
      <c r="AL25"/>
    </row>
    <row r="26" spans="1:38" ht="15" x14ac:dyDescent="0.2">
      <c r="A26" s="512" t="s">
        <v>2353</v>
      </c>
      <c r="B26" s="527"/>
      <c r="C26" s="323"/>
      <c r="D26" s="324"/>
      <c r="E26" s="507"/>
      <c r="F26" s="507">
        <f t="shared" si="0"/>
        <v>0</v>
      </c>
      <c r="G26" s="529">
        <f t="shared" si="1"/>
        <v>0</v>
      </c>
      <c r="H26" s="498"/>
      <c r="I26" s="530"/>
      <c r="J26" s="531"/>
      <c r="K26" s="531"/>
      <c r="L26" s="531"/>
      <c r="M26" s="531"/>
      <c r="N26" s="531"/>
      <c r="O26" s="531"/>
      <c r="P26" s="531"/>
      <c r="Q26" s="531"/>
      <c r="R26" s="531"/>
      <c r="S26" s="531"/>
      <c r="T26" s="531"/>
      <c r="U26" s="531"/>
      <c r="V26" s="531"/>
      <c r="W26" s="531"/>
      <c r="X26" s="532"/>
      <c r="Y26" s="497"/>
      <c r="Z26" s="325"/>
      <c r="AA26" s="318"/>
      <c r="AB26" s="318"/>
      <c r="AC26" s="497"/>
      <c r="AD26" s="317"/>
      <c r="AE26" s="318">
        <f t="shared" si="4"/>
        <v>0</v>
      </c>
      <c r="AF26" s="312"/>
      <c r="AG26" s="325"/>
      <c r="AH26" s="326">
        <f t="shared" si="3"/>
        <v>0</v>
      </c>
      <c r="AI26"/>
      <c r="AJ26"/>
      <c r="AK26"/>
      <c r="AL26"/>
    </row>
    <row r="27" spans="1:38" ht="15" x14ac:dyDescent="0.2">
      <c r="A27" s="512" t="s">
        <v>2353</v>
      </c>
      <c r="B27" s="527"/>
      <c r="C27" s="323"/>
      <c r="D27" s="324"/>
      <c r="E27" s="507"/>
      <c r="F27" s="507">
        <f t="shared" si="0"/>
        <v>0</v>
      </c>
      <c r="G27" s="529">
        <f t="shared" si="1"/>
        <v>0</v>
      </c>
      <c r="H27" s="498"/>
      <c r="I27" s="530"/>
      <c r="J27" s="531"/>
      <c r="K27" s="531"/>
      <c r="L27" s="531"/>
      <c r="M27" s="531"/>
      <c r="N27" s="531"/>
      <c r="O27" s="531"/>
      <c r="P27" s="531"/>
      <c r="Q27" s="531"/>
      <c r="R27" s="531"/>
      <c r="S27" s="531"/>
      <c r="T27" s="531"/>
      <c r="U27" s="531"/>
      <c r="V27" s="531"/>
      <c r="W27" s="531"/>
      <c r="X27" s="532"/>
      <c r="Y27" s="497"/>
      <c r="Z27" s="325"/>
      <c r="AA27" s="318"/>
      <c r="AB27" s="318"/>
      <c r="AC27" s="497"/>
      <c r="AD27" s="317"/>
      <c r="AE27" s="318">
        <f t="shared" si="4"/>
        <v>0</v>
      </c>
      <c r="AF27" s="312"/>
      <c r="AG27" s="325"/>
      <c r="AH27" s="326">
        <f t="shared" si="3"/>
        <v>0</v>
      </c>
      <c r="AI27"/>
      <c r="AJ27"/>
      <c r="AK27"/>
      <c r="AL27"/>
    </row>
    <row r="28" spans="1:38" ht="15" x14ac:dyDescent="0.2">
      <c r="A28" s="512" t="s">
        <v>2353</v>
      </c>
      <c r="B28" s="527"/>
      <c r="C28" s="323"/>
      <c r="D28" s="324"/>
      <c r="E28" s="507"/>
      <c r="F28" s="507">
        <f t="shared" si="0"/>
        <v>0</v>
      </c>
      <c r="G28" s="529">
        <f t="shared" si="1"/>
        <v>0</v>
      </c>
      <c r="H28" s="498"/>
      <c r="I28" s="530"/>
      <c r="J28" s="531"/>
      <c r="K28" s="531"/>
      <c r="L28" s="531"/>
      <c r="M28" s="531"/>
      <c r="N28" s="531"/>
      <c r="O28" s="531"/>
      <c r="P28" s="531"/>
      <c r="Q28" s="531"/>
      <c r="R28" s="531"/>
      <c r="S28" s="531"/>
      <c r="T28" s="531"/>
      <c r="U28" s="531"/>
      <c r="V28" s="531"/>
      <c r="W28" s="531"/>
      <c r="X28" s="532"/>
      <c r="Y28" s="497"/>
      <c r="Z28" s="325"/>
      <c r="AA28" s="318"/>
      <c r="AB28" s="318"/>
      <c r="AC28" s="497"/>
      <c r="AD28" s="317"/>
      <c r="AE28" s="318">
        <f t="shared" si="4"/>
        <v>0</v>
      </c>
      <c r="AF28" s="312"/>
      <c r="AG28" s="325"/>
      <c r="AH28" s="326">
        <f t="shared" si="3"/>
        <v>0</v>
      </c>
      <c r="AI28"/>
      <c r="AJ28"/>
      <c r="AK28"/>
      <c r="AL28"/>
    </row>
    <row r="29" spans="1:38" ht="15.75" thickBot="1" x14ac:dyDescent="0.25">
      <c r="A29" s="518" t="s">
        <v>2353</v>
      </c>
      <c r="B29" s="519"/>
      <c r="C29" s="319"/>
      <c r="D29" s="327"/>
      <c r="E29" s="520"/>
      <c r="F29" s="520">
        <f>IF(D29=0,SUMPRODUCT($I$7:$X$7,$I29:$X29)*(C29),SUMPRODUCT($I$7:$X$7,$I29:$X29)*(C29*D29))</f>
        <v>0</v>
      </c>
      <c r="G29" s="521">
        <f t="shared" si="1"/>
        <v>0</v>
      </c>
      <c r="H29" s="498"/>
      <c r="I29" s="522"/>
      <c r="J29" s="523"/>
      <c r="K29" s="523"/>
      <c r="L29" s="523"/>
      <c r="M29" s="523"/>
      <c r="N29" s="523"/>
      <c r="O29" s="523"/>
      <c r="P29" s="523"/>
      <c r="Q29" s="523"/>
      <c r="R29" s="523"/>
      <c r="S29" s="523"/>
      <c r="T29" s="523"/>
      <c r="U29" s="523"/>
      <c r="V29" s="523"/>
      <c r="W29" s="523"/>
      <c r="X29" s="524"/>
      <c r="Y29" s="497"/>
      <c r="Z29" s="320"/>
      <c r="AA29" s="321"/>
      <c r="AB29" s="321"/>
      <c r="AC29" s="497"/>
      <c r="AD29" s="320"/>
      <c r="AE29" s="321">
        <f t="shared" si="4"/>
        <v>0</v>
      </c>
      <c r="AF29" s="312"/>
      <c r="AG29" s="320"/>
      <c r="AH29" s="321">
        <f t="shared" si="3"/>
        <v>0</v>
      </c>
      <c r="AI29"/>
      <c r="AJ29"/>
      <c r="AK29"/>
      <c r="AL29"/>
    </row>
    <row r="30" spans="1:38" ht="15.75" thickTop="1" x14ac:dyDescent="0.2">
      <c r="A30" s="526" t="s">
        <v>2354</v>
      </c>
      <c r="B30" s="527" t="s">
        <v>2355</v>
      </c>
      <c r="C30" s="323"/>
      <c r="D30" s="323"/>
      <c r="E30" s="507"/>
      <c r="F30" s="507">
        <f t="shared" ref="F30:F128" si="5">IF(D30=0,SUMPRODUCT($I$7:$X$7,$I30:$X30)*(C30),SUMPRODUCT($I$7:$X$7,$I30:$X30)*(C30*D30))</f>
        <v>0</v>
      </c>
      <c r="G30" s="529">
        <f t="shared" si="1"/>
        <v>0</v>
      </c>
      <c r="H30" s="498"/>
      <c r="I30" s="530"/>
      <c r="J30" s="531"/>
      <c r="K30" s="531"/>
      <c r="L30" s="531"/>
      <c r="M30" s="531"/>
      <c r="N30" s="531"/>
      <c r="O30" s="531"/>
      <c r="P30" s="531"/>
      <c r="Q30" s="531"/>
      <c r="R30" s="531"/>
      <c r="S30" s="531"/>
      <c r="T30" s="531"/>
      <c r="U30" s="531"/>
      <c r="V30" s="531"/>
      <c r="W30" s="531"/>
      <c r="X30" s="532"/>
      <c r="Y30" s="497"/>
      <c r="Z30" s="325"/>
      <c r="AA30" s="326"/>
      <c r="AB30" s="326"/>
      <c r="AC30" s="497"/>
      <c r="AD30" s="325"/>
      <c r="AE30" s="326">
        <f t="shared" si="2"/>
        <v>0</v>
      </c>
      <c r="AF30" s="312"/>
      <c r="AG30" s="325"/>
      <c r="AH30" s="326">
        <f t="shared" si="3"/>
        <v>0</v>
      </c>
      <c r="AI30"/>
      <c r="AJ30"/>
      <c r="AK30"/>
      <c r="AL30"/>
    </row>
    <row r="31" spans="1:38" ht="15" x14ac:dyDescent="0.2">
      <c r="A31" s="526" t="s">
        <v>2354</v>
      </c>
      <c r="B31" s="527"/>
      <c r="C31" s="323"/>
      <c r="D31" s="323"/>
      <c r="E31" s="528"/>
      <c r="F31" s="528">
        <f t="shared" si="5"/>
        <v>0</v>
      </c>
      <c r="G31" s="529">
        <f t="shared" si="1"/>
        <v>0</v>
      </c>
      <c r="H31" s="498"/>
      <c r="I31" s="530"/>
      <c r="J31" s="531"/>
      <c r="K31" s="531"/>
      <c r="L31" s="531"/>
      <c r="M31" s="531"/>
      <c r="N31" s="531"/>
      <c r="O31" s="531"/>
      <c r="P31" s="531"/>
      <c r="Q31" s="531"/>
      <c r="R31" s="531"/>
      <c r="S31" s="531"/>
      <c r="T31" s="531"/>
      <c r="U31" s="531"/>
      <c r="V31" s="531"/>
      <c r="W31" s="531"/>
      <c r="X31" s="532"/>
      <c r="Y31" s="497"/>
      <c r="Z31" s="325"/>
      <c r="AA31" s="326"/>
      <c r="AB31" s="326"/>
      <c r="AC31" s="497"/>
      <c r="AD31" s="325"/>
      <c r="AE31" s="326">
        <f t="shared" si="2"/>
        <v>0</v>
      </c>
      <c r="AF31" s="312"/>
      <c r="AG31" s="325"/>
      <c r="AH31" s="326">
        <f t="shared" si="3"/>
        <v>0</v>
      </c>
      <c r="AI31"/>
      <c r="AJ31"/>
      <c r="AK31"/>
      <c r="AL31"/>
    </row>
    <row r="32" spans="1:38" ht="15" x14ac:dyDescent="0.2">
      <c r="A32" s="526" t="s">
        <v>2354</v>
      </c>
      <c r="B32" s="527"/>
      <c r="C32" s="323"/>
      <c r="D32" s="323"/>
      <c r="E32" s="528"/>
      <c r="F32" s="528">
        <f t="shared" si="5"/>
        <v>0</v>
      </c>
      <c r="G32" s="529">
        <f t="shared" si="1"/>
        <v>0</v>
      </c>
      <c r="H32" s="498"/>
      <c r="I32" s="530"/>
      <c r="J32" s="531"/>
      <c r="K32" s="531"/>
      <c r="L32" s="531"/>
      <c r="M32" s="531"/>
      <c r="N32" s="531"/>
      <c r="O32" s="531"/>
      <c r="P32" s="531"/>
      <c r="Q32" s="531"/>
      <c r="R32" s="531"/>
      <c r="S32" s="531"/>
      <c r="T32" s="531"/>
      <c r="U32" s="531"/>
      <c r="V32" s="531"/>
      <c r="W32" s="531"/>
      <c r="X32" s="532"/>
      <c r="Y32" s="497"/>
      <c r="Z32" s="325"/>
      <c r="AA32" s="326"/>
      <c r="AB32" s="326"/>
      <c r="AC32" s="497"/>
      <c r="AD32" s="325"/>
      <c r="AE32" s="326">
        <f t="shared" si="2"/>
        <v>0</v>
      </c>
      <c r="AF32" s="312"/>
      <c r="AG32" s="325"/>
      <c r="AH32" s="326">
        <f t="shared" si="3"/>
        <v>0</v>
      </c>
      <c r="AI32"/>
      <c r="AJ32"/>
      <c r="AK32"/>
      <c r="AL32"/>
    </row>
    <row r="33" spans="1:38" ht="15" x14ac:dyDescent="0.2">
      <c r="A33" s="526" t="s">
        <v>2354</v>
      </c>
      <c r="B33" s="527"/>
      <c r="C33" s="323"/>
      <c r="D33" s="323"/>
      <c r="E33" s="528"/>
      <c r="F33" s="528">
        <f t="shared" si="5"/>
        <v>0</v>
      </c>
      <c r="G33" s="529">
        <f t="shared" si="1"/>
        <v>0</v>
      </c>
      <c r="H33" s="498"/>
      <c r="I33" s="530"/>
      <c r="J33" s="531"/>
      <c r="K33" s="531"/>
      <c r="L33" s="531"/>
      <c r="M33" s="531"/>
      <c r="N33" s="531"/>
      <c r="O33" s="531"/>
      <c r="P33" s="531"/>
      <c r="Q33" s="531"/>
      <c r="R33" s="531"/>
      <c r="S33" s="531"/>
      <c r="T33" s="531"/>
      <c r="U33" s="531"/>
      <c r="V33" s="531"/>
      <c r="W33" s="531"/>
      <c r="X33" s="532"/>
      <c r="Y33" s="497"/>
      <c r="Z33" s="325"/>
      <c r="AA33" s="326"/>
      <c r="AB33" s="326"/>
      <c r="AC33" s="497"/>
      <c r="AD33" s="325"/>
      <c r="AE33" s="326">
        <f t="shared" si="2"/>
        <v>0</v>
      </c>
      <c r="AF33" s="312"/>
      <c r="AG33" s="325"/>
      <c r="AH33" s="326">
        <f t="shared" si="3"/>
        <v>0</v>
      </c>
      <c r="AI33"/>
      <c r="AJ33"/>
      <c r="AK33"/>
      <c r="AL33"/>
    </row>
    <row r="34" spans="1:38" ht="15.75" thickBot="1" x14ac:dyDescent="0.25">
      <c r="A34" s="518" t="s">
        <v>2354</v>
      </c>
      <c r="B34" s="519"/>
      <c r="C34" s="319"/>
      <c r="D34" s="319"/>
      <c r="E34" s="520"/>
      <c r="F34" s="520">
        <f t="shared" si="5"/>
        <v>0</v>
      </c>
      <c r="G34" s="521">
        <f t="shared" si="1"/>
        <v>0</v>
      </c>
      <c r="H34" s="498"/>
      <c r="I34" s="522"/>
      <c r="J34" s="523"/>
      <c r="K34" s="523"/>
      <c r="L34" s="523"/>
      <c r="M34" s="523"/>
      <c r="N34" s="523"/>
      <c r="O34" s="523"/>
      <c r="P34" s="523"/>
      <c r="Q34" s="523"/>
      <c r="R34" s="523"/>
      <c r="S34" s="523"/>
      <c r="T34" s="523"/>
      <c r="U34" s="523"/>
      <c r="V34" s="523"/>
      <c r="W34" s="523"/>
      <c r="X34" s="524"/>
      <c r="Y34" s="497"/>
      <c r="Z34" s="320"/>
      <c r="AA34" s="321"/>
      <c r="AB34" s="321"/>
      <c r="AC34" s="497"/>
      <c r="AD34" s="320"/>
      <c r="AE34" s="321">
        <f t="shared" si="2"/>
        <v>0</v>
      </c>
      <c r="AF34" s="312"/>
      <c r="AG34" s="320"/>
      <c r="AH34" s="321">
        <f t="shared" si="3"/>
        <v>0</v>
      </c>
      <c r="AI34"/>
      <c r="AJ34"/>
      <c r="AK34"/>
      <c r="AL34"/>
    </row>
    <row r="35" spans="1:38" ht="15.75" thickTop="1" x14ac:dyDescent="0.2">
      <c r="A35" s="534" t="s">
        <v>2356</v>
      </c>
      <c r="B35" s="535"/>
      <c r="C35" s="328"/>
      <c r="D35" s="328"/>
      <c r="E35" s="536"/>
      <c r="F35" s="536">
        <f t="shared" si="5"/>
        <v>0</v>
      </c>
      <c r="G35" s="537">
        <f t="shared" si="1"/>
        <v>0</v>
      </c>
      <c r="H35" s="498"/>
      <c r="I35" s="538"/>
      <c r="J35" s="539"/>
      <c r="K35" s="539"/>
      <c r="L35" s="539"/>
      <c r="M35" s="539"/>
      <c r="N35" s="539"/>
      <c r="O35" s="539"/>
      <c r="P35" s="539"/>
      <c r="Q35" s="539"/>
      <c r="R35" s="539"/>
      <c r="S35" s="539"/>
      <c r="T35" s="539"/>
      <c r="U35" s="539"/>
      <c r="V35" s="539"/>
      <c r="W35" s="539"/>
      <c r="X35" s="540"/>
      <c r="Y35" s="497"/>
      <c r="Z35" s="329"/>
      <c r="AA35" s="330"/>
      <c r="AB35" s="330"/>
      <c r="AC35" s="497"/>
      <c r="AD35" s="329"/>
      <c r="AE35" s="330">
        <f t="shared" si="2"/>
        <v>0</v>
      </c>
      <c r="AF35" s="312"/>
      <c r="AG35" s="325"/>
      <c r="AH35" s="330">
        <f t="shared" ref="AH35:AH90" si="6">AG35*G35</f>
        <v>0</v>
      </c>
      <c r="AI35"/>
      <c r="AJ35"/>
      <c r="AK35"/>
      <c r="AL35"/>
    </row>
    <row r="36" spans="1:38" ht="15" x14ac:dyDescent="0.2">
      <c r="A36" s="526" t="s">
        <v>2356</v>
      </c>
      <c r="B36" s="527"/>
      <c r="C36" s="323"/>
      <c r="D36" s="323"/>
      <c r="E36" s="528"/>
      <c r="F36" s="528">
        <f t="shared" si="5"/>
        <v>0</v>
      </c>
      <c r="G36" s="529">
        <f t="shared" si="1"/>
        <v>0</v>
      </c>
      <c r="H36" s="498"/>
      <c r="I36" s="530"/>
      <c r="J36" s="1404"/>
      <c r="K36" s="531"/>
      <c r="L36" s="531"/>
      <c r="M36" s="531"/>
      <c r="N36" s="531"/>
      <c r="O36" s="531"/>
      <c r="P36" s="531"/>
      <c r="Q36" s="531"/>
      <c r="R36" s="531"/>
      <c r="S36" s="531"/>
      <c r="T36" s="531"/>
      <c r="U36" s="531"/>
      <c r="V36" s="531"/>
      <c r="W36" s="531"/>
      <c r="X36" s="532"/>
      <c r="Y36" s="497"/>
      <c r="Z36" s="325"/>
      <c r="AA36" s="326"/>
      <c r="AB36" s="326"/>
      <c r="AC36" s="497"/>
      <c r="AD36" s="325"/>
      <c r="AE36" s="326">
        <f t="shared" si="2"/>
        <v>0</v>
      </c>
      <c r="AF36" s="312"/>
      <c r="AG36" s="325"/>
      <c r="AH36" s="326">
        <f t="shared" si="6"/>
        <v>0</v>
      </c>
      <c r="AI36"/>
      <c r="AJ36"/>
      <c r="AK36"/>
      <c r="AL36"/>
    </row>
    <row r="37" spans="1:38" ht="15" x14ac:dyDescent="0.2">
      <c r="A37" s="526" t="s">
        <v>2356</v>
      </c>
      <c r="B37" s="527"/>
      <c r="C37" s="323"/>
      <c r="D37" s="323"/>
      <c r="E37" s="528"/>
      <c r="F37" s="528">
        <f t="shared" si="5"/>
        <v>0</v>
      </c>
      <c r="G37" s="529">
        <f t="shared" si="1"/>
        <v>0</v>
      </c>
      <c r="H37" s="498"/>
      <c r="I37" s="530"/>
      <c r="J37" s="1404"/>
      <c r="K37" s="531"/>
      <c r="L37" s="531"/>
      <c r="M37" s="531"/>
      <c r="N37" s="531"/>
      <c r="O37" s="531"/>
      <c r="P37" s="531"/>
      <c r="Q37" s="531"/>
      <c r="R37" s="531"/>
      <c r="S37" s="531"/>
      <c r="T37" s="531"/>
      <c r="U37" s="531"/>
      <c r="V37" s="531"/>
      <c r="W37" s="531"/>
      <c r="X37" s="532"/>
      <c r="Y37" s="497"/>
      <c r="Z37" s="325"/>
      <c r="AA37" s="326"/>
      <c r="AB37" s="326"/>
      <c r="AC37" s="497"/>
      <c r="AD37" s="325"/>
      <c r="AE37" s="326">
        <f t="shared" si="2"/>
        <v>0</v>
      </c>
      <c r="AF37" s="312"/>
      <c r="AG37" s="325"/>
      <c r="AH37" s="326">
        <f t="shared" si="6"/>
        <v>0</v>
      </c>
      <c r="AI37"/>
      <c r="AJ37"/>
      <c r="AK37"/>
      <c r="AL37"/>
    </row>
    <row r="38" spans="1:38" ht="15.75" thickBot="1" x14ac:dyDescent="0.25">
      <c r="A38" s="518" t="s">
        <v>2356</v>
      </c>
      <c r="B38" s="541"/>
      <c r="C38" s="319"/>
      <c r="D38" s="319"/>
      <c r="E38" s="520"/>
      <c r="F38" s="520">
        <f t="shared" si="5"/>
        <v>0</v>
      </c>
      <c r="G38" s="521">
        <f t="shared" si="1"/>
        <v>0</v>
      </c>
      <c r="H38" s="542"/>
      <c r="I38" s="522"/>
      <c r="J38" s="523"/>
      <c r="K38" s="523"/>
      <c r="L38" s="523"/>
      <c r="M38" s="523"/>
      <c r="N38" s="523"/>
      <c r="O38" s="523"/>
      <c r="P38" s="523"/>
      <c r="Q38" s="523"/>
      <c r="R38" s="523"/>
      <c r="S38" s="523"/>
      <c r="T38" s="523"/>
      <c r="U38" s="523"/>
      <c r="V38" s="523"/>
      <c r="W38" s="523"/>
      <c r="X38" s="524"/>
      <c r="Y38" s="543"/>
      <c r="Z38" s="320"/>
      <c r="AA38" s="321"/>
      <c r="AB38" s="321"/>
      <c r="AC38" s="543"/>
      <c r="AD38" s="320"/>
      <c r="AE38" s="321">
        <f t="shared" si="2"/>
        <v>0</v>
      </c>
      <c r="AF38" s="331"/>
      <c r="AG38" s="320"/>
      <c r="AH38" s="321">
        <f t="shared" si="6"/>
        <v>0</v>
      </c>
      <c r="AI38"/>
      <c r="AJ38"/>
      <c r="AK38"/>
      <c r="AL38"/>
    </row>
    <row r="39" spans="1:38" ht="15.75" thickTop="1" x14ac:dyDescent="0.2">
      <c r="A39" s="526" t="s">
        <v>2357</v>
      </c>
      <c r="B39" s="527" t="s">
        <v>3190</v>
      </c>
      <c r="C39" s="323">
        <v>0.6</v>
      </c>
      <c r="D39" s="323">
        <v>1.1000000000000001</v>
      </c>
      <c r="E39" s="507">
        <f t="shared" ref="E39:E58" si="7">C39*D39</f>
        <v>0.66</v>
      </c>
      <c r="F39" s="507">
        <f t="shared" si="5"/>
        <v>26.400000000000002</v>
      </c>
      <c r="G39" s="529">
        <f t="shared" si="1"/>
        <v>40</v>
      </c>
      <c r="H39" s="498"/>
      <c r="I39" s="564"/>
      <c r="J39" s="531">
        <v>40</v>
      </c>
      <c r="K39" s="531"/>
      <c r="L39" s="566"/>
      <c r="M39" s="566"/>
      <c r="N39" s="566"/>
      <c r="O39" s="531"/>
      <c r="P39" s="531"/>
      <c r="Q39" s="531"/>
      <c r="R39" s="566"/>
      <c r="S39" s="566"/>
      <c r="T39" s="566"/>
      <c r="U39" s="566"/>
      <c r="V39" s="566"/>
      <c r="W39" s="566"/>
      <c r="X39" s="567"/>
      <c r="Y39" s="497"/>
      <c r="Z39" s="325"/>
      <c r="AA39" s="326">
        <f>(D39+C39+D39)</f>
        <v>2.8000000000000003</v>
      </c>
      <c r="AB39" s="326">
        <f t="shared" ref="AA39:AB63" si="8">(D39+C39+D39)*G39</f>
        <v>112.00000000000001</v>
      </c>
      <c r="AC39" s="497"/>
      <c r="AD39" s="325">
        <v>792</v>
      </c>
      <c r="AE39" s="326">
        <f>AD39*G39</f>
        <v>31680</v>
      </c>
      <c r="AF39" s="312"/>
      <c r="AG39" s="325">
        <v>350</v>
      </c>
      <c r="AH39" s="326">
        <f t="shared" si="6"/>
        <v>14000</v>
      </c>
      <c r="AI39"/>
      <c r="AJ39"/>
      <c r="AK39"/>
      <c r="AL39"/>
    </row>
    <row r="40" spans="1:38" ht="15" x14ac:dyDescent="0.2">
      <c r="A40" s="526" t="s">
        <v>2357</v>
      </c>
      <c r="B40" s="527" t="s">
        <v>3191</v>
      </c>
      <c r="C40" s="323">
        <v>1.1000000000000001</v>
      </c>
      <c r="D40" s="323">
        <v>1</v>
      </c>
      <c r="E40" s="507">
        <f t="shared" si="7"/>
        <v>1.1000000000000001</v>
      </c>
      <c r="F40" s="507">
        <f t="shared" si="5"/>
        <v>2.2000000000000002</v>
      </c>
      <c r="G40" s="529">
        <f t="shared" si="1"/>
        <v>2</v>
      </c>
      <c r="H40" s="498"/>
      <c r="I40" s="564"/>
      <c r="J40" s="531">
        <v>2</v>
      </c>
      <c r="K40" s="531"/>
      <c r="L40" s="566"/>
      <c r="M40" s="566"/>
      <c r="N40" s="566"/>
      <c r="O40" s="531"/>
      <c r="P40" s="531"/>
      <c r="Q40" s="531"/>
      <c r="R40" s="566"/>
      <c r="S40" s="566"/>
      <c r="T40" s="566"/>
      <c r="U40" s="566"/>
      <c r="V40" s="566"/>
      <c r="W40" s="566"/>
      <c r="X40" s="567"/>
      <c r="Y40" s="497"/>
      <c r="Z40" s="325"/>
      <c r="AA40" s="326">
        <f t="shared" ref="AA40:AA58" si="9">(D40+C40+D40)</f>
        <v>3.1</v>
      </c>
      <c r="AB40" s="326">
        <f t="shared" si="8"/>
        <v>6.2</v>
      </c>
      <c r="AC40" s="497"/>
      <c r="AD40" s="325">
        <v>1320</v>
      </c>
      <c r="AE40" s="326">
        <f t="shared" si="2"/>
        <v>2640</v>
      </c>
      <c r="AF40" s="312"/>
      <c r="AG40" s="325">
        <v>350</v>
      </c>
      <c r="AH40" s="326">
        <f t="shared" si="6"/>
        <v>700</v>
      </c>
      <c r="AI40"/>
      <c r="AJ40"/>
      <c r="AK40"/>
      <c r="AL40"/>
    </row>
    <row r="41" spans="1:38" ht="15" x14ac:dyDescent="0.2">
      <c r="A41" s="526" t="s">
        <v>2357</v>
      </c>
      <c r="B41" s="527" t="s">
        <v>3192</v>
      </c>
      <c r="C41" s="323">
        <v>1.6</v>
      </c>
      <c r="D41" s="323">
        <v>3</v>
      </c>
      <c r="E41" s="507">
        <f t="shared" si="7"/>
        <v>4.8000000000000007</v>
      </c>
      <c r="F41" s="507">
        <f t="shared" si="5"/>
        <v>4.8000000000000007</v>
      </c>
      <c r="G41" s="529">
        <f t="shared" si="1"/>
        <v>1</v>
      </c>
      <c r="H41" s="498"/>
      <c r="I41" s="564"/>
      <c r="J41" s="531">
        <v>1</v>
      </c>
      <c r="K41" s="531"/>
      <c r="L41" s="566"/>
      <c r="M41" s="566"/>
      <c r="N41" s="566"/>
      <c r="O41" s="531"/>
      <c r="P41" s="531"/>
      <c r="Q41" s="531"/>
      <c r="R41" s="566"/>
      <c r="S41" s="566"/>
      <c r="T41" s="566"/>
      <c r="U41" s="566"/>
      <c r="V41" s="566"/>
      <c r="W41" s="566"/>
      <c r="X41" s="567"/>
      <c r="Y41" s="497"/>
      <c r="Z41" s="325"/>
      <c r="AA41" s="326">
        <f t="shared" si="9"/>
        <v>7.6</v>
      </c>
      <c r="AB41" s="326">
        <f t="shared" si="8"/>
        <v>7.6</v>
      </c>
      <c r="AC41" s="497"/>
      <c r="AD41" s="325">
        <v>5760</v>
      </c>
      <c r="AE41" s="326">
        <f t="shared" si="2"/>
        <v>5760</v>
      </c>
      <c r="AF41" s="312"/>
      <c r="AG41" s="325">
        <v>350</v>
      </c>
      <c r="AH41" s="326">
        <f t="shared" si="6"/>
        <v>350</v>
      </c>
      <c r="AI41"/>
      <c r="AJ41"/>
      <c r="AK41"/>
      <c r="AL41"/>
    </row>
    <row r="42" spans="1:38" ht="15" x14ac:dyDescent="0.2">
      <c r="A42" s="526" t="s">
        <v>2357</v>
      </c>
      <c r="B42" s="527" t="s">
        <v>3193</v>
      </c>
      <c r="C42" s="323">
        <v>1.5</v>
      </c>
      <c r="D42" s="323">
        <v>2</v>
      </c>
      <c r="E42" s="507">
        <f t="shared" si="7"/>
        <v>3</v>
      </c>
      <c r="F42" s="507">
        <f t="shared" si="5"/>
        <v>6</v>
      </c>
      <c r="G42" s="529">
        <f t="shared" si="1"/>
        <v>2</v>
      </c>
      <c r="H42" s="498"/>
      <c r="I42" s="564"/>
      <c r="J42" s="531"/>
      <c r="K42" s="531">
        <v>2</v>
      </c>
      <c r="L42" s="566"/>
      <c r="M42" s="566"/>
      <c r="N42" s="566"/>
      <c r="O42" s="531"/>
      <c r="P42" s="531"/>
      <c r="Q42" s="531"/>
      <c r="R42" s="566"/>
      <c r="S42" s="566"/>
      <c r="T42" s="566"/>
      <c r="U42" s="566"/>
      <c r="V42" s="566"/>
      <c r="W42" s="566"/>
      <c r="X42" s="567"/>
      <c r="Y42" s="497"/>
      <c r="Z42" s="325"/>
      <c r="AA42" s="326">
        <f t="shared" si="9"/>
        <v>5.5</v>
      </c>
      <c r="AB42" s="326">
        <f t="shared" si="8"/>
        <v>11</v>
      </c>
      <c r="AC42" s="497"/>
      <c r="AD42" s="325">
        <v>3600</v>
      </c>
      <c r="AE42" s="326">
        <f t="shared" si="2"/>
        <v>7200</v>
      </c>
      <c r="AF42" s="312"/>
      <c r="AG42" s="325">
        <v>350</v>
      </c>
      <c r="AH42" s="326">
        <f t="shared" si="6"/>
        <v>700</v>
      </c>
      <c r="AI42"/>
      <c r="AJ42"/>
      <c r="AK42"/>
      <c r="AL42"/>
    </row>
    <row r="43" spans="1:38" ht="15" x14ac:dyDescent="0.2">
      <c r="A43" s="526" t="s">
        <v>2357</v>
      </c>
      <c r="B43" s="527" t="s">
        <v>3194</v>
      </c>
      <c r="C43" s="323">
        <v>0.9</v>
      </c>
      <c r="D43" s="323">
        <v>2.1</v>
      </c>
      <c r="E43" s="507">
        <f t="shared" si="7"/>
        <v>1.8900000000000001</v>
      </c>
      <c r="F43" s="507">
        <f t="shared" si="5"/>
        <v>5.67</v>
      </c>
      <c r="G43" s="529">
        <f t="shared" si="1"/>
        <v>3</v>
      </c>
      <c r="H43" s="498"/>
      <c r="I43" s="564"/>
      <c r="J43" s="531"/>
      <c r="K43" s="531"/>
      <c r="L43" s="566"/>
      <c r="M43" s="566"/>
      <c r="N43" s="566"/>
      <c r="O43" s="531">
        <v>1</v>
      </c>
      <c r="P43" s="531">
        <v>2</v>
      </c>
      <c r="Q43" s="531"/>
      <c r="R43" s="566"/>
      <c r="S43" s="566"/>
      <c r="T43" s="566"/>
      <c r="U43" s="566"/>
      <c r="V43" s="566"/>
      <c r="W43" s="566"/>
      <c r="X43" s="567"/>
      <c r="Y43" s="497"/>
      <c r="Z43" s="325"/>
      <c r="AA43" s="326">
        <f t="shared" si="9"/>
        <v>5.0999999999999996</v>
      </c>
      <c r="AB43" s="326">
        <f t="shared" si="8"/>
        <v>15.299999999999999</v>
      </c>
      <c r="AC43" s="497"/>
      <c r="AD43" s="325">
        <v>2268</v>
      </c>
      <c r="AE43" s="326">
        <f t="shared" si="2"/>
        <v>6804</v>
      </c>
      <c r="AF43" s="312"/>
      <c r="AG43" s="325">
        <v>350</v>
      </c>
      <c r="AH43" s="326">
        <f t="shared" si="6"/>
        <v>1050</v>
      </c>
      <c r="AI43"/>
      <c r="AJ43"/>
      <c r="AK43"/>
      <c r="AL43"/>
    </row>
    <row r="44" spans="1:38" ht="15" x14ac:dyDescent="0.2">
      <c r="A44" s="526" t="s">
        <v>2357</v>
      </c>
      <c r="B44" s="527" t="s">
        <v>3195</v>
      </c>
      <c r="C44" s="323">
        <v>3</v>
      </c>
      <c r="D44" s="323">
        <v>0.75</v>
      </c>
      <c r="E44" s="507">
        <f t="shared" si="7"/>
        <v>2.25</v>
      </c>
      <c r="F44" s="507">
        <f t="shared" si="5"/>
        <v>2.25</v>
      </c>
      <c r="G44" s="529">
        <f t="shared" si="1"/>
        <v>1</v>
      </c>
      <c r="H44" s="498"/>
      <c r="I44" s="564"/>
      <c r="J44" s="531"/>
      <c r="K44" s="531"/>
      <c r="L44" s="566"/>
      <c r="M44" s="566"/>
      <c r="N44" s="566"/>
      <c r="O44" s="531"/>
      <c r="P44" s="531">
        <v>1</v>
      </c>
      <c r="Q44" s="531"/>
      <c r="R44" s="566"/>
      <c r="S44" s="566"/>
      <c r="T44" s="566"/>
      <c r="U44" s="566"/>
      <c r="V44" s="566"/>
      <c r="W44" s="566"/>
      <c r="X44" s="567"/>
      <c r="Y44" s="497"/>
      <c r="Z44" s="325"/>
      <c r="AA44" s="326">
        <f t="shared" si="9"/>
        <v>4.5</v>
      </c>
      <c r="AB44" s="326">
        <f t="shared" si="8"/>
        <v>4.5</v>
      </c>
      <c r="AC44" s="497"/>
      <c r="AD44" s="325">
        <v>2700</v>
      </c>
      <c r="AE44" s="326">
        <f t="shared" si="2"/>
        <v>2700</v>
      </c>
      <c r="AF44" s="312"/>
      <c r="AG44" s="325">
        <v>350</v>
      </c>
      <c r="AH44" s="326">
        <f t="shared" si="6"/>
        <v>350</v>
      </c>
      <c r="AI44"/>
      <c r="AJ44"/>
      <c r="AK44"/>
      <c r="AL44"/>
    </row>
    <row r="45" spans="1:38" ht="15" x14ac:dyDescent="0.2">
      <c r="A45" s="526" t="s">
        <v>2357</v>
      </c>
      <c r="B45" s="527" t="s">
        <v>3196</v>
      </c>
      <c r="C45" s="323">
        <v>0.8</v>
      </c>
      <c r="D45" s="323">
        <v>0.6</v>
      </c>
      <c r="E45" s="507">
        <f t="shared" si="7"/>
        <v>0.48</v>
      </c>
      <c r="F45" s="507">
        <f t="shared" si="5"/>
        <v>0.48</v>
      </c>
      <c r="G45" s="529">
        <f t="shared" si="1"/>
        <v>1</v>
      </c>
      <c r="H45" s="498"/>
      <c r="I45" s="564"/>
      <c r="J45" s="531"/>
      <c r="K45" s="531"/>
      <c r="L45" s="566"/>
      <c r="M45" s="566"/>
      <c r="N45" s="566"/>
      <c r="O45" s="531"/>
      <c r="P45" s="531">
        <v>1</v>
      </c>
      <c r="Q45" s="531"/>
      <c r="R45" s="566"/>
      <c r="S45" s="566"/>
      <c r="T45" s="566"/>
      <c r="U45" s="566"/>
      <c r="V45" s="566"/>
      <c r="W45" s="566"/>
      <c r="X45" s="567"/>
      <c r="Y45" s="497"/>
      <c r="Z45" s="325"/>
      <c r="AA45" s="326">
        <f t="shared" si="9"/>
        <v>2</v>
      </c>
      <c r="AB45" s="326">
        <f t="shared" si="8"/>
        <v>2</v>
      </c>
      <c r="AC45" s="497"/>
      <c r="AD45" s="325">
        <v>576</v>
      </c>
      <c r="AE45" s="326">
        <f t="shared" si="2"/>
        <v>576</v>
      </c>
      <c r="AF45" s="312"/>
      <c r="AG45" s="325">
        <v>350</v>
      </c>
      <c r="AH45" s="326">
        <f t="shared" si="6"/>
        <v>350</v>
      </c>
      <c r="AI45"/>
      <c r="AJ45"/>
      <c r="AK45"/>
      <c r="AL45"/>
    </row>
    <row r="46" spans="1:38" ht="15" x14ac:dyDescent="0.2">
      <c r="A46" s="526" t="s">
        <v>2357</v>
      </c>
      <c r="B46" s="527" t="s">
        <v>3197</v>
      </c>
      <c r="C46" s="323">
        <v>2.4500000000000002</v>
      </c>
      <c r="D46" s="323">
        <v>2.35</v>
      </c>
      <c r="E46" s="507">
        <f t="shared" si="7"/>
        <v>5.7575000000000003</v>
      </c>
      <c r="F46" s="507">
        <f t="shared" si="5"/>
        <v>11.515000000000001</v>
      </c>
      <c r="G46" s="529">
        <f t="shared" si="1"/>
        <v>2</v>
      </c>
      <c r="H46" s="498"/>
      <c r="I46" s="564"/>
      <c r="J46" s="531"/>
      <c r="K46" s="531"/>
      <c r="L46" s="566"/>
      <c r="M46" s="566"/>
      <c r="N46" s="566"/>
      <c r="O46" s="531"/>
      <c r="P46" s="531"/>
      <c r="Q46" s="531">
        <v>2</v>
      </c>
      <c r="R46" s="566"/>
      <c r="S46" s="566"/>
      <c r="T46" s="566"/>
      <c r="U46" s="566"/>
      <c r="V46" s="566"/>
      <c r="W46" s="566"/>
      <c r="X46" s="567"/>
      <c r="Y46" s="497"/>
      <c r="Z46" s="325"/>
      <c r="AA46" s="326">
        <f t="shared" si="9"/>
        <v>7.15</v>
      </c>
      <c r="AB46" s="326">
        <f t="shared" si="8"/>
        <v>14.3</v>
      </c>
      <c r="AC46" s="497"/>
      <c r="AD46" s="325">
        <v>10944</v>
      </c>
      <c r="AE46" s="326">
        <f t="shared" si="2"/>
        <v>21888</v>
      </c>
      <c r="AF46" s="312"/>
      <c r="AG46" s="325">
        <v>350</v>
      </c>
      <c r="AH46" s="326">
        <f t="shared" si="6"/>
        <v>700</v>
      </c>
      <c r="AI46"/>
      <c r="AJ46"/>
      <c r="AK46"/>
      <c r="AL46"/>
    </row>
    <row r="47" spans="1:38" ht="15" x14ac:dyDescent="0.2">
      <c r="A47" s="526" t="s">
        <v>2357</v>
      </c>
      <c r="B47" s="527" t="s">
        <v>3198</v>
      </c>
      <c r="C47" s="323">
        <v>3</v>
      </c>
      <c r="D47" s="323">
        <v>2.1</v>
      </c>
      <c r="E47" s="507">
        <f t="shared" si="7"/>
        <v>6.3000000000000007</v>
      </c>
      <c r="F47" s="507">
        <f t="shared" si="5"/>
        <v>6.3000000000000007</v>
      </c>
      <c r="G47" s="529">
        <f t="shared" si="1"/>
        <v>1</v>
      </c>
      <c r="H47" s="498"/>
      <c r="I47" s="564"/>
      <c r="J47" s="531"/>
      <c r="K47" s="531"/>
      <c r="L47" s="566"/>
      <c r="M47" s="566"/>
      <c r="N47" s="566"/>
      <c r="O47" s="531"/>
      <c r="P47" s="531"/>
      <c r="Q47" s="531">
        <v>1</v>
      </c>
      <c r="R47" s="566"/>
      <c r="S47" s="566"/>
      <c r="T47" s="566"/>
      <c r="U47" s="566"/>
      <c r="V47" s="566"/>
      <c r="W47" s="566"/>
      <c r="X47" s="567"/>
      <c r="Y47" s="497"/>
      <c r="Z47" s="325"/>
      <c r="AA47" s="326">
        <f t="shared" si="9"/>
        <v>7.1999999999999993</v>
      </c>
      <c r="AB47" s="326">
        <f t="shared" si="8"/>
        <v>7.1999999999999993</v>
      </c>
      <c r="AC47" s="497"/>
      <c r="AD47" s="325">
        <v>11970</v>
      </c>
      <c r="AE47" s="326">
        <f t="shared" si="2"/>
        <v>11970</v>
      </c>
      <c r="AF47" s="312"/>
      <c r="AG47" s="325">
        <v>350</v>
      </c>
      <c r="AH47" s="326">
        <f t="shared" si="6"/>
        <v>350</v>
      </c>
      <c r="AI47"/>
      <c r="AJ47"/>
      <c r="AK47"/>
      <c r="AL47"/>
    </row>
    <row r="48" spans="1:38" ht="15" x14ac:dyDescent="0.2">
      <c r="A48" s="526" t="s">
        <v>2357</v>
      </c>
      <c r="B48" s="527" t="s">
        <v>3199</v>
      </c>
      <c r="C48" s="323">
        <v>3.5</v>
      </c>
      <c r="D48" s="323">
        <v>2.1</v>
      </c>
      <c r="E48" s="507">
        <f t="shared" si="7"/>
        <v>7.3500000000000005</v>
      </c>
      <c r="F48" s="507">
        <f t="shared" si="5"/>
        <v>14.700000000000001</v>
      </c>
      <c r="G48" s="529">
        <f t="shared" si="1"/>
        <v>2</v>
      </c>
      <c r="H48" s="498"/>
      <c r="I48" s="564"/>
      <c r="J48" s="531"/>
      <c r="K48" s="531"/>
      <c r="L48" s="566"/>
      <c r="M48" s="566"/>
      <c r="N48" s="566"/>
      <c r="O48" s="531"/>
      <c r="P48" s="531"/>
      <c r="Q48" s="531">
        <v>2</v>
      </c>
      <c r="R48" s="566"/>
      <c r="S48" s="566"/>
      <c r="T48" s="566"/>
      <c r="U48" s="566"/>
      <c r="V48" s="566"/>
      <c r="W48" s="566"/>
      <c r="X48" s="567"/>
      <c r="Y48" s="497"/>
      <c r="Z48" s="325"/>
      <c r="AA48" s="326">
        <f t="shared" si="9"/>
        <v>7.6999999999999993</v>
      </c>
      <c r="AB48" s="326">
        <f t="shared" si="8"/>
        <v>15.399999999999999</v>
      </c>
      <c r="AC48" s="497"/>
      <c r="AD48" s="325">
        <v>13965</v>
      </c>
      <c r="AE48" s="326">
        <f t="shared" si="2"/>
        <v>27930</v>
      </c>
      <c r="AF48" s="312"/>
      <c r="AG48" s="325">
        <v>350</v>
      </c>
      <c r="AH48" s="326">
        <f t="shared" si="6"/>
        <v>700</v>
      </c>
      <c r="AI48"/>
      <c r="AJ48"/>
      <c r="AK48"/>
      <c r="AL48"/>
    </row>
    <row r="49" spans="1:38" ht="15.75" thickBot="1" x14ac:dyDescent="0.25">
      <c r="A49" s="518" t="s">
        <v>2357</v>
      </c>
      <c r="B49" s="541" t="s">
        <v>3200</v>
      </c>
      <c r="C49" s="319">
        <v>5.5</v>
      </c>
      <c r="D49" s="319">
        <v>2.1</v>
      </c>
      <c r="E49" s="520">
        <f t="shared" si="7"/>
        <v>11.55</v>
      </c>
      <c r="F49" s="520">
        <f t="shared" si="5"/>
        <v>23.1</v>
      </c>
      <c r="G49" s="521">
        <f t="shared" si="1"/>
        <v>2</v>
      </c>
      <c r="H49" s="542"/>
      <c r="I49" s="565"/>
      <c r="J49" s="523"/>
      <c r="K49" s="523"/>
      <c r="L49" s="562"/>
      <c r="M49" s="562"/>
      <c r="N49" s="562"/>
      <c r="O49" s="523"/>
      <c r="P49" s="523"/>
      <c r="Q49" s="523">
        <v>2</v>
      </c>
      <c r="R49" s="523"/>
      <c r="S49" s="523"/>
      <c r="T49" s="523"/>
      <c r="U49" s="523"/>
      <c r="V49" s="523"/>
      <c r="W49" s="523"/>
      <c r="X49" s="524"/>
      <c r="Y49" s="543"/>
      <c r="Z49" s="320"/>
      <c r="AA49" s="321">
        <f t="shared" si="9"/>
        <v>9.6999999999999993</v>
      </c>
      <c r="AB49" s="321">
        <f t="shared" si="8"/>
        <v>19.399999999999999</v>
      </c>
      <c r="AC49" s="543"/>
      <c r="AD49" s="320">
        <v>21945</v>
      </c>
      <c r="AE49" s="321">
        <f t="shared" si="2"/>
        <v>43890</v>
      </c>
      <c r="AF49" s="331"/>
      <c r="AG49" s="320">
        <v>350</v>
      </c>
      <c r="AH49" s="321">
        <f t="shared" si="6"/>
        <v>700</v>
      </c>
      <c r="AI49"/>
      <c r="AJ49"/>
      <c r="AK49"/>
      <c r="AL49"/>
    </row>
    <row r="50" spans="1:38" ht="15.75" thickTop="1" x14ac:dyDescent="0.2">
      <c r="A50" s="526" t="s">
        <v>2357</v>
      </c>
      <c r="B50" s="527" t="s">
        <v>3231</v>
      </c>
      <c r="C50" s="323">
        <v>0.7</v>
      </c>
      <c r="D50" s="323">
        <v>2.1</v>
      </c>
      <c r="E50" s="507">
        <f t="shared" si="7"/>
        <v>1.47</v>
      </c>
      <c r="F50" s="507">
        <f t="shared" si="5"/>
        <v>13.23</v>
      </c>
      <c r="G50" s="529">
        <f t="shared" si="1"/>
        <v>9</v>
      </c>
      <c r="H50" s="498"/>
      <c r="I50" s="564"/>
      <c r="J50" s="566"/>
      <c r="K50" s="566"/>
      <c r="L50" s="566"/>
      <c r="M50" s="566"/>
      <c r="N50" s="566"/>
      <c r="O50" s="566"/>
      <c r="P50" s="566"/>
      <c r="Q50" s="566"/>
      <c r="R50" s="539">
        <v>1</v>
      </c>
      <c r="S50" s="539">
        <v>1</v>
      </c>
      <c r="T50" s="539"/>
      <c r="U50" s="539"/>
      <c r="V50" s="539"/>
      <c r="W50" s="539"/>
      <c r="X50" s="540"/>
      <c r="Y50" s="497"/>
      <c r="Z50" s="325"/>
      <c r="AA50" s="326">
        <f t="shared" si="9"/>
        <v>4.9000000000000004</v>
      </c>
      <c r="AB50" s="326">
        <f t="shared" si="8"/>
        <v>44.1</v>
      </c>
      <c r="AC50" s="497"/>
      <c r="AD50" s="325">
        <v>2793</v>
      </c>
      <c r="AE50" s="326">
        <f t="shared" si="2"/>
        <v>25137</v>
      </c>
      <c r="AF50" s="312"/>
      <c r="AG50" s="325">
        <v>350</v>
      </c>
      <c r="AH50" s="326">
        <f t="shared" si="6"/>
        <v>3150</v>
      </c>
      <c r="AI50"/>
      <c r="AJ50"/>
      <c r="AK50"/>
      <c r="AL50"/>
    </row>
    <row r="51" spans="1:38" ht="15" x14ac:dyDescent="0.2">
      <c r="A51" s="526" t="s">
        <v>2357</v>
      </c>
      <c r="B51" s="527" t="s">
        <v>3232</v>
      </c>
      <c r="C51" s="323">
        <v>0.8</v>
      </c>
      <c r="D51" s="323">
        <v>2.1</v>
      </c>
      <c r="E51" s="507">
        <f t="shared" si="7"/>
        <v>1.6800000000000002</v>
      </c>
      <c r="F51" s="507">
        <f t="shared" si="5"/>
        <v>47.040000000000006</v>
      </c>
      <c r="G51" s="529">
        <f t="shared" si="1"/>
        <v>28</v>
      </c>
      <c r="H51" s="498"/>
      <c r="I51" s="564"/>
      <c r="J51" s="566"/>
      <c r="K51" s="566"/>
      <c r="L51" s="566"/>
      <c r="M51" s="566"/>
      <c r="N51" s="566"/>
      <c r="O51" s="566"/>
      <c r="P51" s="566"/>
      <c r="Q51" s="566"/>
      <c r="R51" s="531">
        <v>3</v>
      </c>
      <c r="S51" s="531">
        <v>3</v>
      </c>
      <c r="T51" s="531"/>
      <c r="U51" s="531"/>
      <c r="V51" s="531">
        <v>1</v>
      </c>
      <c r="W51" s="531"/>
      <c r="X51" s="532"/>
      <c r="Y51" s="497"/>
      <c r="Z51" s="325"/>
      <c r="AA51" s="326">
        <f t="shared" si="9"/>
        <v>5</v>
      </c>
      <c r="AB51" s="326">
        <f t="shared" si="8"/>
        <v>140</v>
      </c>
      <c r="AC51" s="497"/>
      <c r="AD51" s="325">
        <v>3192</v>
      </c>
      <c r="AE51" s="326">
        <f t="shared" si="2"/>
        <v>89376</v>
      </c>
      <c r="AF51" s="312"/>
      <c r="AG51" s="325">
        <v>350</v>
      </c>
      <c r="AH51" s="326">
        <f t="shared" si="6"/>
        <v>9800</v>
      </c>
      <c r="AI51"/>
      <c r="AJ51"/>
      <c r="AK51"/>
      <c r="AL51"/>
    </row>
    <row r="52" spans="1:38" ht="15" x14ac:dyDescent="0.2">
      <c r="A52" s="526" t="s">
        <v>2357</v>
      </c>
      <c r="B52" s="527" t="s">
        <v>3233</v>
      </c>
      <c r="C52" s="323">
        <v>2</v>
      </c>
      <c r="D52" s="323">
        <v>2.2000000000000002</v>
      </c>
      <c r="E52" s="507">
        <f t="shared" si="7"/>
        <v>4.4000000000000004</v>
      </c>
      <c r="F52" s="507">
        <f t="shared" si="5"/>
        <v>39.6</v>
      </c>
      <c r="G52" s="529">
        <f t="shared" si="1"/>
        <v>9</v>
      </c>
      <c r="H52" s="498"/>
      <c r="I52" s="564"/>
      <c r="J52" s="566"/>
      <c r="K52" s="566"/>
      <c r="L52" s="566"/>
      <c r="M52" s="566"/>
      <c r="N52" s="566"/>
      <c r="O52" s="566"/>
      <c r="P52" s="566"/>
      <c r="Q52" s="566"/>
      <c r="R52" s="531">
        <v>1</v>
      </c>
      <c r="S52" s="531">
        <v>1</v>
      </c>
      <c r="T52" s="531"/>
      <c r="U52" s="531"/>
      <c r="V52" s="531"/>
      <c r="W52" s="531"/>
      <c r="X52" s="532"/>
      <c r="Y52" s="497"/>
      <c r="Z52" s="325"/>
      <c r="AA52" s="326">
        <f t="shared" si="9"/>
        <v>6.4</v>
      </c>
      <c r="AB52" s="326">
        <f t="shared" si="8"/>
        <v>57.6</v>
      </c>
      <c r="AC52" s="497"/>
      <c r="AD52" s="325">
        <v>8360</v>
      </c>
      <c r="AE52" s="326">
        <f t="shared" si="2"/>
        <v>75240</v>
      </c>
      <c r="AF52" s="312"/>
      <c r="AG52" s="325">
        <v>350</v>
      </c>
      <c r="AH52" s="326">
        <f t="shared" si="6"/>
        <v>3150</v>
      </c>
      <c r="AI52"/>
      <c r="AJ52"/>
      <c r="AK52"/>
      <c r="AL52"/>
    </row>
    <row r="53" spans="1:38" ht="15" x14ac:dyDescent="0.2">
      <c r="A53" s="526" t="s">
        <v>2357</v>
      </c>
      <c r="B53" s="527" t="s">
        <v>3234</v>
      </c>
      <c r="C53" s="323">
        <v>2.5</v>
      </c>
      <c r="D53" s="323">
        <v>2.2000000000000002</v>
      </c>
      <c r="E53" s="507">
        <f t="shared" si="7"/>
        <v>5.5</v>
      </c>
      <c r="F53" s="528">
        <f t="shared" si="5"/>
        <v>49.5</v>
      </c>
      <c r="G53" s="529">
        <f t="shared" si="1"/>
        <v>9</v>
      </c>
      <c r="H53" s="498"/>
      <c r="I53" s="564"/>
      <c r="J53" s="566"/>
      <c r="K53" s="566"/>
      <c r="L53" s="566"/>
      <c r="M53" s="566"/>
      <c r="N53" s="566"/>
      <c r="O53" s="566"/>
      <c r="P53" s="566"/>
      <c r="Q53" s="566"/>
      <c r="R53" s="531">
        <v>1</v>
      </c>
      <c r="S53" s="531">
        <v>1</v>
      </c>
      <c r="T53" s="531"/>
      <c r="U53" s="531"/>
      <c r="V53" s="531"/>
      <c r="W53" s="531"/>
      <c r="X53" s="532"/>
      <c r="Y53" s="497"/>
      <c r="Z53" s="325"/>
      <c r="AA53" s="326">
        <f t="shared" si="9"/>
        <v>6.9</v>
      </c>
      <c r="AB53" s="326">
        <f t="shared" si="8"/>
        <v>62.1</v>
      </c>
      <c r="AC53" s="497"/>
      <c r="AD53" s="325">
        <v>10450</v>
      </c>
      <c r="AE53" s="326">
        <f t="shared" si="2"/>
        <v>94050</v>
      </c>
      <c r="AF53" s="312"/>
      <c r="AG53" s="325">
        <v>350</v>
      </c>
      <c r="AH53" s="326">
        <f t="shared" si="6"/>
        <v>3150</v>
      </c>
      <c r="AI53"/>
      <c r="AJ53"/>
      <c r="AK53"/>
      <c r="AL53"/>
    </row>
    <row r="54" spans="1:38" ht="15" x14ac:dyDescent="0.2">
      <c r="A54" s="526" t="s">
        <v>2357</v>
      </c>
      <c r="B54" s="527" t="s">
        <v>3235</v>
      </c>
      <c r="C54" s="323">
        <v>4.5</v>
      </c>
      <c r="D54" s="323">
        <v>2.2000000000000002</v>
      </c>
      <c r="E54" s="507">
        <f t="shared" si="7"/>
        <v>9.9</v>
      </c>
      <c r="F54" s="528">
        <f t="shared" si="5"/>
        <v>237.60000000000002</v>
      </c>
      <c r="G54" s="529">
        <f t="shared" si="1"/>
        <v>24</v>
      </c>
      <c r="H54" s="498"/>
      <c r="I54" s="564"/>
      <c r="J54" s="566"/>
      <c r="K54" s="566"/>
      <c r="L54" s="566"/>
      <c r="M54" s="566"/>
      <c r="N54" s="566"/>
      <c r="O54" s="566"/>
      <c r="P54" s="566"/>
      <c r="Q54" s="566"/>
      <c r="R54" s="531"/>
      <c r="S54" s="531"/>
      <c r="T54" s="531">
        <v>1</v>
      </c>
      <c r="U54" s="531">
        <v>1</v>
      </c>
      <c r="V54" s="531">
        <v>1</v>
      </c>
      <c r="W54" s="531"/>
      <c r="X54" s="532"/>
      <c r="Y54" s="497"/>
      <c r="Z54" s="325"/>
      <c r="AA54" s="326">
        <f t="shared" si="9"/>
        <v>8.9</v>
      </c>
      <c r="AB54" s="326">
        <f t="shared" si="8"/>
        <v>213.60000000000002</v>
      </c>
      <c r="AC54" s="497"/>
      <c r="AD54" s="325">
        <v>18810</v>
      </c>
      <c r="AE54" s="326">
        <f t="shared" si="2"/>
        <v>451440</v>
      </c>
      <c r="AF54" s="312"/>
      <c r="AG54" s="325">
        <v>350</v>
      </c>
      <c r="AH54" s="326">
        <f t="shared" si="6"/>
        <v>8400</v>
      </c>
      <c r="AI54"/>
      <c r="AJ54"/>
      <c r="AK54"/>
      <c r="AL54"/>
    </row>
    <row r="55" spans="1:38" ht="15" x14ac:dyDescent="0.2">
      <c r="A55" s="526" t="s">
        <v>2357</v>
      </c>
      <c r="B55" s="527" t="s">
        <v>3236</v>
      </c>
      <c r="C55" s="323">
        <v>0.6</v>
      </c>
      <c r="D55" s="323">
        <v>0.6</v>
      </c>
      <c r="E55" s="507">
        <f t="shared" si="7"/>
        <v>0.36</v>
      </c>
      <c r="F55" s="507">
        <f>IF(D55=0,SUMPRODUCT($I$7:$X$7,$I55:$X55)*(C55),SUMPRODUCT($I$7:$X$7,$I55:$X55)*(C55*D55))</f>
        <v>0.36</v>
      </c>
      <c r="G55" s="529">
        <f t="shared" si="1"/>
        <v>1</v>
      </c>
      <c r="H55" s="498"/>
      <c r="I55" s="564"/>
      <c r="J55" s="566"/>
      <c r="K55" s="566"/>
      <c r="L55" s="566"/>
      <c r="M55" s="566"/>
      <c r="N55" s="566"/>
      <c r="O55" s="566"/>
      <c r="P55" s="566"/>
      <c r="Q55" s="566"/>
      <c r="R55" s="531"/>
      <c r="S55" s="531"/>
      <c r="T55" s="531"/>
      <c r="U55" s="531"/>
      <c r="V55" s="531">
        <v>1</v>
      </c>
      <c r="W55" s="531"/>
      <c r="X55" s="532"/>
      <c r="Y55" s="497"/>
      <c r="Z55" s="325"/>
      <c r="AA55" s="326">
        <f t="shared" si="9"/>
        <v>1.7999999999999998</v>
      </c>
      <c r="AB55" s="326">
        <f t="shared" si="8"/>
        <v>1.7999999999999998</v>
      </c>
      <c r="AC55" s="497"/>
      <c r="AD55" s="325">
        <v>432</v>
      </c>
      <c r="AE55" s="326">
        <f>AD55*G55</f>
        <v>432</v>
      </c>
      <c r="AF55" s="312"/>
      <c r="AG55" s="325">
        <v>350</v>
      </c>
      <c r="AH55" s="326">
        <f>AG55*G55</f>
        <v>350</v>
      </c>
      <c r="AI55"/>
      <c r="AJ55"/>
      <c r="AK55"/>
      <c r="AL55"/>
    </row>
    <row r="56" spans="1:38" ht="15" x14ac:dyDescent="0.2">
      <c r="A56" s="526" t="s">
        <v>2357</v>
      </c>
      <c r="B56" s="527" t="s">
        <v>3237</v>
      </c>
      <c r="C56" s="323">
        <v>0.9</v>
      </c>
      <c r="D56" s="323">
        <v>2.1</v>
      </c>
      <c r="E56" s="507">
        <f t="shared" si="7"/>
        <v>1.8900000000000001</v>
      </c>
      <c r="F56" s="507">
        <f>IF(D56=0,SUMPRODUCT($I$7:$X$7,$I56:$X56)*(C56),SUMPRODUCT($I$7:$X$7,$I56:$X56)*(C56*D56))</f>
        <v>3.7800000000000002</v>
      </c>
      <c r="G56" s="529">
        <f t="shared" si="1"/>
        <v>2</v>
      </c>
      <c r="H56" s="498"/>
      <c r="I56" s="564"/>
      <c r="J56" s="566"/>
      <c r="K56" s="566"/>
      <c r="L56" s="566"/>
      <c r="M56" s="566"/>
      <c r="N56" s="566"/>
      <c r="O56" s="566"/>
      <c r="P56" s="566"/>
      <c r="Q56" s="566"/>
      <c r="R56" s="531"/>
      <c r="S56" s="531"/>
      <c r="T56" s="531"/>
      <c r="U56" s="531"/>
      <c r="V56" s="531"/>
      <c r="W56" s="531">
        <v>2</v>
      </c>
      <c r="X56" s="532"/>
      <c r="Y56" s="497"/>
      <c r="Z56" s="325"/>
      <c r="AA56" s="326">
        <f t="shared" si="9"/>
        <v>5.0999999999999996</v>
      </c>
      <c r="AB56" s="326">
        <f t="shared" si="8"/>
        <v>10.199999999999999</v>
      </c>
      <c r="AC56" s="497"/>
      <c r="AD56" s="325">
        <f>(0.9*2.1)*AD57/(1.2*2)</f>
        <v>2268.0000000000005</v>
      </c>
      <c r="AE56" s="326">
        <f>AD56*G56</f>
        <v>4536.0000000000009</v>
      </c>
      <c r="AF56" s="312"/>
      <c r="AG56" s="325">
        <v>350</v>
      </c>
      <c r="AH56" s="326">
        <f>AG56*G56</f>
        <v>700</v>
      </c>
      <c r="AI56"/>
      <c r="AJ56"/>
      <c r="AK56"/>
      <c r="AL56"/>
    </row>
    <row r="57" spans="1:38" ht="15" x14ac:dyDescent="0.2">
      <c r="A57" s="526" t="s">
        <v>2357</v>
      </c>
      <c r="B57" s="527" t="s">
        <v>3238</v>
      </c>
      <c r="C57" s="323">
        <v>1.2</v>
      </c>
      <c r="D57" s="323">
        <v>2</v>
      </c>
      <c r="E57" s="507">
        <f t="shared" si="7"/>
        <v>2.4</v>
      </c>
      <c r="F57" s="528">
        <f>IF(D57=0,SUMPRODUCT($I$7:$X$7,$I57:$X57)*(C57),SUMPRODUCT($I$7:$X$7,$I57:$X57)*(C57*D57))</f>
        <v>14.399999999999999</v>
      </c>
      <c r="G57" s="529">
        <f t="shared" si="1"/>
        <v>6</v>
      </c>
      <c r="H57" s="498"/>
      <c r="I57" s="564"/>
      <c r="J57" s="566"/>
      <c r="K57" s="566"/>
      <c r="L57" s="566"/>
      <c r="M57" s="566"/>
      <c r="N57" s="566"/>
      <c r="O57" s="566"/>
      <c r="P57" s="566"/>
      <c r="Q57" s="566"/>
      <c r="R57" s="531"/>
      <c r="S57" s="531"/>
      <c r="T57" s="531"/>
      <c r="U57" s="531"/>
      <c r="V57" s="531"/>
      <c r="W57" s="531">
        <v>6</v>
      </c>
      <c r="X57" s="532"/>
      <c r="Y57" s="497"/>
      <c r="Z57" s="325"/>
      <c r="AA57" s="326">
        <f t="shared" si="9"/>
        <v>5.2</v>
      </c>
      <c r="AB57" s="326">
        <f t="shared" si="8"/>
        <v>31.200000000000003</v>
      </c>
      <c r="AC57" s="497"/>
      <c r="AD57" s="325">
        <v>2880</v>
      </c>
      <c r="AE57" s="326">
        <f>AD57*G57</f>
        <v>17280</v>
      </c>
      <c r="AF57" s="312"/>
      <c r="AG57" s="325">
        <v>350</v>
      </c>
      <c r="AH57" s="326">
        <f>AG57*G57</f>
        <v>2100</v>
      </c>
      <c r="AI57"/>
      <c r="AJ57"/>
      <c r="AK57"/>
      <c r="AL57"/>
    </row>
    <row r="58" spans="1:38" ht="15" x14ac:dyDescent="0.2">
      <c r="A58" s="526" t="s">
        <v>2357</v>
      </c>
      <c r="B58" s="527" t="s">
        <v>3239</v>
      </c>
      <c r="C58" s="323">
        <v>0.8</v>
      </c>
      <c r="D58" s="323">
        <v>1.6</v>
      </c>
      <c r="E58" s="507">
        <f t="shared" si="7"/>
        <v>1.2800000000000002</v>
      </c>
      <c r="F58" s="528">
        <f>IF(D58=0,SUMPRODUCT($I$7:$X$7,$I58:$X58)*(C58),SUMPRODUCT($I$7:$X$7,$I58:$X58)*(C58*D58))</f>
        <v>2.5600000000000005</v>
      </c>
      <c r="G58" s="529">
        <f t="shared" si="1"/>
        <v>2</v>
      </c>
      <c r="H58" s="498"/>
      <c r="I58" s="564"/>
      <c r="J58" s="566"/>
      <c r="K58" s="566"/>
      <c r="L58" s="566"/>
      <c r="M58" s="566"/>
      <c r="N58" s="566"/>
      <c r="O58" s="566"/>
      <c r="P58" s="566"/>
      <c r="Q58" s="566"/>
      <c r="R58" s="531"/>
      <c r="S58" s="531"/>
      <c r="T58" s="531"/>
      <c r="U58" s="531"/>
      <c r="V58" s="531"/>
      <c r="W58" s="531"/>
      <c r="X58" s="532">
        <v>2</v>
      </c>
      <c r="Y58" s="497"/>
      <c r="Z58" s="325"/>
      <c r="AA58" s="326">
        <f t="shared" si="9"/>
        <v>4</v>
      </c>
      <c r="AB58" s="326">
        <f t="shared" si="8"/>
        <v>8</v>
      </c>
      <c r="AC58" s="497"/>
      <c r="AD58" s="325">
        <v>1536</v>
      </c>
      <c r="AE58" s="326">
        <f>AD58*G58</f>
        <v>3072</v>
      </c>
      <c r="AF58" s="312"/>
      <c r="AG58" s="325">
        <v>350</v>
      </c>
      <c r="AH58" s="326">
        <f>AG58*G58</f>
        <v>700</v>
      </c>
      <c r="AI58"/>
      <c r="AJ58"/>
      <c r="AK58"/>
      <c r="AL58"/>
    </row>
    <row r="59" spans="1:38" ht="15" x14ac:dyDescent="0.2">
      <c r="A59" s="526" t="s">
        <v>2357</v>
      </c>
      <c r="B59" s="527"/>
      <c r="C59" s="323"/>
      <c r="D59" s="323"/>
      <c r="E59" s="507"/>
      <c r="F59" s="507">
        <f t="shared" si="5"/>
        <v>0</v>
      </c>
      <c r="G59" s="529">
        <f t="shared" si="1"/>
        <v>0</v>
      </c>
      <c r="H59" s="498"/>
      <c r="I59" s="564"/>
      <c r="J59" s="566"/>
      <c r="K59" s="566"/>
      <c r="L59" s="566"/>
      <c r="M59" s="566"/>
      <c r="N59" s="566"/>
      <c r="O59" s="566"/>
      <c r="P59" s="566"/>
      <c r="Q59" s="566"/>
      <c r="R59" s="531"/>
      <c r="S59" s="531"/>
      <c r="T59" s="531"/>
      <c r="U59" s="531"/>
      <c r="V59" s="531"/>
      <c r="W59" s="531"/>
      <c r="X59" s="532"/>
      <c r="Y59" s="497"/>
      <c r="Z59" s="325"/>
      <c r="AA59" s="326">
        <f t="shared" si="8"/>
        <v>0</v>
      </c>
      <c r="AB59" s="326">
        <f t="shared" si="8"/>
        <v>0</v>
      </c>
      <c r="AC59" s="497"/>
      <c r="AD59" s="325"/>
      <c r="AE59" s="326">
        <f t="shared" si="2"/>
        <v>0</v>
      </c>
      <c r="AF59" s="312"/>
      <c r="AG59" s="325">
        <v>350</v>
      </c>
      <c r="AH59" s="326">
        <f t="shared" si="6"/>
        <v>0</v>
      </c>
      <c r="AI59"/>
      <c r="AJ59"/>
      <c r="AK59"/>
      <c r="AL59"/>
    </row>
    <row r="60" spans="1:38" ht="15" x14ac:dyDescent="0.2">
      <c r="A60" s="526" t="s">
        <v>2357</v>
      </c>
      <c r="B60" s="527"/>
      <c r="C60" s="323"/>
      <c r="D60" s="323"/>
      <c r="E60" s="507"/>
      <c r="F60" s="507">
        <f t="shared" si="5"/>
        <v>0</v>
      </c>
      <c r="G60" s="529">
        <f t="shared" si="1"/>
        <v>0</v>
      </c>
      <c r="H60" s="498"/>
      <c r="I60" s="564"/>
      <c r="J60" s="566"/>
      <c r="K60" s="566"/>
      <c r="L60" s="566"/>
      <c r="M60" s="566"/>
      <c r="N60" s="566"/>
      <c r="O60" s="566"/>
      <c r="P60" s="566"/>
      <c r="Q60" s="566"/>
      <c r="R60" s="531"/>
      <c r="S60" s="531"/>
      <c r="T60" s="531"/>
      <c r="U60" s="531"/>
      <c r="V60" s="531"/>
      <c r="W60" s="531"/>
      <c r="X60" s="532"/>
      <c r="Y60" s="497"/>
      <c r="Z60" s="325"/>
      <c r="AA60" s="326">
        <f t="shared" si="8"/>
        <v>0</v>
      </c>
      <c r="AB60" s="326">
        <f t="shared" si="8"/>
        <v>0</v>
      </c>
      <c r="AC60" s="497"/>
      <c r="AD60" s="325"/>
      <c r="AE60" s="326">
        <f t="shared" si="2"/>
        <v>0</v>
      </c>
      <c r="AF60" s="312"/>
      <c r="AG60" s="325">
        <v>350</v>
      </c>
      <c r="AH60" s="326">
        <f t="shared" si="6"/>
        <v>0</v>
      </c>
      <c r="AI60"/>
      <c r="AJ60"/>
      <c r="AK60"/>
      <c r="AL60"/>
    </row>
    <row r="61" spans="1:38" ht="15" x14ac:dyDescent="0.2">
      <c r="A61" s="526" t="s">
        <v>2357</v>
      </c>
      <c r="B61" s="527"/>
      <c r="C61" s="323"/>
      <c r="D61" s="323"/>
      <c r="E61" s="528"/>
      <c r="F61" s="528">
        <f t="shared" si="5"/>
        <v>0</v>
      </c>
      <c r="G61" s="529">
        <f t="shared" si="1"/>
        <v>0</v>
      </c>
      <c r="H61" s="498"/>
      <c r="I61" s="564"/>
      <c r="J61" s="566"/>
      <c r="K61" s="566"/>
      <c r="L61" s="566"/>
      <c r="M61" s="566"/>
      <c r="N61" s="566"/>
      <c r="O61" s="566"/>
      <c r="P61" s="566"/>
      <c r="Q61" s="566"/>
      <c r="R61" s="531"/>
      <c r="S61" s="531"/>
      <c r="T61" s="531"/>
      <c r="U61" s="531"/>
      <c r="V61" s="531"/>
      <c r="W61" s="531"/>
      <c r="X61" s="532"/>
      <c r="Y61" s="497"/>
      <c r="Z61" s="325"/>
      <c r="AA61" s="326">
        <f t="shared" si="8"/>
        <v>0</v>
      </c>
      <c r="AB61" s="326">
        <f t="shared" si="8"/>
        <v>0</v>
      </c>
      <c r="AC61" s="497"/>
      <c r="AD61" s="325"/>
      <c r="AE61" s="326">
        <f t="shared" si="2"/>
        <v>0</v>
      </c>
      <c r="AF61" s="312"/>
      <c r="AG61" s="325">
        <v>350</v>
      </c>
      <c r="AH61" s="326">
        <f t="shared" si="6"/>
        <v>0</v>
      </c>
      <c r="AI61"/>
      <c r="AJ61"/>
      <c r="AK61"/>
      <c r="AL61"/>
    </row>
    <row r="62" spans="1:38" ht="15" x14ac:dyDescent="0.2">
      <c r="A62" s="526" t="s">
        <v>2357</v>
      </c>
      <c r="B62" s="527"/>
      <c r="C62" s="323"/>
      <c r="D62" s="323"/>
      <c r="E62" s="528"/>
      <c r="F62" s="528">
        <f t="shared" si="5"/>
        <v>0</v>
      </c>
      <c r="G62" s="529">
        <f t="shared" si="1"/>
        <v>0</v>
      </c>
      <c r="H62" s="498"/>
      <c r="I62" s="564"/>
      <c r="J62" s="566"/>
      <c r="K62" s="566"/>
      <c r="L62" s="566"/>
      <c r="M62" s="566"/>
      <c r="N62" s="566"/>
      <c r="O62" s="566"/>
      <c r="P62" s="566"/>
      <c r="Q62" s="566"/>
      <c r="R62" s="531"/>
      <c r="S62" s="531"/>
      <c r="T62" s="531"/>
      <c r="U62" s="531"/>
      <c r="V62" s="531"/>
      <c r="W62" s="531"/>
      <c r="X62" s="532"/>
      <c r="Y62" s="497"/>
      <c r="Z62" s="325"/>
      <c r="AA62" s="326">
        <f t="shared" si="8"/>
        <v>0</v>
      </c>
      <c r="AB62" s="326">
        <f t="shared" si="8"/>
        <v>0</v>
      </c>
      <c r="AC62" s="497"/>
      <c r="AD62" s="325"/>
      <c r="AE62" s="326">
        <f t="shared" si="2"/>
        <v>0</v>
      </c>
      <c r="AF62" s="312"/>
      <c r="AG62" s="325">
        <v>350</v>
      </c>
      <c r="AH62" s="326">
        <f t="shared" si="6"/>
        <v>0</v>
      </c>
      <c r="AI62"/>
      <c r="AJ62"/>
      <c r="AK62"/>
      <c r="AL62"/>
    </row>
    <row r="63" spans="1:38" ht="15.75" thickBot="1" x14ac:dyDescent="0.25">
      <c r="A63" s="518" t="s">
        <v>2357</v>
      </c>
      <c r="B63" s="541"/>
      <c r="C63" s="319"/>
      <c r="D63" s="319"/>
      <c r="E63" s="520"/>
      <c r="F63" s="520">
        <f t="shared" si="5"/>
        <v>0</v>
      </c>
      <c r="G63" s="521">
        <f t="shared" si="1"/>
        <v>0</v>
      </c>
      <c r="H63" s="542"/>
      <c r="I63" s="565"/>
      <c r="J63" s="562"/>
      <c r="K63" s="562"/>
      <c r="L63" s="562"/>
      <c r="M63" s="562"/>
      <c r="N63" s="562"/>
      <c r="O63" s="562"/>
      <c r="P63" s="562"/>
      <c r="Q63" s="562"/>
      <c r="R63" s="523"/>
      <c r="S63" s="523"/>
      <c r="T63" s="523"/>
      <c r="U63" s="523"/>
      <c r="V63" s="523"/>
      <c r="W63" s="523"/>
      <c r="X63" s="524"/>
      <c r="Y63" s="543"/>
      <c r="Z63" s="320"/>
      <c r="AA63" s="321">
        <f t="shared" si="8"/>
        <v>0</v>
      </c>
      <c r="AB63" s="321">
        <f t="shared" si="8"/>
        <v>0</v>
      </c>
      <c r="AC63" s="543"/>
      <c r="AD63" s="320"/>
      <c r="AE63" s="321">
        <f t="shared" si="2"/>
        <v>0</v>
      </c>
      <c r="AF63" s="331"/>
      <c r="AG63" s="320">
        <v>350</v>
      </c>
      <c r="AH63" s="321">
        <f t="shared" si="6"/>
        <v>0</v>
      </c>
      <c r="AI63"/>
      <c r="AJ63"/>
      <c r="AK63"/>
      <c r="AL63"/>
    </row>
    <row r="64" spans="1:38" ht="15.75" thickTop="1" x14ac:dyDescent="0.2">
      <c r="A64" s="505" t="s">
        <v>3177</v>
      </c>
      <c r="B64" s="544" t="s">
        <v>3178</v>
      </c>
      <c r="C64" s="313">
        <v>1.8</v>
      </c>
      <c r="D64" s="313">
        <v>0.8</v>
      </c>
      <c r="E64" s="507">
        <f t="shared" ref="E64:E84" si="10">C64*D64</f>
        <v>1.4400000000000002</v>
      </c>
      <c r="F64" s="507">
        <f t="shared" si="5"/>
        <v>1.4400000000000002</v>
      </c>
      <c r="G64" s="508">
        <f t="shared" si="1"/>
        <v>1</v>
      </c>
      <c r="H64" s="498"/>
      <c r="I64" s="530"/>
      <c r="J64" s="530">
        <v>1</v>
      </c>
      <c r="K64" s="558"/>
      <c r="L64" s="558"/>
      <c r="M64" s="558"/>
      <c r="N64" s="558"/>
      <c r="O64" s="558"/>
      <c r="P64" s="558"/>
      <c r="Q64" s="558"/>
      <c r="R64" s="558"/>
      <c r="S64" s="558"/>
      <c r="T64" s="558"/>
      <c r="U64" s="558"/>
      <c r="V64" s="558"/>
      <c r="W64" s="558"/>
      <c r="X64" s="559"/>
      <c r="Y64" s="497"/>
      <c r="Z64" s="314"/>
      <c r="AA64" s="315">
        <f>(D64+C64+D64+C64)</f>
        <v>5.2</v>
      </c>
      <c r="AB64" s="315">
        <f>(D64+C64+D64+C64)*G64</f>
        <v>5.2</v>
      </c>
      <c r="AC64" s="497"/>
      <c r="AD64" s="314">
        <v>1368</v>
      </c>
      <c r="AE64" s="315">
        <f t="shared" si="2"/>
        <v>1368</v>
      </c>
      <c r="AF64" s="312"/>
      <c r="AG64" s="314">
        <v>350</v>
      </c>
      <c r="AH64" s="315">
        <f t="shared" si="6"/>
        <v>350</v>
      </c>
      <c r="AI64"/>
      <c r="AJ64"/>
      <c r="AK64"/>
      <c r="AL64"/>
    </row>
    <row r="65" spans="1:38" ht="15" x14ac:dyDescent="0.2">
      <c r="A65" s="512" t="s">
        <v>3177</v>
      </c>
      <c r="B65" s="506" t="s">
        <v>3179</v>
      </c>
      <c r="C65" s="316">
        <v>1.6</v>
      </c>
      <c r="D65" s="316">
        <v>0.8</v>
      </c>
      <c r="E65" s="507">
        <f t="shared" si="10"/>
        <v>1.2800000000000002</v>
      </c>
      <c r="F65" s="507">
        <f t="shared" si="5"/>
        <v>107.52000000000002</v>
      </c>
      <c r="G65" s="517">
        <f t="shared" si="1"/>
        <v>84</v>
      </c>
      <c r="H65" s="498"/>
      <c r="I65" s="530"/>
      <c r="J65" s="530">
        <v>2</v>
      </c>
      <c r="K65" s="531">
        <v>2</v>
      </c>
      <c r="L65" s="531">
        <v>2</v>
      </c>
      <c r="M65" s="531">
        <v>2</v>
      </c>
      <c r="N65" s="531">
        <v>2</v>
      </c>
      <c r="O65" s="531">
        <v>2</v>
      </c>
      <c r="P65" s="531">
        <v>2</v>
      </c>
      <c r="Q65" s="531">
        <v>2</v>
      </c>
      <c r="R65" s="531">
        <v>2</v>
      </c>
      <c r="S65" s="531">
        <v>2</v>
      </c>
      <c r="T65" s="531">
        <v>2</v>
      </c>
      <c r="U65" s="531">
        <v>2</v>
      </c>
      <c r="V65" s="531">
        <v>2</v>
      </c>
      <c r="W65" s="531">
        <v>2</v>
      </c>
      <c r="X65" s="561"/>
      <c r="Y65" s="497"/>
      <c r="Z65" s="317"/>
      <c r="AA65" s="315">
        <f t="shared" ref="AA65:AA84" si="11">(D65+C65+D65+C65)</f>
        <v>4.8000000000000007</v>
      </c>
      <c r="AB65" s="318">
        <f>(D65+C65+D65+C65)*G65</f>
        <v>403.20000000000005</v>
      </c>
      <c r="AC65" s="497"/>
      <c r="AD65" s="317">
        <v>1216</v>
      </c>
      <c r="AE65" s="318">
        <f t="shared" si="2"/>
        <v>102144</v>
      </c>
      <c r="AF65" s="312"/>
      <c r="AG65" s="317">
        <v>350</v>
      </c>
      <c r="AH65" s="318">
        <f t="shared" si="6"/>
        <v>29400</v>
      </c>
      <c r="AI65"/>
      <c r="AJ65"/>
      <c r="AK65"/>
      <c r="AL65"/>
    </row>
    <row r="66" spans="1:38" ht="15" x14ac:dyDescent="0.2">
      <c r="A66" s="512" t="s">
        <v>3177</v>
      </c>
      <c r="B66" s="506" t="s">
        <v>3215</v>
      </c>
      <c r="C66" s="316">
        <v>3</v>
      </c>
      <c r="D66" s="316">
        <v>0.5</v>
      </c>
      <c r="E66" s="507">
        <f t="shared" ref="E66:E72" si="12">C66*D66</f>
        <v>1.5</v>
      </c>
      <c r="F66" s="507">
        <f t="shared" ref="F66:F72" si="13">IF(D66=0,SUMPRODUCT($I$7:$X$7,$I66:$X66)*(C66),SUMPRODUCT($I$7:$X$7,$I66:$X66)*(C66*D66))</f>
        <v>28.5</v>
      </c>
      <c r="G66" s="517">
        <f t="shared" ref="G66:G72" si="14">SUMPRODUCT($I$7:$X$7,$I66:$X66)</f>
        <v>19</v>
      </c>
      <c r="H66" s="498"/>
      <c r="I66" s="564"/>
      <c r="J66" s="560"/>
      <c r="K66" s="560"/>
      <c r="L66" s="560"/>
      <c r="M66" s="560"/>
      <c r="N66" s="560"/>
      <c r="O66" s="560"/>
      <c r="P66" s="560"/>
      <c r="Q66" s="560"/>
      <c r="R66" s="514">
        <v>2</v>
      </c>
      <c r="S66" s="514">
        <v>2</v>
      </c>
      <c r="T66" s="514"/>
      <c r="U66" s="514">
        <v>1</v>
      </c>
      <c r="V66" s="514"/>
      <c r="W66" s="560"/>
      <c r="X66" s="561"/>
      <c r="Y66" s="497"/>
      <c r="Z66" s="317"/>
      <c r="AA66" s="318">
        <f t="shared" ref="AA66:AA72" si="15">(D66+C66+D66+C66)</f>
        <v>7</v>
      </c>
      <c r="AB66" s="318">
        <f t="shared" ref="AB66:AB72" si="16">(D66+C66+D66+C66)*G66</f>
        <v>133</v>
      </c>
      <c r="AC66" s="497"/>
      <c r="AD66" s="317">
        <v>4455</v>
      </c>
      <c r="AE66" s="318">
        <f t="shared" ref="AE66:AE72" si="17">AD66*G66</f>
        <v>84645</v>
      </c>
      <c r="AF66" s="312"/>
      <c r="AG66" s="317">
        <v>350</v>
      </c>
      <c r="AH66" s="318">
        <f t="shared" ref="AH66:AH72" si="18">AG66*G66</f>
        <v>6650</v>
      </c>
      <c r="AI66"/>
      <c r="AJ66"/>
      <c r="AK66"/>
      <c r="AL66"/>
    </row>
    <row r="67" spans="1:38" ht="15" x14ac:dyDescent="0.2">
      <c r="A67" s="512" t="s">
        <v>3177</v>
      </c>
      <c r="B67" s="506" t="s">
        <v>3216</v>
      </c>
      <c r="C67" s="316">
        <v>1.95</v>
      </c>
      <c r="D67" s="316">
        <v>1.1499999999999999</v>
      </c>
      <c r="E67" s="507">
        <f t="shared" si="12"/>
        <v>2.2424999999999997</v>
      </c>
      <c r="F67" s="507">
        <f t="shared" si="13"/>
        <v>188.36999999999998</v>
      </c>
      <c r="G67" s="517">
        <f t="shared" si="14"/>
        <v>84</v>
      </c>
      <c r="H67" s="498"/>
      <c r="I67" s="564"/>
      <c r="J67" s="560"/>
      <c r="K67" s="560"/>
      <c r="L67" s="560"/>
      <c r="M67" s="560"/>
      <c r="N67" s="560"/>
      <c r="O67" s="560"/>
      <c r="P67" s="560"/>
      <c r="Q67" s="560"/>
      <c r="R67" s="514">
        <v>4</v>
      </c>
      <c r="S67" s="514">
        <v>4</v>
      </c>
      <c r="T67" s="514">
        <v>2</v>
      </c>
      <c r="U67" s="514">
        <v>2</v>
      </c>
      <c r="V67" s="514">
        <v>2</v>
      </c>
      <c r="W67" s="560"/>
      <c r="X67" s="561"/>
      <c r="Y67" s="497"/>
      <c r="Z67" s="317"/>
      <c r="AA67" s="318">
        <f t="shared" si="15"/>
        <v>6.2</v>
      </c>
      <c r="AB67" s="318">
        <f t="shared" si="16"/>
        <v>520.80000000000007</v>
      </c>
      <c r="AC67" s="497"/>
      <c r="AD67" s="317">
        <v>7008</v>
      </c>
      <c r="AE67" s="318">
        <f t="shared" si="17"/>
        <v>588672</v>
      </c>
      <c r="AF67" s="312"/>
      <c r="AG67" s="317">
        <v>350</v>
      </c>
      <c r="AH67" s="318">
        <f t="shared" si="18"/>
        <v>29400</v>
      </c>
      <c r="AI67"/>
      <c r="AJ67"/>
      <c r="AK67"/>
      <c r="AL67"/>
    </row>
    <row r="68" spans="1:38" ht="15" x14ac:dyDescent="0.2">
      <c r="A68" s="512" t="s">
        <v>3177</v>
      </c>
      <c r="B68" s="506" t="s">
        <v>3217</v>
      </c>
      <c r="C68" s="316">
        <v>2.2000000000000002</v>
      </c>
      <c r="D68" s="316">
        <v>1.1000000000000001</v>
      </c>
      <c r="E68" s="507">
        <f t="shared" si="12"/>
        <v>2.4200000000000004</v>
      </c>
      <c r="F68" s="507">
        <f t="shared" si="13"/>
        <v>79.860000000000014</v>
      </c>
      <c r="G68" s="517">
        <f t="shared" si="14"/>
        <v>33</v>
      </c>
      <c r="H68" s="498"/>
      <c r="I68" s="564"/>
      <c r="J68" s="560"/>
      <c r="K68" s="560"/>
      <c r="L68" s="560"/>
      <c r="M68" s="560"/>
      <c r="N68" s="560"/>
      <c r="O68" s="560"/>
      <c r="P68" s="560"/>
      <c r="Q68" s="560"/>
      <c r="R68" s="514">
        <v>1</v>
      </c>
      <c r="S68" s="514">
        <v>1</v>
      </c>
      <c r="T68" s="514">
        <v>1</v>
      </c>
      <c r="U68" s="514">
        <v>1</v>
      </c>
      <c r="V68" s="514">
        <v>1</v>
      </c>
      <c r="W68" s="560"/>
      <c r="X68" s="561"/>
      <c r="Y68" s="497"/>
      <c r="Z68" s="317"/>
      <c r="AA68" s="318">
        <f t="shared" si="15"/>
        <v>6.6000000000000005</v>
      </c>
      <c r="AB68" s="318">
        <f t="shared" si="16"/>
        <v>217.8</v>
      </c>
      <c r="AC68" s="497"/>
      <c r="AD68" s="317">
        <v>7744</v>
      </c>
      <c r="AE68" s="318">
        <f t="shared" si="17"/>
        <v>255552</v>
      </c>
      <c r="AF68" s="312"/>
      <c r="AG68" s="317">
        <v>350</v>
      </c>
      <c r="AH68" s="318">
        <f t="shared" si="18"/>
        <v>11550</v>
      </c>
      <c r="AI68"/>
      <c r="AJ68"/>
      <c r="AK68"/>
      <c r="AL68"/>
    </row>
    <row r="69" spans="1:38" ht="15" x14ac:dyDescent="0.2">
      <c r="A69" s="512" t="s">
        <v>3177</v>
      </c>
      <c r="B69" s="506" t="s">
        <v>3218</v>
      </c>
      <c r="C69" s="316">
        <v>1</v>
      </c>
      <c r="D69" s="316">
        <v>1.5</v>
      </c>
      <c r="E69" s="507">
        <f t="shared" si="12"/>
        <v>1.5</v>
      </c>
      <c r="F69" s="507">
        <f t="shared" si="13"/>
        <v>49.5</v>
      </c>
      <c r="G69" s="517">
        <f t="shared" si="14"/>
        <v>33</v>
      </c>
      <c r="H69" s="498"/>
      <c r="I69" s="564"/>
      <c r="J69" s="560"/>
      <c r="K69" s="560"/>
      <c r="L69" s="560"/>
      <c r="M69" s="560"/>
      <c r="N69" s="560"/>
      <c r="O69" s="560"/>
      <c r="P69" s="560"/>
      <c r="Q69" s="560"/>
      <c r="R69" s="514">
        <v>1</v>
      </c>
      <c r="S69" s="514">
        <v>1</v>
      </c>
      <c r="T69" s="514">
        <v>1</v>
      </c>
      <c r="U69" s="514">
        <v>1</v>
      </c>
      <c r="V69" s="514">
        <v>1</v>
      </c>
      <c r="W69" s="560"/>
      <c r="X69" s="561"/>
      <c r="Y69" s="497"/>
      <c r="Z69" s="317"/>
      <c r="AA69" s="318">
        <f t="shared" si="15"/>
        <v>5</v>
      </c>
      <c r="AB69" s="318">
        <f t="shared" si="16"/>
        <v>165</v>
      </c>
      <c r="AC69" s="497"/>
      <c r="AD69" s="317">
        <v>1650</v>
      </c>
      <c r="AE69" s="318">
        <f t="shared" si="17"/>
        <v>54450</v>
      </c>
      <c r="AF69" s="312"/>
      <c r="AG69" s="317">
        <v>350</v>
      </c>
      <c r="AH69" s="318">
        <f t="shared" si="18"/>
        <v>11550</v>
      </c>
      <c r="AI69"/>
      <c r="AJ69"/>
      <c r="AK69"/>
      <c r="AL69"/>
    </row>
    <row r="70" spans="1:38" ht="15" x14ac:dyDescent="0.2">
      <c r="A70" s="512" t="s">
        <v>3177</v>
      </c>
      <c r="B70" s="506" t="s">
        <v>3219</v>
      </c>
      <c r="C70" s="316">
        <v>3.55</v>
      </c>
      <c r="D70" s="316">
        <v>0.55000000000000004</v>
      </c>
      <c r="E70" s="507">
        <f t="shared" si="12"/>
        <v>1.9525000000000001</v>
      </c>
      <c r="F70" s="507">
        <f t="shared" si="13"/>
        <v>42.955000000000005</v>
      </c>
      <c r="G70" s="517">
        <f t="shared" si="14"/>
        <v>22</v>
      </c>
      <c r="H70" s="498"/>
      <c r="I70" s="564"/>
      <c r="J70" s="560"/>
      <c r="K70" s="560"/>
      <c r="L70" s="560"/>
      <c r="M70" s="560"/>
      <c r="N70" s="560"/>
      <c r="O70" s="560"/>
      <c r="P70" s="560"/>
      <c r="Q70" s="560"/>
      <c r="R70" s="514"/>
      <c r="S70" s="514"/>
      <c r="T70" s="514">
        <v>1</v>
      </c>
      <c r="U70" s="514"/>
      <c r="V70" s="514"/>
      <c r="W70" s="514"/>
      <c r="X70" s="515"/>
      <c r="Y70" s="497"/>
      <c r="Z70" s="317"/>
      <c r="AA70" s="318">
        <f t="shared" si="15"/>
        <v>8.1999999999999993</v>
      </c>
      <c r="AB70" s="318">
        <f t="shared" si="16"/>
        <v>180.39999999999998</v>
      </c>
      <c r="AC70" s="497"/>
      <c r="AD70" s="317">
        <v>3705</v>
      </c>
      <c r="AE70" s="318">
        <f t="shared" si="17"/>
        <v>81510</v>
      </c>
      <c r="AF70" s="312"/>
      <c r="AG70" s="317">
        <v>350</v>
      </c>
      <c r="AH70" s="318">
        <f t="shared" si="18"/>
        <v>7700</v>
      </c>
      <c r="AI70"/>
      <c r="AJ70"/>
      <c r="AK70"/>
      <c r="AL70"/>
    </row>
    <row r="71" spans="1:38" ht="15" x14ac:dyDescent="0.2">
      <c r="A71" s="512" t="s">
        <v>3177</v>
      </c>
      <c r="B71" s="506" t="s">
        <v>3220</v>
      </c>
      <c r="C71" s="316">
        <v>1.5</v>
      </c>
      <c r="D71" s="316">
        <v>1.1000000000000001</v>
      </c>
      <c r="E71" s="507">
        <f t="shared" si="12"/>
        <v>1.6500000000000001</v>
      </c>
      <c r="F71" s="507">
        <f t="shared" si="13"/>
        <v>74.25</v>
      </c>
      <c r="G71" s="517">
        <f t="shared" si="14"/>
        <v>45</v>
      </c>
      <c r="H71" s="498"/>
      <c r="I71" s="564"/>
      <c r="J71" s="560"/>
      <c r="K71" s="560"/>
      <c r="L71" s="560"/>
      <c r="M71" s="560"/>
      <c r="N71" s="560"/>
      <c r="O71" s="560"/>
      <c r="P71" s="560"/>
      <c r="Q71" s="560"/>
      <c r="R71" s="514"/>
      <c r="S71" s="514"/>
      <c r="T71" s="514">
        <v>2</v>
      </c>
      <c r="U71" s="514">
        <v>1</v>
      </c>
      <c r="V71" s="514"/>
      <c r="W71" s="514"/>
      <c r="X71" s="515"/>
      <c r="Y71" s="497"/>
      <c r="Z71" s="317"/>
      <c r="AA71" s="318">
        <f t="shared" si="15"/>
        <v>5.2</v>
      </c>
      <c r="AB71" s="318">
        <f t="shared" si="16"/>
        <v>234</v>
      </c>
      <c r="AC71" s="497"/>
      <c r="AD71" s="317">
        <v>5280</v>
      </c>
      <c r="AE71" s="318">
        <f t="shared" si="17"/>
        <v>237600</v>
      </c>
      <c r="AF71" s="312"/>
      <c r="AG71" s="317">
        <v>350</v>
      </c>
      <c r="AH71" s="318">
        <f t="shared" si="18"/>
        <v>15750</v>
      </c>
      <c r="AI71"/>
      <c r="AJ71"/>
      <c r="AK71"/>
      <c r="AL71"/>
    </row>
    <row r="72" spans="1:38" ht="15.75" thickBot="1" x14ac:dyDescent="0.25">
      <c r="A72" s="518" t="s">
        <v>3177</v>
      </c>
      <c r="B72" s="541" t="s">
        <v>3221</v>
      </c>
      <c r="C72" s="319">
        <v>0.6</v>
      </c>
      <c r="D72" s="319">
        <v>1</v>
      </c>
      <c r="E72" s="520">
        <f t="shared" si="12"/>
        <v>0.6</v>
      </c>
      <c r="F72" s="520">
        <f t="shared" si="13"/>
        <v>1.2</v>
      </c>
      <c r="G72" s="521">
        <f t="shared" si="14"/>
        <v>2</v>
      </c>
      <c r="H72" s="542"/>
      <c r="I72" s="565"/>
      <c r="J72" s="562"/>
      <c r="K72" s="562"/>
      <c r="L72" s="562"/>
      <c r="M72" s="562"/>
      <c r="N72" s="562"/>
      <c r="O72" s="562"/>
      <c r="P72" s="562"/>
      <c r="Q72" s="562"/>
      <c r="R72" s="562"/>
      <c r="S72" s="562"/>
      <c r="T72" s="562"/>
      <c r="U72" s="562"/>
      <c r="V72" s="562"/>
      <c r="W72" s="319">
        <v>2</v>
      </c>
      <c r="X72" s="563"/>
      <c r="Y72" s="543"/>
      <c r="Z72" s="320"/>
      <c r="AA72" s="321">
        <f t="shared" si="15"/>
        <v>3.2</v>
      </c>
      <c r="AB72" s="321">
        <f t="shared" si="16"/>
        <v>6.4</v>
      </c>
      <c r="AC72" s="543"/>
      <c r="AD72" s="320">
        <v>660</v>
      </c>
      <c r="AE72" s="321">
        <f t="shared" si="17"/>
        <v>1320</v>
      </c>
      <c r="AF72" s="331"/>
      <c r="AG72" s="320">
        <v>350</v>
      </c>
      <c r="AH72" s="321">
        <f t="shared" si="18"/>
        <v>700</v>
      </c>
      <c r="AI72"/>
      <c r="AJ72"/>
      <c r="AK72"/>
      <c r="AL72"/>
    </row>
    <row r="73" spans="1:38" ht="15.75" thickTop="1" x14ac:dyDescent="0.2">
      <c r="A73" s="512" t="s">
        <v>3240</v>
      </c>
      <c r="B73" s="506" t="s">
        <v>3202</v>
      </c>
      <c r="C73" s="316">
        <v>2</v>
      </c>
      <c r="D73" s="316">
        <v>3.05</v>
      </c>
      <c r="E73" s="507">
        <f t="shared" si="10"/>
        <v>6.1</v>
      </c>
      <c r="F73" s="507">
        <f t="shared" si="5"/>
        <v>73.199999999999989</v>
      </c>
      <c r="G73" s="517">
        <f t="shared" si="1"/>
        <v>12</v>
      </c>
      <c r="H73" s="498"/>
      <c r="I73" s="530"/>
      <c r="J73" s="530">
        <v>12</v>
      </c>
      <c r="K73" s="560"/>
      <c r="L73" s="560"/>
      <c r="M73" s="560"/>
      <c r="N73" s="560"/>
      <c r="O73" s="560"/>
      <c r="P73" s="560"/>
      <c r="Q73" s="560"/>
      <c r="R73" s="560"/>
      <c r="S73" s="560"/>
      <c r="T73" s="560"/>
      <c r="U73" s="560"/>
      <c r="V73" s="560"/>
      <c r="W73" s="560"/>
      <c r="X73" s="561"/>
      <c r="Y73" s="497"/>
      <c r="Z73" s="317"/>
      <c r="AA73" s="315">
        <f t="shared" si="11"/>
        <v>10.1</v>
      </c>
      <c r="AB73" s="318">
        <f t="shared" ref="AB73:AB99" si="19">(D73+C73+D73+C73)*G73</f>
        <v>121.19999999999999</v>
      </c>
      <c r="AC73" s="497"/>
      <c r="AD73" s="317">
        <f>3500*F73/G73</f>
        <v>21349.999999999996</v>
      </c>
      <c r="AE73" s="318">
        <f t="shared" si="2"/>
        <v>256199.99999999994</v>
      </c>
      <c r="AF73" s="312"/>
      <c r="AG73" s="317">
        <v>350</v>
      </c>
      <c r="AH73" s="318">
        <f t="shared" si="6"/>
        <v>4200</v>
      </c>
      <c r="AI73"/>
      <c r="AJ73"/>
      <c r="AK73"/>
      <c r="AL73"/>
    </row>
    <row r="74" spans="1:38" ht="15" x14ac:dyDescent="0.2">
      <c r="A74" s="512" t="s">
        <v>3240</v>
      </c>
      <c r="B74" s="506" t="s">
        <v>3203</v>
      </c>
      <c r="C74" s="316">
        <v>0.8</v>
      </c>
      <c r="D74" s="316">
        <v>2.15</v>
      </c>
      <c r="E74" s="507">
        <f t="shared" si="10"/>
        <v>1.72</v>
      </c>
      <c r="F74" s="507">
        <f t="shared" si="5"/>
        <v>3.44</v>
      </c>
      <c r="G74" s="517">
        <f t="shared" si="1"/>
        <v>2</v>
      </c>
      <c r="H74" s="498"/>
      <c r="I74" s="530"/>
      <c r="J74" s="530">
        <v>2</v>
      </c>
      <c r="K74" s="560"/>
      <c r="L74" s="560"/>
      <c r="M74" s="560"/>
      <c r="N74" s="560"/>
      <c r="O74" s="560"/>
      <c r="P74" s="560"/>
      <c r="Q74" s="560"/>
      <c r="R74" s="560"/>
      <c r="S74" s="560"/>
      <c r="T74" s="560"/>
      <c r="U74" s="560"/>
      <c r="V74" s="560"/>
      <c r="W74" s="560"/>
      <c r="X74" s="561"/>
      <c r="Y74" s="497"/>
      <c r="Z74" s="317"/>
      <c r="AA74" s="315">
        <f t="shared" si="11"/>
        <v>5.8999999999999995</v>
      </c>
      <c r="AB74" s="318">
        <f t="shared" si="19"/>
        <v>11.799999999999999</v>
      </c>
      <c r="AC74" s="497"/>
      <c r="AD74" s="317">
        <f>3500*F74/G74</f>
        <v>6020</v>
      </c>
      <c r="AE74" s="318">
        <f t="shared" si="2"/>
        <v>12040</v>
      </c>
      <c r="AF74" s="312"/>
      <c r="AG74" s="317">
        <v>350</v>
      </c>
      <c r="AH74" s="318">
        <f t="shared" si="6"/>
        <v>700</v>
      </c>
      <c r="AI74"/>
      <c r="AJ74"/>
      <c r="AK74"/>
      <c r="AL74"/>
    </row>
    <row r="75" spans="1:38" ht="15" x14ac:dyDescent="0.2">
      <c r="A75" s="512" t="s">
        <v>3240</v>
      </c>
      <c r="B75" s="506" t="s">
        <v>3204</v>
      </c>
      <c r="C75" s="316">
        <v>1.6</v>
      </c>
      <c r="D75" s="316">
        <v>2.15</v>
      </c>
      <c r="E75" s="507">
        <f t="shared" si="10"/>
        <v>3.44</v>
      </c>
      <c r="F75" s="507">
        <f t="shared" si="5"/>
        <v>6.88</v>
      </c>
      <c r="G75" s="517">
        <f t="shared" si="1"/>
        <v>2</v>
      </c>
      <c r="H75" s="498"/>
      <c r="I75" s="530"/>
      <c r="J75" s="530">
        <v>2</v>
      </c>
      <c r="K75" s="560"/>
      <c r="L75" s="560"/>
      <c r="M75" s="560"/>
      <c r="N75" s="560"/>
      <c r="O75" s="560"/>
      <c r="P75" s="560"/>
      <c r="Q75" s="560"/>
      <c r="R75" s="560"/>
      <c r="S75" s="560"/>
      <c r="T75" s="560"/>
      <c r="U75" s="560"/>
      <c r="V75" s="560"/>
      <c r="W75" s="560"/>
      <c r="X75" s="561"/>
      <c r="Y75" s="497"/>
      <c r="Z75" s="317"/>
      <c r="AA75" s="315">
        <f t="shared" si="11"/>
        <v>7.5</v>
      </c>
      <c r="AB75" s="318">
        <f t="shared" si="19"/>
        <v>15</v>
      </c>
      <c r="AC75" s="497"/>
      <c r="AD75" s="317">
        <f>3500*F75/G75</f>
        <v>12040</v>
      </c>
      <c r="AE75" s="318">
        <f t="shared" si="2"/>
        <v>24080</v>
      </c>
      <c r="AF75" s="312"/>
      <c r="AG75" s="317">
        <v>350</v>
      </c>
      <c r="AH75" s="318">
        <f t="shared" si="6"/>
        <v>700</v>
      </c>
      <c r="AI75"/>
      <c r="AJ75"/>
      <c r="AK75"/>
      <c r="AL75"/>
    </row>
    <row r="76" spans="1:38" ht="15" x14ac:dyDescent="0.2">
      <c r="A76" s="512" t="s">
        <v>3240</v>
      </c>
      <c r="B76" s="506" t="s">
        <v>3205</v>
      </c>
      <c r="C76" s="316">
        <v>2.4</v>
      </c>
      <c r="D76" s="316">
        <v>1.85</v>
      </c>
      <c r="E76" s="507">
        <f t="shared" si="10"/>
        <v>4.4400000000000004</v>
      </c>
      <c r="F76" s="507">
        <f t="shared" si="5"/>
        <v>13.32</v>
      </c>
      <c r="G76" s="517">
        <f t="shared" si="1"/>
        <v>3</v>
      </c>
      <c r="H76" s="498"/>
      <c r="I76" s="530"/>
      <c r="J76" s="530">
        <v>3</v>
      </c>
      <c r="K76" s="560"/>
      <c r="L76" s="560"/>
      <c r="M76" s="560"/>
      <c r="N76" s="560"/>
      <c r="O76" s="560"/>
      <c r="P76" s="560"/>
      <c r="Q76" s="560"/>
      <c r="R76" s="560"/>
      <c r="S76" s="560"/>
      <c r="T76" s="560"/>
      <c r="U76" s="560"/>
      <c r="V76" s="560"/>
      <c r="W76" s="560"/>
      <c r="X76" s="561"/>
      <c r="Y76" s="497"/>
      <c r="Z76" s="317"/>
      <c r="AA76" s="315">
        <f t="shared" si="11"/>
        <v>8.5</v>
      </c>
      <c r="AB76" s="318">
        <f t="shared" si="19"/>
        <v>25.5</v>
      </c>
      <c r="AC76" s="497"/>
      <c r="AD76" s="317">
        <f>2100*F76/G76</f>
        <v>9324</v>
      </c>
      <c r="AE76" s="318">
        <f t="shared" si="2"/>
        <v>27972</v>
      </c>
      <c r="AF76" s="312"/>
      <c r="AG76" s="317">
        <v>350</v>
      </c>
      <c r="AH76" s="318">
        <f t="shared" si="6"/>
        <v>1050</v>
      </c>
      <c r="AI76"/>
      <c r="AJ76"/>
      <c r="AK76"/>
      <c r="AL76"/>
    </row>
    <row r="77" spans="1:38" ht="15" x14ac:dyDescent="0.2">
      <c r="A77" s="512" t="s">
        <v>3240</v>
      </c>
      <c r="B77" s="506" t="s">
        <v>3206</v>
      </c>
      <c r="C77" s="316">
        <v>2</v>
      </c>
      <c r="D77" s="316">
        <v>1.85</v>
      </c>
      <c r="E77" s="507">
        <f t="shared" si="10"/>
        <v>3.7</v>
      </c>
      <c r="F77" s="507">
        <f t="shared" si="5"/>
        <v>3.7</v>
      </c>
      <c r="G77" s="517">
        <f t="shared" si="1"/>
        <v>1</v>
      </c>
      <c r="H77" s="498"/>
      <c r="I77" s="530"/>
      <c r="J77" s="530">
        <v>1</v>
      </c>
      <c r="K77" s="560"/>
      <c r="L77" s="560"/>
      <c r="M77" s="560"/>
      <c r="N77" s="560"/>
      <c r="O77" s="560"/>
      <c r="P77" s="560"/>
      <c r="Q77" s="560"/>
      <c r="R77" s="560"/>
      <c r="S77" s="560"/>
      <c r="T77" s="560"/>
      <c r="U77" s="560"/>
      <c r="V77" s="560"/>
      <c r="W77" s="560"/>
      <c r="X77" s="561"/>
      <c r="Y77" s="497"/>
      <c r="Z77" s="317"/>
      <c r="AA77" s="315">
        <f t="shared" si="11"/>
        <v>7.7</v>
      </c>
      <c r="AB77" s="318">
        <f t="shared" si="19"/>
        <v>7.7</v>
      </c>
      <c r="AC77" s="497"/>
      <c r="AD77" s="317">
        <v>7770</v>
      </c>
      <c r="AE77" s="318">
        <f t="shared" si="2"/>
        <v>7770</v>
      </c>
      <c r="AF77" s="312"/>
      <c r="AG77" s="317">
        <v>350</v>
      </c>
      <c r="AH77" s="318">
        <f t="shared" si="6"/>
        <v>350</v>
      </c>
      <c r="AI77"/>
      <c r="AJ77"/>
      <c r="AK77"/>
      <c r="AL77"/>
    </row>
    <row r="78" spans="1:38" ht="15" x14ac:dyDescent="0.2">
      <c r="A78" s="512" t="s">
        <v>3240</v>
      </c>
      <c r="B78" s="506" t="s">
        <v>3207</v>
      </c>
      <c r="C78" s="316">
        <v>3.5</v>
      </c>
      <c r="D78" s="316">
        <v>1.85</v>
      </c>
      <c r="E78" s="507">
        <f t="shared" si="10"/>
        <v>6.4750000000000005</v>
      </c>
      <c r="F78" s="507">
        <f t="shared" si="5"/>
        <v>6.4750000000000005</v>
      </c>
      <c r="G78" s="517">
        <f t="shared" si="1"/>
        <v>1</v>
      </c>
      <c r="H78" s="498"/>
      <c r="I78" s="530"/>
      <c r="J78" s="530">
        <v>1</v>
      </c>
      <c r="K78" s="560"/>
      <c r="L78" s="560"/>
      <c r="M78" s="560"/>
      <c r="N78" s="560"/>
      <c r="O78" s="560"/>
      <c r="P78" s="560"/>
      <c r="Q78" s="560"/>
      <c r="R78" s="560"/>
      <c r="S78" s="560"/>
      <c r="T78" s="560"/>
      <c r="U78" s="560"/>
      <c r="V78" s="560"/>
      <c r="W78" s="560"/>
      <c r="X78" s="561"/>
      <c r="Y78" s="497"/>
      <c r="Z78" s="317"/>
      <c r="AA78" s="315">
        <f t="shared" si="11"/>
        <v>10.7</v>
      </c>
      <c r="AB78" s="318">
        <f t="shared" si="19"/>
        <v>10.7</v>
      </c>
      <c r="AC78" s="497"/>
      <c r="AD78" s="317">
        <v>13608</v>
      </c>
      <c r="AE78" s="318">
        <f t="shared" si="2"/>
        <v>13608</v>
      </c>
      <c r="AF78" s="312"/>
      <c r="AG78" s="317">
        <v>350</v>
      </c>
      <c r="AH78" s="318">
        <f t="shared" si="6"/>
        <v>350</v>
      </c>
      <c r="AI78"/>
      <c r="AJ78"/>
      <c r="AK78"/>
      <c r="AL78"/>
    </row>
    <row r="79" spans="1:38" ht="15" x14ac:dyDescent="0.2">
      <c r="A79" s="512" t="s">
        <v>3240</v>
      </c>
      <c r="B79" s="506" t="s">
        <v>3214</v>
      </c>
      <c r="C79" s="316">
        <v>0.8</v>
      </c>
      <c r="D79" s="316">
        <v>1.95</v>
      </c>
      <c r="E79" s="507">
        <f t="shared" si="10"/>
        <v>1.56</v>
      </c>
      <c r="F79" s="507">
        <f>IF(D79=0,SUMPRODUCT($I$7:$X$7,$I79:$X79)*(C79),SUMPRODUCT($I$7:$X$7,$I79:$X79)*(C79*D79))</f>
        <v>301.08</v>
      </c>
      <c r="G79" s="517">
        <f t="shared" si="1"/>
        <v>193</v>
      </c>
      <c r="H79" s="498"/>
      <c r="I79" s="530"/>
      <c r="J79" s="530"/>
      <c r="K79" s="560"/>
      <c r="L79" s="560"/>
      <c r="M79" s="560"/>
      <c r="N79" s="560"/>
      <c r="O79" s="560"/>
      <c r="P79" s="560"/>
      <c r="Q79" s="560"/>
      <c r="R79" s="560">
        <v>8</v>
      </c>
      <c r="S79" s="560">
        <v>8</v>
      </c>
      <c r="T79" s="560">
        <v>5</v>
      </c>
      <c r="U79" s="560">
        <v>10</v>
      </c>
      <c r="V79" s="560">
        <v>1</v>
      </c>
      <c r="W79" s="560"/>
      <c r="X79" s="561"/>
      <c r="Y79" s="497"/>
      <c r="Z79" s="317"/>
      <c r="AA79" s="315">
        <f t="shared" si="11"/>
        <v>5.5</v>
      </c>
      <c r="AB79" s="318">
        <f t="shared" si="19"/>
        <v>1061.5</v>
      </c>
      <c r="AC79" s="497"/>
      <c r="AD79" s="317">
        <v>4212</v>
      </c>
      <c r="AE79" s="318">
        <f>AD79*G79</f>
        <v>812916</v>
      </c>
      <c r="AF79" s="312"/>
      <c r="AG79" s="317">
        <v>350</v>
      </c>
      <c r="AH79" s="318">
        <f>AG79*G79</f>
        <v>67550</v>
      </c>
      <c r="AI79"/>
      <c r="AJ79"/>
      <c r="AK79"/>
      <c r="AL79"/>
    </row>
    <row r="80" spans="1:38" ht="15" x14ac:dyDescent="0.2">
      <c r="A80" s="505" t="s">
        <v>3240</v>
      </c>
      <c r="B80" s="544" t="s">
        <v>3222</v>
      </c>
      <c r="C80" s="313">
        <v>2</v>
      </c>
      <c r="D80" s="313">
        <v>2.0499999999999998</v>
      </c>
      <c r="E80" s="507">
        <f t="shared" si="10"/>
        <v>4.0999999999999996</v>
      </c>
      <c r="F80" s="507">
        <f>IF(D80=0,SUMPRODUCT($I$7:$X$7,$I80:$X80)*(C80),SUMPRODUCT($I$7:$X$7,$I80:$X80)*(C80*D80))</f>
        <v>135.29999999999998</v>
      </c>
      <c r="G80" s="508">
        <f t="shared" si="1"/>
        <v>33</v>
      </c>
      <c r="H80" s="498"/>
      <c r="I80" s="564"/>
      <c r="J80" s="558"/>
      <c r="K80" s="558"/>
      <c r="L80" s="558"/>
      <c r="M80" s="558"/>
      <c r="N80" s="558"/>
      <c r="O80" s="558"/>
      <c r="P80" s="558"/>
      <c r="Q80" s="558"/>
      <c r="R80" s="510">
        <v>1</v>
      </c>
      <c r="S80" s="510">
        <v>1</v>
      </c>
      <c r="T80" s="510">
        <v>1</v>
      </c>
      <c r="U80" s="510">
        <v>1</v>
      </c>
      <c r="V80" s="510">
        <v>1</v>
      </c>
      <c r="W80" s="558"/>
      <c r="X80" s="559"/>
      <c r="Y80" s="497"/>
      <c r="Z80" s="314"/>
      <c r="AA80" s="315">
        <f t="shared" si="11"/>
        <v>8.1</v>
      </c>
      <c r="AB80" s="315">
        <f t="shared" si="19"/>
        <v>267.3</v>
      </c>
      <c r="AC80" s="497"/>
      <c r="AD80" s="314">
        <v>11070</v>
      </c>
      <c r="AE80" s="315">
        <f>AD80*G80</f>
        <v>365310</v>
      </c>
      <c r="AF80" s="312"/>
      <c r="AG80" s="314">
        <v>350</v>
      </c>
      <c r="AH80" s="315">
        <f>AG80*G80</f>
        <v>11550</v>
      </c>
      <c r="AI80"/>
      <c r="AJ80"/>
      <c r="AK80"/>
      <c r="AL80"/>
    </row>
    <row r="81" spans="1:38" ht="15" x14ac:dyDescent="0.2">
      <c r="A81" s="512" t="s">
        <v>3240</v>
      </c>
      <c r="B81" s="506" t="s">
        <v>3223</v>
      </c>
      <c r="C81" s="316">
        <v>2</v>
      </c>
      <c r="D81" s="316">
        <v>1.55</v>
      </c>
      <c r="E81" s="507">
        <f t="shared" si="10"/>
        <v>3.1</v>
      </c>
      <c r="F81" s="507">
        <f t="shared" si="5"/>
        <v>102.3</v>
      </c>
      <c r="G81" s="517">
        <f t="shared" si="1"/>
        <v>33</v>
      </c>
      <c r="H81" s="498"/>
      <c r="I81" s="564"/>
      <c r="J81" s="560"/>
      <c r="K81" s="560"/>
      <c r="L81" s="560"/>
      <c r="M81" s="560"/>
      <c r="N81" s="560"/>
      <c r="O81" s="560"/>
      <c r="P81" s="560"/>
      <c r="Q81" s="560"/>
      <c r="R81" s="514">
        <v>1</v>
      </c>
      <c r="S81" s="514">
        <v>1</v>
      </c>
      <c r="T81" s="514">
        <v>1</v>
      </c>
      <c r="U81" s="514">
        <v>1</v>
      </c>
      <c r="V81" s="514">
        <v>1</v>
      </c>
      <c r="W81" s="560"/>
      <c r="X81" s="561"/>
      <c r="Y81" s="497"/>
      <c r="Z81" s="317"/>
      <c r="AA81" s="315">
        <f t="shared" si="11"/>
        <v>7.1</v>
      </c>
      <c r="AB81" s="318">
        <f t="shared" si="19"/>
        <v>234.29999999999998</v>
      </c>
      <c r="AC81" s="497"/>
      <c r="AD81" s="317">
        <v>8370</v>
      </c>
      <c r="AE81" s="318">
        <f t="shared" si="2"/>
        <v>276210</v>
      </c>
      <c r="AF81" s="312"/>
      <c r="AG81" s="317">
        <v>350</v>
      </c>
      <c r="AH81" s="318">
        <f t="shared" si="6"/>
        <v>11550</v>
      </c>
      <c r="AI81"/>
      <c r="AJ81"/>
      <c r="AK81"/>
      <c r="AL81"/>
    </row>
    <row r="82" spans="1:38" ht="15" x14ac:dyDescent="0.2">
      <c r="A82" s="512" t="s">
        <v>3240</v>
      </c>
      <c r="B82" s="506" t="s">
        <v>3224</v>
      </c>
      <c r="C82" s="316">
        <v>2</v>
      </c>
      <c r="D82" s="316">
        <v>4.05</v>
      </c>
      <c r="E82" s="507">
        <f t="shared" si="10"/>
        <v>8.1</v>
      </c>
      <c r="F82" s="507">
        <f t="shared" si="5"/>
        <v>72.899999999999991</v>
      </c>
      <c r="G82" s="517">
        <f t="shared" si="1"/>
        <v>9</v>
      </c>
      <c r="H82" s="498"/>
      <c r="I82" s="564"/>
      <c r="J82" s="560"/>
      <c r="K82" s="560"/>
      <c r="L82" s="560"/>
      <c r="M82" s="560"/>
      <c r="N82" s="560"/>
      <c r="O82" s="560"/>
      <c r="P82" s="560"/>
      <c r="Q82" s="560"/>
      <c r="R82" s="514">
        <v>1</v>
      </c>
      <c r="S82" s="514">
        <v>1</v>
      </c>
      <c r="T82" s="514"/>
      <c r="U82" s="514"/>
      <c r="V82" s="514"/>
      <c r="W82" s="560"/>
      <c r="X82" s="561"/>
      <c r="Y82" s="497"/>
      <c r="Z82" s="317"/>
      <c r="AA82" s="315">
        <f t="shared" si="11"/>
        <v>12.1</v>
      </c>
      <c r="AB82" s="318">
        <f t="shared" si="19"/>
        <v>108.89999999999999</v>
      </c>
      <c r="AC82" s="497"/>
      <c r="AD82" s="317">
        <v>21870</v>
      </c>
      <c r="AE82" s="318">
        <f t="shared" si="2"/>
        <v>196830</v>
      </c>
      <c r="AF82" s="312"/>
      <c r="AG82" s="317">
        <v>350</v>
      </c>
      <c r="AH82" s="318">
        <f t="shared" si="6"/>
        <v>3150</v>
      </c>
      <c r="AI82"/>
      <c r="AJ82"/>
      <c r="AK82"/>
      <c r="AL82"/>
    </row>
    <row r="83" spans="1:38" ht="15" x14ac:dyDescent="0.2">
      <c r="A83" s="512" t="s">
        <v>3240</v>
      </c>
      <c r="B83" s="506" t="s">
        <v>3225</v>
      </c>
      <c r="C83" s="316">
        <v>2</v>
      </c>
      <c r="D83" s="316">
        <v>3.55</v>
      </c>
      <c r="E83" s="507">
        <f t="shared" si="10"/>
        <v>7.1</v>
      </c>
      <c r="F83" s="507">
        <f t="shared" si="5"/>
        <v>227.2</v>
      </c>
      <c r="G83" s="517">
        <f t="shared" si="1"/>
        <v>32</v>
      </c>
      <c r="H83" s="498"/>
      <c r="I83" s="564"/>
      <c r="J83" s="560"/>
      <c r="K83" s="560"/>
      <c r="L83" s="560"/>
      <c r="M83" s="560"/>
      <c r="N83" s="560"/>
      <c r="O83" s="560"/>
      <c r="P83" s="560"/>
      <c r="Q83" s="560"/>
      <c r="R83" s="514">
        <v>1</v>
      </c>
      <c r="S83" s="514">
        <v>1</v>
      </c>
      <c r="T83" s="514">
        <v>1</v>
      </c>
      <c r="U83" s="514">
        <v>1</v>
      </c>
      <c r="V83" s="514"/>
      <c r="W83" s="560"/>
      <c r="X83" s="561"/>
      <c r="Y83" s="497"/>
      <c r="Z83" s="317"/>
      <c r="AA83" s="315">
        <f t="shared" si="11"/>
        <v>11.1</v>
      </c>
      <c r="AB83" s="318">
        <f t="shared" si="19"/>
        <v>355.2</v>
      </c>
      <c r="AC83" s="497"/>
      <c r="AD83" s="317">
        <v>19170</v>
      </c>
      <c r="AE83" s="318">
        <f t="shared" si="2"/>
        <v>613440</v>
      </c>
      <c r="AF83" s="312"/>
      <c r="AG83" s="317">
        <v>350</v>
      </c>
      <c r="AH83" s="318">
        <f t="shared" si="6"/>
        <v>11200</v>
      </c>
      <c r="AI83"/>
      <c r="AJ83"/>
      <c r="AK83"/>
      <c r="AL83"/>
    </row>
    <row r="84" spans="1:38" ht="15" x14ac:dyDescent="0.2">
      <c r="A84" s="512" t="s">
        <v>3240</v>
      </c>
      <c r="B84" s="506" t="s">
        <v>3227</v>
      </c>
      <c r="C84" s="316">
        <v>2</v>
      </c>
      <c r="D84" s="316">
        <v>3.05</v>
      </c>
      <c r="E84" s="507">
        <f t="shared" si="10"/>
        <v>6.1</v>
      </c>
      <c r="F84" s="507">
        <f t="shared" si="5"/>
        <v>6.1</v>
      </c>
      <c r="G84" s="517">
        <f t="shared" si="1"/>
        <v>1</v>
      </c>
      <c r="H84" s="498"/>
      <c r="I84" s="564"/>
      <c r="J84" s="560"/>
      <c r="K84" s="560"/>
      <c r="L84" s="560"/>
      <c r="M84" s="560"/>
      <c r="N84" s="560"/>
      <c r="O84" s="560"/>
      <c r="P84" s="560"/>
      <c r="Q84" s="560"/>
      <c r="R84" s="514"/>
      <c r="S84" s="514"/>
      <c r="T84" s="514"/>
      <c r="U84" s="514"/>
      <c r="V84" s="514">
        <v>1</v>
      </c>
      <c r="W84" s="560"/>
      <c r="X84" s="561"/>
      <c r="Y84" s="497"/>
      <c r="Z84" s="317"/>
      <c r="AA84" s="315">
        <f t="shared" si="11"/>
        <v>10.1</v>
      </c>
      <c r="AB84" s="318">
        <f t="shared" si="19"/>
        <v>10.1</v>
      </c>
      <c r="AC84" s="497"/>
      <c r="AD84" s="317">
        <v>16470</v>
      </c>
      <c r="AE84" s="318">
        <f t="shared" si="2"/>
        <v>16470</v>
      </c>
      <c r="AF84" s="312"/>
      <c r="AG84" s="317">
        <v>350</v>
      </c>
      <c r="AH84" s="318">
        <f t="shared" si="6"/>
        <v>350</v>
      </c>
      <c r="AI84"/>
      <c r="AJ84"/>
      <c r="AK84"/>
      <c r="AL84"/>
    </row>
    <row r="85" spans="1:38" ht="15" x14ac:dyDescent="0.2">
      <c r="A85" s="512" t="s">
        <v>3177</v>
      </c>
      <c r="B85" s="506"/>
      <c r="C85" s="316"/>
      <c r="D85" s="316"/>
      <c r="E85" s="507"/>
      <c r="F85" s="507">
        <f t="shared" si="5"/>
        <v>0</v>
      </c>
      <c r="G85" s="517">
        <f t="shared" si="1"/>
        <v>0</v>
      </c>
      <c r="H85" s="498"/>
      <c r="I85" s="564"/>
      <c r="J85" s="560"/>
      <c r="K85" s="560"/>
      <c r="L85" s="560"/>
      <c r="M85" s="560"/>
      <c r="N85" s="560"/>
      <c r="O85" s="560"/>
      <c r="P85" s="560"/>
      <c r="Q85" s="560"/>
      <c r="R85" s="514"/>
      <c r="S85" s="514"/>
      <c r="T85" s="514"/>
      <c r="U85" s="514"/>
      <c r="V85" s="514"/>
      <c r="W85" s="514"/>
      <c r="X85" s="515"/>
      <c r="Y85" s="497"/>
      <c r="Z85" s="317"/>
      <c r="AA85" s="318">
        <f t="shared" ref="AA85:AA90" si="20">(C85+B85+C85+B85)*F85</f>
        <v>0</v>
      </c>
      <c r="AB85" s="318">
        <f t="shared" si="19"/>
        <v>0</v>
      </c>
      <c r="AC85" s="497"/>
      <c r="AD85" s="317"/>
      <c r="AE85" s="318">
        <f t="shared" si="2"/>
        <v>0</v>
      </c>
      <c r="AF85" s="312"/>
      <c r="AG85" s="317">
        <v>350</v>
      </c>
      <c r="AH85" s="318">
        <f t="shared" si="6"/>
        <v>0</v>
      </c>
      <c r="AI85"/>
      <c r="AJ85"/>
      <c r="AK85"/>
      <c r="AL85"/>
    </row>
    <row r="86" spans="1:38" ht="15" x14ac:dyDescent="0.2">
      <c r="A86" s="512" t="s">
        <v>3177</v>
      </c>
      <c r="B86" s="506"/>
      <c r="C86" s="316"/>
      <c r="D86" s="316"/>
      <c r="E86" s="507"/>
      <c r="F86" s="507">
        <f t="shared" si="5"/>
        <v>0</v>
      </c>
      <c r="G86" s="517">
        <f t="shared" si="1"/>
        <v>0</v>
      </c>
      <c r="H86" s="498"/>
      <c r="I86" s="564"/>
      <c r="J86" s="560"/>
      <c r="K86" s="560"/>
      <c r="L86" s="560"/>
      <c r="M86" s="560"/>
      <c r="N86" s="560"/>
      <c r="O86" s="560"/>
      <c r="P86" s="560"/>
      <c r="Q86" s="560"/>
      <c r="R86" s="514"/>
      <c r="S86" s="514"/>
      <c r="T86" s="514"/>
      <c r="U86" s="514"/>
      <c r="V86" s="514"/>
      <c r="W86" s="514"/>
      <c r="X86" s="515"/>
      <c r="Y86" s="497"/>
      <c r="Z86" s="317"/>
      <c r="AA86" s="318">
        <f t="shared" si="20"/>
        <v>0</v>
      </c>
      <c r="AB86" s="318">
        <f t="shared" si="19"/>
        <v>0</v>
      </c>
      <c r="AC86" s="497"/>
      <c r="AD86" s="317"/>
      <c r="AE86" s="318">
        <f t="shared" si="2"/>
        <v>0</v>
      </c>
      <c r="AF86" s="312"/>
      <c r="AG86" s="317">
        <v>350</v>
      </c>
      <c r="AH86" s="318">
        <f t="shared" si="6"/>
        <v>0</v>
      </c>
      <c r="AI86"/>
      <c r="AJ86"/>
      <c r="AK86"/>
      <c r="AL86"/>
    </row>
    <row r="87" spans="1:38" ht="15" x14ac:dyDescent="0.2">
      <c r="A87" s="512" t="s">
        <v>3177</v>
      </c>
      <c r="B87" s="506"/>
      <c r="C87" s="316"/>
      <c r="D87" s="316"/>
      <c r="E87" s="507"/>
      <c r="F87" s="507">
        <f t="shared" si="5"/>
        <v>0</v>
      </c>
      <c r="G87" s="517">
        <f t="shared" si="1"/>
        <v>0</v>
      </c>
      <c r="H87" s="498"/>
      <c r="I87" s="564"/>
      <c r="J87" s="560"/>
      <c r="K87" s="560"/>
      <c r="L87" s="560"/>
      <c r="M87" s="560"/>
      <c r="N87" s="560"/>
      <c r="O87" s="560"/>
      <c r="P87" s="560"/>
      <c r="Q87" s="560"/>
      <c r="R87" s="514"/>
      <c r="S87" s="514"/>
      <c r="T87" s="514"/>
      <c r="U87" s="514"/>
      <c r="V87" s="514"/>
      <c r="W87" s="514"/>
      <c r="X87" s="515"/>
      <c r="Y87" s="497"/>
      <c r="Z87" s="317"/>
      <c r="AA87" s="318">
        <f t="shared" si="20"/>
        <v>0</v>
      </c>
      <c r="AB87" s="318">
        <f t="shared" si="19"/>
        <v>0</v>
      </c>
      <c r="AC87" s="497"/>
      <c r="AD87" s="317"/>
      <c r="AE87" s="318">
        <f t="shared" si="2"/>
        <v>0</v>
      </c>
      <c r="AF87" s="312"/>
      <c r="AG87" s="317">
        <v>350</v>
      </c>
      <c r="AH87" s="318">
        <f t="shared" si="6"/>
        <v>0</v>
      </c>
      <c r="AI87"/>
      <c r="AJ87"/>
      <c r="AK87"/>
      <c r="AL87"/>
    </row>
    <row r="88" spans="1:38" ht="15" x14ac:dyDescent="0.2">
      <c r="A88" s="512" t="s">
        <v>3177</v>
      </c>
      <c r="B88" s="506"/>
      <c r="C88" s="316"/>
      <c r="D88" s="316"/>
      <c r="E88" s="507"/>
      <c r="F88" s="507">
        <f t="shared" si="5"/>
        <v>0</v>
      </c>
      <c r="G88" s="517">
        <f t="shared" si="1"/>
        <v>0</v>
      </c>
      <c r="H88" s="498"/>
      <c r="I88" s="564"/>
      <c r="J88" s="560"/>
      <c r="K88" s="560"/>
      <c r="L88" s="560"/>
      <c r="M88" s="560"/>
      <c r="N88" s="560"/>
      <c r="O88" s="560"/>
      <c r="P88" s="560"/>
      <c r="Q88" s="560"/>
      <c r="R88" s="514"/>
      <c r="S88" s="514"/>
      <c r="T88" s="514"/>
      <c r="U88" s="514"/>
      <c r="V88" s="514"/>
      <c r="W88" s="514"/>
      <c r="X88" s="515"/>
      <c r="Y88" s="497"/>
      <c r="Z88" s="317"/>
      <c r="AA88" s="318">
        <f t="shared" si="20"/>
        <v>0</v>
      </c>
      <c r="AB88" s="318">
        <f t="shared" si="19"/>
        <v>0</v>
      </c>
      <c r="AC88" s="497"/>
      <c r="AD88" s="317"/>
      <c r="AE88" s="318">
        <f t="shared" si="2"/>
        <v>0</v>
      </c>
      <c r="AF88" s="312"/>
      <c r="AG88" s="317">
        <v>350</v>
      </c>
      <c r="AH88" s="318">
        <f t="shared" si="6"/>
        <v>0</v>
      </c>
      <c r="AI88"/>
      <c r="AJ88"/>
      <c r="AK88"/>
      <c r="AL88"/>
    </row>
    <row r="89" spans="1:38" ht="15" x14ac:dyDescent="0.2">
      <c r="A89" s="512" t="s">
        <v>3177</v>
      </c>
      <c r="B89" s="506"/>
      <c r="C89" s="316"/>
      <c r="D89" s="316"/>
      <c r="E89" s="507"/>
      <c r="F89" s="507">
        <f t="shared" si="5"/>
        <v>0</v>
      </c>
      <c r="G89" s="517">
        <f t="shared" ref="G89:G148" si="21">SUMPRODUCT($I$7:$X$7,$I89:$X89)</f>
        <v>0</v>
      </c>
      <c r="H89" s="498"/>
      <c r="I89" s="564"/>
      <c r="J89" s="560"/>
      <c r="K89" s="560"/>
      <c r="L89" s="560"/>
      <c r="M89" s="560"/>
      <c r="N89" s="560"/>
      <c r="O89" s="560"/>
      <c r="P89" s="560"/>
      <c r="Q89" s="560"/>
      <c r="R89" s="514"/>
      <c r="S89" s="514"/>
      <c r="T89" s="514"/>
      <c r="U89" s="514"/>
      <c r="V89" s="514"/>
      <c r="W89" s="514"/>
      <c r="X89" s="515"/>
      <c r="Y89" s="497"/>
      <c r="Z89" s="317"/>
      <c r="AA89" s="318">
        <f t="shared" si="20"/>
        <v>0</v>
      </c>
      <c r="AB89" s="318">
        <f t="shared" si="19"/>
        <v>0</v>
      </c>
      <c r="AC89" s="497"/>
      <c r="AD89" s="317"/>
      <c r="AE89" s="318">
        <f t="shared" ref="AE89:AE112" si="22">AD89*G89</f>
        <v>0</v>
      </c>
      <c r="AF89" s="312"/>
      <c r="AG89" s="317">
        <v>350</v>
      </c>
      <c r="AH89" s="318">
        <f t="shared" si="6"/>
        <v>0</v>
      </c>
      <c r="AI89"/>
      <c r="AJ89"/>
      <c r="AK89"/>
      <c r="AL89"/>
    </row>
    <row r="90" spans="1:38" ht="15.75" thickBot="1" x14ac:dyDescent="0.25">
      <c r="A90" s="518" t="s">
        <v>3177</v>
      </c>
      <c r="B90" s="519"/>
      <c r="C90" s="319"/>
      <c r="D90" s="319"/>
      <c r="E90" s="520"/>
      <c r="F90" s="520">
        <f t="shared" si="5"/>
        <v>0</v>
      </c>
      <c r="G90" s="521">
        <f t="shared" si="21"/>
        <v>0</v>
      </c>
      <c r="H90" s="498"/>
      <c r="I90" s="565"/>
      <c r="J90" s="562"/>
      <c r="K90" s="562"/>
      <c r="L90" s="562"/>
      <c r="M90" s="562"/>
      <c r="N90" s="562"/>
      <c r="O90" s="562"/>
      <c r="P90" s="562"/>
      <c r="Q90" s="562"/>
      <c r="R90" s="523"/>
      <c r="S90" s="523"/>
      <c r="T90" s="523"/>
      <c r="U90" s="523"/>
      <c r="V90" s="523"/>
      <c r="W90" s="523"/>
      <c r="X90" s="524"/>
      <c r="Y90" s="497"/>
      <c r="Z90" s="320"/>
      <c r="AA90" s="321">
        <f t="shared" si="20"/>
        <v>0</v>
      </c>
      <c r="AB90" s="321">
        <f t="shared" si="19"/>
        <v>0</v>
      </c>
      <c r="AC90" s="497"/>
      <c r="AD90" s="320"/>
      <c r="AE90" s="321">
        <f t="shared" si="22"/>
        <v>0</v>
      </c>
      <c r="AF90" s="312"/>
      <c r="AG90" s="320">
        <v>350</v>
      </c>
      <c r="AH90" s="321">
        <f t="shared" si="6"/>
        <v>0</v>
      </c>
      <c r="AI90"/>
      <c r="AJ90"/>
      <c r="AK90"/>
      <c r="AL90"/>
    </row>
    <row r="91" spans="1:38" ht="15.75" thickTop="1" x14ac:dyDescent="0.2">
      <c r="A91" s="505" t="s">
        <v>3241</v>
      </c>
      <c r="B91" s="544" t="s">
        <v>3167</v>
      </c>
      <c r="C91" s="313">
        <v>4.45</v>
      </c>
      <c r="D91" s="313">
        <v>5.05</v>
      </c>
      <c r="E91" s="507">
        <f t="shared" ref="E91:E110" si="23">C91*D91</f>
        <v>22.4725</v>
      </c>
      <c r="F91" s="507">
        <f t="shared" ref="F91:F108" si="24">IF(D91=0,SUMPRODUCT($I$7:$X$7,$I91:$X91)*(C91),SUMPRODUCT($I$7:$X$7,$I91:$X91)*(C91*D91))</f>
        <v>22.4725</v>
      </c>
      <c r="G91" s="508">
        <f t="shared" si="21"/>
        <v>1</v>
      </c>
      <c r="H91" s="498"/>
      <c r="I91" s="530"/>
      <c r="J91" s="530">
        <v>1</v>
      </c>
      <c r="K91" s="558"/>
      <c r="L91" s="558"/>
      <c r="M91" s="558"/>
      <c r="N91" s="558"/>
      <c r="O91" s="558"/>
      <c r="P91" s="558"/>
      <c r="Q91" s="558"/>
      <c r="R91" s="558"/>
      <c r="S91" s="558"/>
      <c r="T91" s="558"/>
      <c r="U91" s="558"/>
      <c r="V91" s="558"/>
      <c r="W91" s="558"/>
      <c r="X91" s="559"/>
      <c r="Y91" s="497"/>
      <c r="Z91" s="314"/>
      <c r="AA91" s="315">
        <f>(C91+D91+C91+D91)</f>
        <v>19</v>
      </c>
      <c r="AB91" s="315">
        <f t="shared" si="19"/>
        <v>19</v>
      </c>
      <c r="AC91" s="497"/>
      <c r="AD91" s="314">
        <f>3600*F91/G91</f>
        <v>80901</v>
      </c>
      <c r="AE91" s="315">
        <f t="shared" si="22"/>
        <v>80901</v>
      </c>
      <c r="AF91" s="312"/>
      <c r="AG91" s="314">
        <v>350</v>
      </c>
      <c r="AH91" s="315">
        <f t="shared" ref="AH91:AH108" si="25">AG91*G91</f>
        <v>350</v>
      </c>
      <c r="AI91"/>
      <c r="AJ91"/>
      <c r="AK91"/>
      <c r="AL91"/>
    </row>
    <row r="92" spans="1:38" ht="15" x14ac:dyDescent="0.2">
      <c r="A92" s="512" t="s">
        <v>3241</v>
      </c>
      <c r="B92" s="506" t="s">
        <v>3168</v>
      </c>
      <c r="C92" s="316">
        <v>3.1</v>
      </c>
      <c r="D92" s="316">
        <v>5.0999999999999996</v>
      </c>
      <c r="E92" s="507">
        <f t="shared" si="23"/>
        <v>15.809999999999999</v>
      </c>
      <c r="F92" s="507">
        <f t="shared" si="24"/>
        <v>15.809999999999999</v>
      </c>
      <c r="G92" s="517">
        <f t="shared" si="21"/>
        <v>1</v>
      </c>
      <c r="H92" s="498"/>
      <c r="I92" s="530"/>
      <c r="J92" s="530">
        <v>1</v>
      </c>
      <c r="K92" s="560"/>
      <c r="L92" s="560"/>
      <c r="M92" s="560"/>
      <c r="N92" s="560"/>
      <c r="O92" s="560"/>
      <c r="P92" s="560"/>
      <c r="Q92" s="560"/>
      <c r="R92" s="560"/>
      <c r="S92" s="560"/>
      <c r="T92" s="560"/>
      <c r="U92" s="560"/>
      <c r="V92" s="560"/>
      <c r="W92" s="560"/>
      <c r="X92" s="561"/>
      <c r="Y92" s="497"/>
      <c r="Z92" s="317"/>
      <c r="AA92" s="315">
        <f t="shared" ref="AA92:AA99" si="26">(C92+D92+C92+D92)</f>
        <v>16.399999999999999</v>
      </c>
      <c r="AB92" s="318">
        <f t="shared" si="19"/>
        <v>16.399999999999999</v>
      </c>
      <c r="AC92" s="497"/>
      <c r="AD92" s="317">
        <f t="shared" ref="AD92:AD99" si="27">3600*F92/G92</f>
        <v>56915.999999999993</v>
      </c>
      <c r="AE92" s="318">
        <f t="shared" si="22"/>
        <v>56915.999999999993</v>
      </c>
      <c r="AF92" s="312"/>
      <c r="AG92" s="317">
        <v>350</v>
      </c>
      <c r="AH92" s="318">
        <f t="shared" si="25"/>
        <v>350</v>
      </c>
      <c r="AI92"/>
      <c r="AJ92"/>
      <c r="AK92"/>
      <c r="AL92"/>
    </row>
    <row r="93" spans="1:38" ht="15" x14ac:dyDescent="0.2">
      <c r="A93" s="512" t="s">
        <v>3241</v>
      </c>
      <c r="B93" s="506" t="s">
        <v>3169</v>
      </c>
      <c r="C93" s="316">
        <v>2.7</v>
      </c>
      <c r="D93" s="316">
        <v>5.0999999999999996</v>
      </c>
      <c r="E93" s="507">
        <f t="shared" si="23"/>
        <v>13.77</v>
      </c>
      <c r="F93" s="507">
        <f t="shared" si="24"/>
        <v>13.77</v>
      </c>
      <c r="G93" s="517">
        <f t="shared" si="21"/>
        <v>1</v>
      </c>
      <c r="H93" s="498"/>
      <c r="I93" s="530"/>
      <c r="J93" s="530">
        <v>1</v>
      </c>
      <c r="K93" s="560"/>
      <c r="L93" s="560"/>
      <c r="M93" s="560"/>
      <c r="N93" s="560"/>
      <c r="O93" s="560"/>
      <c r="P93" s="560"/>
      <c r="Q93" s="560"/>
      <c r="R93" s="560"/>
      <c r="S93" s="560"/>
      <c r="T93" s="560"/>
      <c r="U93" s="560"/>
      <c r="V93" s="560"/>
      <c r="W93" s="560"/>
      <c r="X93" s="561"/>
      <c r="Y93" s="497"/>
      <c r="Z93" s="317"/>
      <c r="AA93" s="315">
        <f t="shared" si="26"/>
        <v>15.6</v>
      </c>
      <c r="AB93" s="318">
        <f t="shared" si="19"/>
        <v>15.599999999999998</v>
      </c>
      <c r="AC93" s="497"/>
      <c r="AD93" s="317">
        <f t="shared" si="27"/>
        <v>49572</v>
      </c>
      <c r="AE93" s="318">
        <f t="shared" si="22"/>
        <v>49572</v>
      </c>
      <c r="AF93" s="312"/>
      <c r="AG93" s="317">
        <v>350</v>
      </c>
      <c r="AH93" s="318">
        <f t="shared" si="25"/>
        <v>350</v>
      </c>
      <c r="AI93"/>
      <c r="AJ93"/>
      <c r="AK93"/>
      <c r="AL93"/>
    </row>
    <row r="94" spans="1:38" ht="15" x14ac:dyDescent="0.2">
      <c r="A94" s="512" t="s">
        <v>3241</v>
      </c>
      <c r="B94" s="506" t="s">
        <v>3171</v>
      </c>
      <c r="C94" s="316">
        <v>3.9</v>
      </c>
      <c r="D94" s="316">
        <v>5.0999999999999996</v>
      </c>
      <c r="E94" s="507">
        <f t="shared" si="23"/>
        <v>19.889999999999997</v>
      </c>
      <c r="F94" s="507">
        <f t="shared" si="24"/>
        <v>19.889999999999997</v>
      </c>
      <c r="G94" s="517">
        <f t="shared" si="21"/>
        <v>1</v>
      </c>
      <c r="H94" s="498"/>
      <c r="I94" s="530"/>
      <c r="J94" s="530">
        <v>1</v>
      </c>
      <c r="K94" s="560"/>
      <c r="L94" s="560"/>
      <c r="M94" s="560"/>
      <c r="N94" s="560"/>
      <c r="O94" s="560"/>
      <c r="P94" s="560"/>
      <c r="Q94" s="560"/>
      <c r="R94" s="560"/>
      <c r="S94" s="560"/>
      <c r="T94" s="560"/>
      <c r="U94" s="560"/>
      <c r="V94" s="560"/>
      <c r="W94" s="560"/>
      <c r="X94" s="561"/>
      <c r="Y94" s="497"/>
      <c r="Z94" s="317"/>
      <c r="AA94" s="315">
        <f t="shared" si="26"/>
        <v>18</v>
      </c>
      <c r="AB94" s="318">
        <f t="shared" si="19"/>
        <v>18</v>
      </c>
      <c r="AC94" s="497"/>
      <c r="AD94" s="317">
        <f t="shared" si="27"/>
        <v>71603.999999999985</v>
      </c>
      <c r="AE94" s="318">
        <f t="shared" si="22"/>
        <v>71603.999999999985</v>
      </c>
      <c r="AF94" s="312"/>
      <c r="AG94" s="317">
        <v>350</v>
      </c>
      <c r="AH94" s="318">
        <f t="shared" si="25"/>
        <v>350</v>
      </c>
      <c r="AI94"/>
      <c r="AJ94"/>
      <c r="AK94"/>
      <c r="AL94"/>
    </row>
    <row r="95" spans="1:38" ht="15" x14ac:dyDescent="0.2">
      <c r="A95" s="512" t="s">
        <v>3241</v>
      </c>
      <c r="B95" s="506" t="s">
        <v>3172</v>
      </c>
      <c r="C95" s="316">
        <v>4.0999999999999996</v>
      </c>
      <c r="D95" s="316">
        <v>5.0999999999999996</v>
      </c>
      <c r="E95" s="507">
        <f t="shared" si="23"/>
        <v>20.909999999999997</v>
      </c>
      <c r="F95" s="507">
        <f t="shared" si="24"/>
        <v>20.909999999999997</v>
      </c>
      <c r="G95" s="517">
        <f t="shared" si="21"/>
        <v>1</v>
      </c>
      <c r="H95" s="498"/>
      <c r="I95" s="530"/>
      <c r="J95" s="530">
        <v>1</v>
      </c>
      <c r="K95" s="560"/>
      <c r="L95" s="560"/>
      <c r="M95" s="560"/>
      <c r="N95" s="560"/>
      <c r="O95" s="560"/>
      <c r="P95" s="560"/>
      <c r="Q95" s="560"/>
      <c r="R95" s="560"/>
      <c r="S95" s="560"/>
      <c r="T95" s="560"/>
      <c r="U95" s="560"/>
      <c r="V95" s="560"/>
      <c r="W95" s="560"/>
      <c r="X95" s="561"/>
      <c r="Y95" s="497"/>
      <c r="Z95" s="317"/>
      <c r="AA95" s="315">
        <f t="shared" si="26"/>
        <v>18.399999999999999</v>
      </c>
      <c r="AB95" s="318">
        <f t="shared" si="19"/>
        <v>18.399999999999999</v>
      </c>
      <c r="AC95" s="497"/>
      <c r="AD95" s="317">
        <f t="shared" si="27"/>
        <v>75275.999999999985</v>
      </c>
      <c r="AE95" s="318">
        <f t="shared" si="22"/>
        <v>75275.999999999985</v>
      </c>
      <c r="AF95" s="312"/>
      <c r="AG95" s="317">
        <v>350</v>
      </c>
      <c r="AH95" s="318">
        <f t="shared" si="25"/>
        <v>350</v>
      </c>
      <c r="AI95"/>
      <c r="AJ95"/>
      <c r="AK95"/>
      <c r="AL95"/>
    </row>
    <row r="96" spans="1:38" ht="15" x14ac:dyDescent="0.2">
      <c r="A96" s="512" t="s">
        <v>3241</v>
      </c>
      <c r="B96" s="506" t="s">
        <v>3173</v>
      </c>
      <c r="C96" s="316">
        <v>3.45</v>
      </c>
      <c r="D96" s="316">
        <v>0.7</v>
      </c>
      <c r="E96" s="507">
        <f t="shared" si="23"/>
        <v>2.415</v>
      </c>
      <c r="F96" s="507">
        <f t="shared" si="24"/>
        <v>2.415</v>
      </c>
      <c r="G96" s="517">
        <f t="shared" si="21"/>
        <v>1</v>
      </c>
      <c r="H96" s="498"/>
      <c r="I96" s="530"/>
      <c r="J96" s="530">
        <v>1</v>
      </c>
      <c r="K96" s="560"/>
      <c r="L96" s="560"/>
      <c r="M96" s="560"/>
      <c r="N96" s="560"/>
      <c r="O96" s="560"/>
      <c r="P96" s="560"/>
      <c r="Q96" s="560"/>
      <c r="R96" s="560"/>
      <c r="S96" s="560"/>
      <c r="T96" s="560"/>
      <c r="U96" s="560"/>
      <c r="V96" s="560"/>
      <c r="W96" s="560"/>
      <c r="X96" s="561"/>
      <c r="Y96" s="497"/>
      <c r="Z96" s="317"/>
      <c r="AA96" s="315">
        <f t="shared" si="26"/>
        <v>8.3000000000000007</v>
      </c>
      <c r="AB96" s="318">
        <f t="shared" si="19"/>
        <v>8.3000000000000007</v>
      </c>
      <c r="AC96" s="497"/>
      <c r="AD96" s="317">
        <f t="shared" si="27"/>
        <v>8694</v>
      </c>
      <c r="AE96" s="318">
        <f t="shared" si="22"/>
        <v>8694</v>
      </c>
      <c r="AF96" s="312"/>
      <c r="AG96" s="317">
        <v>350</v>
      </c>
      <c r="AH96" s="318">
        <f t="shared" si="25"/>
        <v>350</v>
      </c>
      <c r="AI96"/>
      <c r="AJ96"/>
      <c r="AK96"/>
      <c r="AL96"/>
    </row>
    <row r="97" spans="1:38" ht="15" x14ac:dyDescent="0.2">
      <c r="A97" s="512" t="s">
        <v>3241</v>
      </c>
      <c r="B97" s="506" t="s">
        <v>3174</v>
      </c>
      <c r="C97" s="316">
        <v>2.0499999999999998</v>
      </c>
      <c r="D97" s="316">
        <v>3.05</v>
      </c>
      <c r="E97" s="507">
        <f t="shared" si="23"/>
        <v>6.2524999999999995</v>
      </c>
      <c r="F97" s="507">
        <f t="shared" si="24"/>
        <v>6.2524999999999995</v>
      </c>
      <c r="G97" s="517">
        <f t="shared" si="21"/>
        <v>1</v>
      </c>
      <c r="H97" s="498"/>
      <c r="I97" s="530"/>
      <c r="J97" s="530">
        <v>1</v>
      </c>
      <c r="K97" s="560"/>
      <c r="L97" s="560"/>
      <c r="M97" s="560"/>
      <c r="N97" s="560"/>
      <c r="O97" s="560"/>
      <c r="P97" s="560"/>
      <c r="Q97" s="560"/>
      <c r="R97" s="560"/>
      <c r="S97" s="560"/>
      <c r="T97" s="560"/>
      <c r="U97" s="560"/>
      <c r="V97" s="560"/>
      <c r="W97" s="560"/>
      <c r="X97" s="561"/>
      <c r="Y97" s="497"/>
      <c r="Z97" s="317"/>
      <c r="AA97" s="315">
        <f t="shared" si="26"/>
        <v>10.199999999999999</v>
      </c>
      <c r="AB97" s="318">
        <f t="shared" si="19"/>
        <v>10.199999999999999</v>
      </c>
      <c r="AC97" s="497"/>
      <c r="AD97" s="317">
        <f t="shared" si="27"/>
        <v>22509</v>
      </c>
      <c r="AE97" s="318">
        <f t="shared" si="22"/>
        <v>22509</v>
      </c>
      <c r="AF97" s="312"/>
      <c r="AG97" s="317">
        <v>350</v>
      </c>
      <c r="AH97" s="318">
        <f t="shared" si="25"/>
        <v>350</v>
      </c>
      <c r="AI97"/>
      <c r="AJ97"/>
      <c r="AK97"/>
      <c r="AL97"/>
    </row>
    <row r="98" spans="1:38" ht="15" x14ac:dyDescent="0.2">
      <c r="A98" s="512" t="s">
        <v>3241</v>
      </c>
      <c r="B98" s="506" t="s">
        <v>3175</v>
      </c>
      <c r="C98" s="316">
        <v>5.9</v>
      </c>
      <c r="D98" s="316">
        <v>3.1</v>
      </c>
      <c r="E98" s="507">
        <f t="shared" si="23"/>
        <v>18.290000000000003</v>
      </c>
      <c r="F98" s="507">
        <f t="shared" si="24"/>
        <v>18.290000000000003</v>
      </c>
      <c r="G98" s="517">
        <f t="shared" si="21"/>
        <v>1</v>
      </c>
      <c r="H98" s="498"/>
      <c r="I98" s="530"/>
      <c r="J98" s="530">
        <v>1</v>
      </c>
      <c r="K98" s="560"/>
      <c r="L98" s="560"/>
      <c r="M98" s="560"/>
      <c r="N98" s="560"/>
      <c r="O98" s="560"/>
      <c r="P98" s="560"/>
      <c r="Q98" s="560"/>
      <c r="R98" s="560"/>
      <c r="S98" s="560"/>
      <c r="T98" s="560"/>
      <c r="U98" s="560"/>
      <c r="V98" s="560"/>
      <c r="W98" s="560"/>
      <c r="X98" s="561"/>
      <c r="Y98" s="497"/>
      <c r="Z98" s="317"/>
      <c r="AA98" s="315">
        <f t="shared" si="26"/>
        <v>18</v>
      </c>
      <c r="AB98" s="318">
        <f t="shared" si="19"/>
        <v>18</v>
      </c>
      <c r="AC98" s="497"/>
      <c r="AD98" s="317">
        <f t="shared" si="27"/>
        <v>65844.000000000015</v>
      </c>
      <c r="AE98" s="318">
        <f t="shared" si="22"/>
        <v>65844.000000000015</v>
      </c>
      <c r="AF98" s="312"/>
      <c r="AG98" s="317">
        <v>350</v>
      </c>
      <c r="AH98" s="318">
        <f t="shared" si="25"/>
        <v>350</v>
      </c>
      <c r="AI98"/>
      <c r="AJ98"/>
      <c r="AK98"/>
      <c r="AL98"/>
    </row>
    <row r="99" spans="1:38" ht="15" x14ac:dyDescent="0.2">
      <c r="A99" s="512" t="s">
        <v>3241</v>
      </c>
      <c r="B99" s="506" t="s">
        <v>3176</v>
      </c>
      <c r="C99" s="316">
        <v>4.75</v>
      </c>
      <c r="D99" s="316">
        <v>3.1</v>
      </c>
      <c r="E99" s="507">
        <f t="shared" si="23"/>
        <v>14.725</v>
      </c>
      <c r="F99" s="507">
        <f t="shared" si="24"/>
        <v>14.725</v>
      </c>
      <c r="G99" s="517">
        <f t="shared" si="21"/>
        <v>1</v>
      </c>
      <c r="H99" s="498"/>
      <c r="I99" s="530"/>
      <c r="J99" s="530">
        <v>1</v>
      </c>
      <c r="K99" s="560"/>
      <c r="L99" s="560"/>
      <c r="M99" s="560"/>
      <c r="N99" s="560"/>
      <c r="O99" s="560"/>
      <c r="P99" s="560"/>
      <c r="Q99" s="560"/>
      <c r="R99" s="560"/>
      <c r="S99" s="560"/>
      <c r="T99" s="560"/>
      <c r="U99" s="560"/>
      <c r="V99" s="560"/>
      <c r="W99" s="560"/>
      <c r="X99" s="561"/>
      <c r="Y99" s="497"/>
      <c r="Z99" s="317"/>
      <c r="AA99" s="315">
        <f t="shared" si="26"/>
        <v>15.7</v>
      </c>
      <c r="AB99" s="318">
        <f t="shared" si="19"/>
        <v>15.7</v>
      </c>
      <c r="AC99" s="497"/>
      <c r="AD99" s="317">
        <f t="shared" si="27"/>
        <v>53010</v>
      </c>
      <c r="AE99" s="318">
        <f t="shared" si="22"/>
        <v>53010</v>
      </c>
      <c r="AF99" s="312"/>
      <c r="AG99" s="317">
        <v>350</v>
      </c>
      <c r="AH99" s="318">
        <f t="shared" si="25"/>
        <v>350</v>
      </c>
      <c r="AI99"/>
      <c r="AJ99"/>
      <c r="AK99"/>
      <c r="AL99"/>
    </row>
    <row r="100" spans="1:38" ht="15" x14ac:dyDescent="0.2">
      <c r="A100" s="512" t="s">
        <v>3166</v>
      </c>
      <c r="B100" s="506"/>
      <c r="C100" s="316"/>
      <c r="D100" s="316"/>
      <c r="E100" s="507">
        <f t="shared" si="23"/>
        <v>0</v>
      </c>
      <c r="F100" s="507">
        <f t="shared" si="24"/>
        <v>0</v>
      </c>
      <c r="G100" s="517">
        <f t="shared" si="21"/>
        <v>0</v>
      </c>
      <c r="H100" s="498"/>
      <c r="I100" s="530"/>
      <c r="J100" s="514"/>
      <c r="K100" s="514"/>
      <c r="L100" s="514"/>
      <c r="M100" s="514"/>
      <c r="N100" s="514"/>
      <c r="O100" s="514"/>
      <c r="P100" s="514"/>
      <c r="Q100" s="514"/>
      <c r="R100" s="514"/>
      <c r="S100" s="514"/>
      <c r="T100" s="514"/>
      <c r="U100" s="514"/>
      <c r="V100" s="514"/>
      <c r="W100" s="514"/>
      <c r="X100" s="515"/>
      <c r="Y100" s="497"/>
      <c r="Z100" s="317"/>
      <c r="AA100" s="318">
        <f>(C100+B100+C100)*F100</f>
        <v>0</v>
      </c>
      <c r="AB100" s="318">
        <f>(D100+C100+D100)*G100</f>
        <v>0</v>
      </c>
      <c r="AC100" s="497"/>
      <c r="AD100" s="317"/>
      <c r="AE100" s="318">
        <f t="shared" si="22"/>
        <v>0</v>
      </c>
      <c r="AF100" s="312"/>
      <c r="AG100" s="317"/>
      <c r="AH100" s="318">
        <f t="shared" si="25"/>
        <v>0</v>
      </c>
      <c r="AI100"/>
      <c r="AJ100"/>
      <c r="AK100"/>
      <c r="AL100"/>
    </row>
    <row r="101" spans="1:38" ht="15" x14ac:dyDescent="0.2">
      <c r="A101" s="512" t="s">
        <v>3166</v>
      </c>
      <c r="B101" s="506"/>
      <c r="C101" s="316"/>
      <c r="D101" s="316"/>
      <c r="E101" s="507">
        <f t="shared" si="23"/>
        <v>0</v>
      </c>
      <c r="F101" s="507">
        <f t="shared" si="24"/>
        <v>0</v>
      </c>
      <c r="G101" s="517">
        <f t="shared" si="21"/>
        <v>0</v>
      </c>
      <c r="H101" s="498"/>
      <c r="I101" s="530"/>
      <c r="J101" s="514"/>
      <c r="K101" s="514"/>
      <c r="L101" s="514"/>
      <c r="M101" s="514"/>
      <c r="N101" s="514"/>
      <c r="O101" s="514"/>
      <c r="P101" s="514"/>
      <c r="Q101" s="514"/>
      <c r="R101" s="514"/>
      <c r="S101" s="514"/>
      <c r="T101" s="514"/>
      <c r="U101" s="514"/>
      <c r="V101" s="514"/>
      <c r="W101" s="514"/>
      <c r="X101" s="515"/>
      <c r="Y101" s="497"/>
      <c r="Z101" s="317"/>
      <c r="AA101" s="318">
        <f>(C101+B101+C101)*F101</f>
        <v>0</v>
      </c>
      <c r="AB101" s="318">
        <f>(D101+C101+D101)*G101</f>
        <v>0</v>
      </c>
      <c r="AC101" s="497"/>
      <c r="AD101" s="317"/>
      <c r="AE101" s="318">
        <f t="shared" si="22"/>
        <v>0</v>
      </c>
      <c r="AF101" s="312"/>
      <c r="AG101" s="317"/>
      <c r="AH101" s="318">
        <f t="shared" si="25"/>
        <v>0</v>
      </c>
      <c r="AI101"/>
      <c r="AJ101"/>
      <c r="AK101"/>
      <c r="AL101"/>
    </row>
    <row r="102" spans="1:38" ht="15" x14ac:dyDescent="0.2">
      <c r="A102" s="512" t="s">
        <v>3166</v>
      </c>
      <c r="B102" s="506"/>
      <c r="C102" s="316"/>
      <c r="D102" s="316"/>
      <c r="E102" s="507">
        <f t="shared" si="23"/>
        <v>0</v>
      </c>
      <c r="F102" s="507">
        <f t="shared" si="24"/>
        <v>0</v>
      </c>
      <c r="G102" s="517">
        <f t="shared" si="21"/>
        <v>0</v>
      </c>
      <c r="H102" s="498"/>
      <c r="I102" s="530"/>
      <c r="J102" s="514"/>
      <c r="K102" s="514"/>
      <c r="L102" s="514"/>
      <c r="M102" s="514"/>
      <c r="N102" s="514"/>
      <c r="O102" s="514"/>
      <c r="P102" s="514"/>
      <c r="Q102" s="514"/>
      <c r="R102" s="514"/>
      <c r="S102" s="514"/>
      <c r="T102" s="514"/>
      <c r="U102" s="514"/>
      <c r="V102" s="514"/>
      <c r="W102" s="514"/>
      <c r="X102" s="515"/>
      <c r="Y102" s="497"/>
      <c r="Z102" s="317"/>
      <c r="AA102" s="318"/>
      <c r="AB102" s="318"/>
      <c r="AC102" s="497"/>
      <c r="AD102" s="317"/>
      <c r="AE102" s="318">
        <f t="shared" si="22"/>
        <v>0</v>
      </c>
      <c r="AF102" s="312"/>
      <c r="AG102" s="317"/>
      <c r="AH102" s="318">
        <f t="shared" si="25"/>
        <v>0</v>
      </c>
      <c r="AI102"/>
      <c r="AJ102"/>
      <c r="AK102"/>
      <c r="AL102"/>
    </row>
    <row r="103" spans="1:38" ht="15" x14ac:dyDescent="0.2">
      <c r="A103" s="512" t="s">
        <v>3166</v>
      </c>
      <c r="B103" s="506"/>
      <c r="C103" s="316"/>
      <c r="D103" s="316"/>
      <c r="E103" s="507">
        <f t="shared" si="23"/>
        <v>0</v>
      </c>
      <c r="F103" s="507">
        <f t="shared" si="24"/>
        <v>0</v>
      </c>
      <c r="G103" s="517">
        <f t="shared" si="21"/>
        <v>0</v>
      </c>
      <c r="H103" s="498"/>
      <c r="I103" s="530"/>
      <c r="J103" s="514"/>
      <c r="K103" s="514"/>
      <c r="L103" s="514"/>
      <c r="M103" s="514"/>
      <c r="N103" s="514"/>
      <c r="O103" s="514"/>
      <c r="P103" s="514"/>
      <c r="Q103" s="514"/>
      <c r="R103" s="514"/>
      <c r="S103" s="514"/>
      <c r="T103" s="514"/>
      <c r="U103" s="514"/>
      <c r="V103" s="514"/>
      <c r="W103" s="514"/>
      <c r="X103" s="515"/>
      <c r="Y103" s="497"/>
      <c r="Z103" s="317"/>
      <c r="AA103" s="318"/>
      <c r="AB103" s="318"/>
      <c r="AC103" s="497"/>
      <c r="AD103" s="317"/>
      <c r="AE103" s="318">
        <f t="shared" si="22"/>
        <v>0</v>
      </c>
      <c r="AF103" s="312"/>
      <c r="AG103" s="317"/>
      <c r="AH103" s="318">
        <f t="shared" si="25"/>
        <v>0</v>
      </c>
      <c r="AI103"/>
      <c r="AJ103"/>
      <c r="AK103"/>
      <c r="AL103"/>
    </row>
    <row r="104" spans="1:38" ht="15" x14ac:dyDescent="0.2">
      <c r="A104" s="512" t="s">
        <v>3166</v>
      </c>
      <c r="B104" s="506"/>
      <c r="C104" s="316"/>
      <c r="D104" s="316"/>
      <c r="E104" s="507">
        <f t="shared" si="23"/>
        <v>0</v>
      </c>
      <c r="F104" s="507">
        <f t="shared" si="24"/>
        <v>0</v>
      </c>
      <c r="G104" s="517">
        <f t="shared" si="21"/>
        <v>0</v>
      </c>
      <c r="H104" s="498"/>
      <c r="I104" s="530"/>
      <c r="J104" s="514"/>
      <c r="K104" s="514"/>
      <c r="L104" s="514"/>
      <c r="M104" s="514"/>
      <c r="N104" s="514"/>
      <c r="O104" s="514"/>
      <c r="P104" s="514"/>
      <c r="Q104" s="514"/>
      <c r="R104" s="514"/>
      <c r="S104" s="514"/>
      <c r="T104" s="514"/>
      <c r="U104" s="514"/>
      <c r="V104" s="514"/>
      <c r="W104" s="514"/>
      <c r="X104" s="515"/>
      <c r="Y104" s="497"/>
      <c r="Z104" s="317"/>
      <c r="AA104" s="318"/>
      <c r="AB104" s="318"/>
      <c r="AC104" s="497"/>
      <c r="AD104" s="317"/>
      <c r="AE104" s="318">
        <f t="shared" si="22"/>
        <v>0</v>
      </c>
      <c r="AF104" s="312"/>
      <c r="AG104" s="317"/>
      <c r="AH104" s="318">
        <f t="shared" si="25"/>
        <v>0</v>
      </c>
      <c r="AI104"/>
      <c r="AJ104"/>
      <c r="AK104"/>
      <c r="AL104"/>
    </row>
    <row r="105" spans="1:38" ht="15" x14ac:dyDescent="0.2">
      <c r="A105" s="512" t="s">
        <v>3166</v>
      </c>
      <c r="B105" s="506"/>
      <c r="C105" s="316"/>
      <c r="D105" s="316"/>
      <c r="E105" s="507">
        <f t="shared" si="23"/>
        <v>0</v>
      </c>
      <c r="F105" s="507">
        <f t="shared" si="24"/>
        <v>0</v>
      </c>
      <c r="G105" s="517">
        <f t="shared" si="21"/>
        <v>0</v>
      </c>
      <c r="H105" s="498"/>
      <c r="I105" s="530"/>
      <c r="J105" s="514"/>
      <c r="K105" s="514"/>
      <c r="L105" s="514"/>
      <c r="M105" s="514"/>
      <c r="N105" s="514"/>
      <c r="O105" s="514"/>
      <c r="P105" s="514"/>
      <c r="Q105" s="514"/>
      <c r="R105" s="514"/>
      <c r="S105" s="514"/>
      <c r="T105" s="514"/>
      <c r="U105" s="514"/>
      <c r="V105" s="514"/>
      <c r="W105" s="514"/>
      <c r="X105" s="515"/>
      <c r="Y105" s="497"/>
      <c r="Z105" s="317"/>
      <c r="AA105" s="318"/>
      <c r="AB105" s="318"/>
      <c r="AC105" s="497"/>
      <c r="AD105" s="317"/>
      <c r="AE105" s="318">
        <f t="shared" si="22"/>
        <v>0</v>
      </c>
      <c r="AF105" s="312"/>
      <c r="AG105" s="317"/>
      <c r="AH105" s="318">
        <f t="shared" si="25"/>
        <v>0</v>
      </c>
      <c r="AI105"/>
      <c r="AJ105"/>
      <c r="AK105"/>
      <c r="AL105"/>
    </row>
    <row r="106" spans="1:38" ht="15" x14ac:dyDescent="0.2">
      <c r="A106" s="512" t="s">
        <v>3166</v>
      </c>
      <c r="B106" s="506"/>
      <c r="C106" s="316"/>
      <c r="D106" s="316"/>
      <c r="E106" s="507">
        <f t="shared" si="23"/>
        <v>0</v>
      </c>
      <c r="F106" s="507">
        <f t="shared" si="24"/>
        <v>0</v>
      </c>
      <c r="G106" s="517">
        <f t="shared" si="21"/>
        <v>0</v>
      </c>
      <c r="H106" s="498"/>
      <c r="I106" s="530"/>
      <c r="J106" s="514"/>
      <c r="K106" s="514"/>
      <c r="L106" s="514"/>
      <c r="M106" s="514"/>
      <c r="N106" s="514"/>
      <c r="O106" s="514"/>
      <c r="P106" s="514"/>
      <c r="Q106" s="514"/>
      <c r="R106" s="514"/>
      <c r="S106" s="514"/>
      <c r="T106" s="514"/>
      <c r="U106" s="514"/>
      <c r="V106" s="514"/>
      <c r="W106" s="514"/>
      <c r="X106" s="515"/>
      <c r="Y106" s="497"/>
      <c r="Z106" s="317"/>
      <c r="AA106" s="318"/>
      <c r="AB106" s="318"/>
      <c r="AC106" s="497"/>
      <c r="AD106" s="317"/>
      <c r="AE106" s="318">
        <f t="shared" si="22"/>
        <v>0</v>
      </c>
      <c r="AF106" s="312"/>
      <c r="AG106" s="317"/>
      <c r="AH106" s="318">
        <f t="shared" si="25"/>
        <v>0</v>
      </c>
      <c r="AI106"/>
      <c r="AJ106"/>
      <c r="AK106"/>
      <c r="AL106"/>
    </row>
    <row r="107" spans="1:38" ht="15" x14ac:dyDescent="0.2">
      <c r="A107" s="512" t="s">
        <v>3166</v>
      </c>
      <c r="B107" s="506"/>
      <c r="C107" s="316"/>
      <c r="D107" s="316"/>
      <c r="E107" s="507">
        <f t="shared" si="23"/>
        <v>0</v>
      </c>
      <c r="F107" s="507">
        <f t="shared" si="24"/>
        <v>0</v>
      </c>
      <c r="G107" s="517">
        <f t="shared" si="21"/>
        <v>0</v>
      </c>
      <c r="H107" s="498"/>
      <c r="I107" s="530"/>
      <c r="J107" s="514"/>
      <c r="K107" s="514"/>
      <c r="L107" s="514"/>
      <c r="M107" s="514"/>
      <c r="N107" s="514"/>
      <c r="O107" s="514"/>
      <c r="P107" s="514"/>
      <c r="Q107" s="514"/>
      <c r="R107" s="514"/>
      <c r="S107" s="514"/>
      <c r="T107" s="514"/>
      <c r="U107" s="514"/>
      <c r="V107" s="514"/>
      <c r="W107" s="514"/>
      <c r="X107" s="515"/>
      <c r="Y107" s="497"/>
      <c r="Z107" s="317"/>
      <c r="AA107" s="318"/>
      <c r="AB107" s="318"/>
      <c r="AC107" s="497"/>
      <c r="AD107" s="317"/>
      <c r="AE107" s="318">
        <f>AD107*G107</f>
        <v>0</v>
      </c>
      <c r="AF107" s="312"/>
      <c r="AG107" s="317"/>
      <c r="AH107" s="318">
        <f t="shared" si="25"/>
        <v>0</v>
      </c>
      <c r="AI107"/>
      <c r="AJ107"/>
      <c r="AK107"/>
      <c r="AL107"/>
    </row>
    <row r="108" spans="1:38" ht="15.75" thickBot="1" x14ac:dyDescent="0.25">
      <c r="A108" s="518" t="s">
        <v>3166</v>
      </c>
      <c r="B108" s="519"/>
      <c r="C108" s="319"/>
      <c r="D108" s="319"/>
      <c r="E108" s="520"/>
      <c r="F108" s="520">
        <f t="shared" si="24"/>
        <v>0</v>
      </c>
      <c r="G108" s="521">
        <f t="shared" si="21"/>
        <v>0</v>
      </c>
      <c r="H108" s="498"/>
      <c r="I108" s="522"/>
      <c r="J108" s="523"/>
      <c r="K108" s="523"/>
      <c r="L108" s="523"/>
      <c r="M108" s="523"/>
      <c r="N108" s="523"/>
      <c r="O108" s="523"/>
      <c r="P108" s="523"/>
      <c r="Q108" s="523"/>
      <c r="R108" s="523"/>
      <c r="S108" s="523"/>
      <c r="T108" s="523"/>
      <c r="U108" s="523"/>
      <c r="V108" s="523"/>
      <c r="W108" s="523"/>
      <c r="X108" s="524"/>
      <c r="Y108" s="497"/>
      <c r="Z108" s="320"/>
      <c r="AA108" s="321"/>
      <c r="AB108" s="321"/>
      <c r="AC108" s="497"/>
      <c r="AD108" s="320"/>
      <c r="AE108" s="321">
        <f>AD108*G108</f>
        <v>0</v>
      </c>
      <c r="AF108" s="312"/>
      <c r="AG108" s="320"/>
      <c r="AH108" s="321">
        <f t="shared" si="25"/>
        <v>0</v>
      </c>
      <c r="AI108"/>
      <c r="AJ108"/>
      <c r="AK108"/>
      <c r="AL108"/>
    </row>
    <row r="109" spans="1:38" ht="15.75" thickTop="1" x14ac:dyDescent="0.2">
      <c r="A109" s="505" t="s">
        <v>2358</v>
      </c>
      <c r="B109" s="506"/>
      <c r="C109" s="316">
        <v>61.01</v>
      </c>
      <c r="D109" s="316">
        <v>12.6</v>
      </c>
      <c r="E109" s="507">
        <f t="shared" si="23"/>
        <v>768.726</v>
      </c>
      <c r="F109" s="507">
        <f t="shared" si="5"/>
        <v>0</v>
      </c>
      <c r="G109" s="517">
        <f t="shared" si="21"/>
        <v>0</v>
      </c>
      <c r="H109" s="498"/>
      <c r="I109" s="513"/>
      <c r="J109" s="514"/>
      <c r="K109" s="514"/>
      <c r="L109" s="514"/>
      <c r="M109" s="514"/>
      <c r="N109" s="514"/>
      <c r="O109" s="514"/>
      <c r="P109" s="514"/>
      <c r="Q109" s="514"/>
      <c r="R109" s="514"/>
      <c r="S109" s="514"/>
      <c r="T109" s="514"/>
      <c r="U109" s="514"/>
      <c r="V109" s="514"/>
      <c r="W109" s="514"/>
      <c r="X109" s="515"/>
      <c r="Y109" s="497"/>
      <c r="Z109" s="317"/>
      <c r="AA109" s="318"/>
      <c r="AB109" s="318"/>
      <c r="AC109" s="497"/>
      <c r="AD109" s="317"/>
      <c r="AE109" s="318">
        <f t="shared" si="22"/>
        <v>0</v>
      </c>
      <c r="AF109" s="312"/>
      <c r="AG109" s="317"/>
      <c r="AH109" s="318">
        <f t="shared" ref="AH109:AH129" si="28">AG109*F109</f>
        <v>0</v>
      </c>
      <c r="AI109"/>
      <c r="AJ109"/>
      <c r="AK109"/>
      <c r="AL109"/>
    </row>
    <row r="110" spans="1:38" ht="15" x14ac:dyDescent="0.2">
      <c r="A110" s="512" t="s">
        <v>2358</v>
      </c>
      <c r="B110" s="506"/>
      <c r="C110" s="316">
        <v>41.401899999999998</v>
      </c>
      <c r="D110" s="316">
        <v>12.6</v>
      </c>
      <c r="E110" s="507">
        <f t="shared" si="23"/>
        <v>521.66393999999991</v>
      </c>
      <c r="F110" s="507">
        <f t="shared" si="5"/>
        <v>0</v>
      </c>
      <c r="G110" s="517">
        <f t="shared" si="21"/>
        <v>0</v>
      </c>
      <c r="H110" s="498"/>
      <c r="I110" s="513"/>
      <c r="J110" s="514"/>
      <c r="K110" s="514"/>
      <c r="L110" s="514"/>
      <c r="M110" s="514"/>
      <c r="N110" s="514"/>
      <c r="O110" s="514"/>
      <c r="P110" s="514"/>
      <c r="Q110" s="514"/>
      <c r="R110" s="514"/>
      <c r="S110" s="514"/>
      <c r="T110" s="514"/>
      <c r="U110" s="514"/>
      <c r="V110" s="514"/>
      <c r="W110" s="514"/>
      <c r="X110" s="515"/>
      <c r="Y110" s="497"/>
      <c r="Z110" s="317"/>
      <c r="AA110" s="318"/>
      <c r="AB110" s="318"/>
      <c r="AC110" s="497"/>
      <c r="AD110" s="317"/>
      <c r="AE110" s="318">
        <f t="shared" si="22"/>
        <v>0</v>
      </c>
      <c r="AF110" s="312"/>
      <c r="AG110" s="317"/>
      <c r="AH110" s="318">
        <f t="shared" si="28"/>
        <v>0</v>
      </c>
      <c r="AI110"/>
      <c r="AJ110"/>
      <c r="AK110"/>
      <c r="AL110"/>
    </row>
    <row r="111" spans="1:38" ht="15" x14ac:dyDescent="0.2">
      <c r="A111" s="512" t="s">
        <v>2358</v>
      </c>
      <c r="B111" s="506"/>
      <c r="C111" s="316"/>
      <c r="D111" s="316"/>
      <c r="E111" s="507"/>
      <c r="F111" s="507">
        <f t="shared" si="5"/>
        <v>0</v>
      </c>
      <c r="G111" s="517">
        <f t="shared" si="21"/>
        <v>0</v>
      </c>
      <c r="H111" s="498"/>
      <c r="I111" s="513"/>
      <c r="J111" s="514"/>
      <c r="K111" s="514"/>
      <c r="L111" s="514"/>
      <c r="M111" s="514"/>
      <c r="N111" s="514"/>
      <c r="O111" s="514"/>
      <c r="P111" s="514"/>
      <c r="Q111" s="514"/>
      <c r="R111" s="514"/>
      <c r="S111" s="514"/>
      <c r="T111" s="514"/>
      <c r="U111" s="514"/>
      <c r="V111" s="514"/>
      <c r="W111" s="514"/>
      <c r="X111" s="515"/>
      <c r="Y111" s="497"/>
      <c r="Z111" s="317"/>
      <c r="AA111" s="318"/>
      <c r="AB111" s="318"/>
      <c r="AC111" s="497"/>
      <c r="AD111" s="317"/>
      <c r="AE111" s="318">
        <f t="shared" si="22"/>
        <v>0</v>
      </c>
      <c r="AF111" s="312"/>
      <c r="AG111" s="317"/>
      <c r="AH111" s="318">
        <f t="shared" si="28"/>
        <v>0</v>
      </c>
      <c r="AI111"/>
      <c r="AJ111"/>
      <c r="AK111"/>
      <c r="AL111"/>
    </row>
    <row r="112" spans="1:38" ht="15.75" thickBot="1" x14ac:dyDescent="0.25">
      <c r="A112" s="518" t="s">
        <v>2358</v>
      </c>
      <c r="B112" s="519"/>
      <c r="C112" s="319"/>
      <c r="D112" s="319"/>
      <c r="E112" s="520"/>
      <c r="F112" s="520">
        <f t="shared" si="5"/>
        <v>0</v>
      </c>
      <c r="G112" s="521">
        <f t="shared" si="21"/>
        <v>0</v>
      </c>
      <c r="H112" s="498"/>
      <c r="I112" s="522"/>
      <c r="J112" s="523"/>
      <c r="K112" s="523"/>
      <c r="L112" s="523"/>
      <c r="M112" s="523"/>
      <c r="N112" s="523"/>
      <c r="O112" s="523"/>
      <c r="P112" s="523"/>
      <c r="Q112" s="523"/>
      <c r="R112" s="523"/>
      <c r="S112" s="523"/>
      <c r="T112" s="523"/>
      <c r="U112" s="523"/>
      <c r="V112" s="523"/>
      <c r="W112" s="523"/>
      <c r="X112" s="524"/>
      <c r="Y112" s="497"/>
      <c r="Z112" s="320"/>
      <c r="AA112" s="321"/>
      <c r="AB112" s="321"/>
      <c r="AC112" s="497"/>
      <c r="AD112" s="320"/>
      <c r="AE112" s="321">
        <f t="shared" si="22"/>
        <v>0</v>
      </c>
      <c r="AF112" s="312"/>
      <c r="AG112" s="320"/>
      <c r="AH112" s="321">
        <f t="shared" si="28"/>
        <v>0</v>
      </c>
      <c r="AI112"/>
      <c r="AJ112"/>
      <c r="AK112"/>
      <c r="AL112"/>
    </row>
    <row r="113" spans="1:38" ht="15.75" thickTop="1" x14ac:dyDescent="0.2">
      <c r="A113" s="512" t="s">
        <v>2359</v>
      </c>
      <c r="B113" s="506"/>
      <c r="C113" s="316"/>
      <c r="D113" s="316"/>
      <c r="E113" s="507"/>
      <c r="F113" s="507">
        <f t="shared" si="5"/>
        <v>0</v>
      </c>
      <c r="G113" s="517">
        <f t="shared" si="21"/>
        <v>0</v>
      </c>
      <c r="H113" s="498"/>
      <c r="I113" s="513"/>
      <c r="J113" s="514"/>
      <c r="K113" s="514"/>
      <c r="L113" s="514"/>
      <c r="M113" s="514"/>
      <c r="N113" s="514"/>
      <c r="O113" s="514"/>
      <c r="P113" s="514"/>
      <c r="Q113" s="514"/>
      <c r="R113" s="514"/>
      <c r="S113" s="514"/>
      <c r="T113" s="514"/>
      <c r="U113" s="514"/>
      <c r="V113" s="514"/>
      <c r="W113" s="514"/>
      <c r="X113" s="515"/>
      <c r="Y113" s="497"/>
      <c r="Z113" s="317"/>
      <c r="AA113" s="318"/>
      <c r="AB113" s="318"/>
      <c r="AC113" s="497"/>
      <c r="AD113" s="317"/>
      <c r="AE113" s="318">
        <f t="shared" ref="AE113:AE129" si="29">AD113*F113</f>
        <v>0</v>
      </c>
      <c r="AF113" s="312"/>
      <c r="AG113" s="317"/>
      <c r="AH113" s="318">
        <f t="shared" si="28"/>
        <v>0</v>
      </c>
      <c r="AI113"/>
      <c r="AJ113"/>
      <c r="AK113"/>
      <c r="AL113"/>
    </row>
    <row r="114" spans="1:38" ht="15" x14ac:dyDescent="0.2">
      <c r="A114" s="512" t="s">
        <v>2359</v>
      </c>
      <c r="B114" s="506"/>
      <c r="C114" s="316"/>
      <c r="D114" s="316"/>
      <c r="E114" s="507"/>
      <c r="F114" s="507">
        <f t="shared" si="5"/>
        <v>0</v>
      </c>
      <c r="G114" s="517">
        <f t="shared" si="21"/>
        <v>0</v>
      </c>
      <c r="H114" s="498"/>
      <c r="I114" s="513"/>
      <c r="J114" s="514"/>
      <c r="K114" s="514"/>
      <c r="L114" s="514"/>
      <c r="M114" s="514"/>
      <c r="N114" s="514"/>
      <c r="O114" s="514"/>
      <c r="P114" s="514"/>
      <c r="Q114" s="514"/>
      <c r="R114" s="514"/>
      <c r="S114" s="514"/>
      <c r="T114" s="514"/>
      <c r="U114" s="514"/>
      <c r="V114" s="514"/>
      <c r="W114" s="514"/>
      <c r="X114" s="515"/>
      <c r="Y114" s="497"/>
      <c r="Z114" s="317"/>
      <c r="AA114" s="318"/>
      <c r="AB114" s="318"/>
      <c r="AC114" s="497"/>
      <c r="AD114" s="317"/>
      <c r="AE114" s="318">
        <f t="shared" si="29"/>
        <v>0</v>
      </c>
      <c r="AF114" s="312"/>
      <c r="AG114" s="317"/>
      <c r="AH114" s="318">
        <f t="shared" si="28"/>
        <v>0</v>
      </c>
      <c r="AI114"/>
      <c r="AJ114"/>
      <c r="AK114"/>
      <c r="AL114"/>
    </row>
    <row r="115" spans="1:38" ht="15" x14ac:dyDescent="0.2">
      <c r="A115" s="512" t="s">
        <v>2359</v>
      </c>
      <c r="B115" s="506"/>
      <c r="C115" s="316"/>
      <c r="D115" s="316"/>
      <c r="E115" s="507"/>
      <c r="F115" s="507">
        <f t="shared" si="5"/>
        <v>0</v>
      </c>
      <c r="G115" s="517">
        <f t="shared" si="21"/>
        <v>0</v>
      </c>
      <c r="H115" s="498"/>
      <c r="I115" s="513"/>
      <c r="J115" s="514"/>
      <c r="K115" s="514"/>
      <c r="L115" s="514"/>
      <c r="M115" s="514"/>
      <c r="N115" s="514"/>
      <c r="O115" s="514"/>
      <c r="P115" s="514"/>
      <c r="Q115" s="514"/>
      <c r="R115" s="514"/>
      <c r="S115" s="514"/>
      <c r="T115" s="514"/>
      <c r="U115" s="514"/>
      <c r="V115" s="514"/>
      <c r="W115" s="514"/>
      <c r="X115" s="515"/>
      <c r="Y115" s="497"/>
      <c r="Z115" s="317"/>
      <c r="AA115" s="318"/>
      <c r="AB115" s="318"/>
      <c r="AC115" s="497"/>
      <c r="AD115" s="317"/>
      <c r="AE115" s="318">
        <f t="shared" si="29"/>
        <v>0</v>
      </c>
      <c r="AF115" s="312"/>
      <c r="AG115" s="317"/>
      <c r="AH115" s="318">
        <f t="shared" si="28"/>
        <v>0</v>
      </c>
      <c r="AI115"/>
      <c r="AJ115"/>
      <c r="AK115"/>
      <c r="AL115"/>
    </row>
    <row r="116" spans="1:38" ht="15" x14ac:dyDescent="0.2">
      <c r="A116" s="512" t="s">
        <v>2359</v>
      </c>
      <c r="B116" s="506"/>
      <c r="C116" s="316"/>
      <c r="D116" s="316"/>
      <c r="E116" s="507"/>
      <c r="F116" s="507">
        <f t="shared" si="5"/>
        <v>0</v>
      </c>
      <c r="G116" s="517">
        <f t="shared" si="21"/>
        <v>0</v>
      </c>
      <c r="H116" s="498"/>
      <c r="I116" s="513"/>
      <c r="J116" s="514"/>
      <c r="K116" s="514"/>
      <c r="L116" s="514"/>
      <c r="M116" s="514"/>
      <c r="N116" s="514"/>
      <c r="O116" s="514"/>
      <c r="P116" s="514"/>
      <c r="Q116" s="514"/>
      <c r="R116" s="514"/>
      <c r="S116" s="514"/>
      <c r="T116" s="514"/>
      <c r="U116" s="514"/>
      <c r="V116" s="514"/>
      <c r="W116" s="514"/>
      <c r="X116" s="515"/>
      <c r="Y116" s="497"/>
      <c r="Z116" s="317"/>
      <c r="AA116" s="318"/>
      <c r="AB116" s="318"/>
      <c r="AC116" s="497"/>
      <c r="AD116" s="317"/>
      <c r="AE116" s="318">
        <f t="shared" si="29"/>
        <v>0</v>
      </c>
      <c r="AF116" s="312"/>
      <c r="AG116" s="317"/>
      <c r="AH116" s="318">
        <f t="shared" si="28"/>
        <v>0</v>
      </c>
      <c r="AI116"/>
      <c r="AJ116"/>
      <c r="AK116"/>
      <c r="AL116"/>
    </row>
    <row r="117" spans="1:38" ht="15.75" thickBot="1" x14ac:dyDescent="0.25">
      <c r="A117" s="518" t="s">
        <v>2359</v>
      </c>
      <c r="B117" s="519"/>
      <c r="C117" s="319"/>
      <c r="D117" s="319"/>
      <c r="E117" s="520"/>
      <c r="F117" s="520">
        <f t="shared" si="5"/>
        <v>0</v>
      </c>
      <c r="G117" s="521">
        <f t="shared" si="21"/>
        <v>0</v>
      </c>
      <c r="H117" s="498"/>
      <c r="I117" s="522"/>
      <c r="J117" s="523"/>
      <c r="K117" s="523"/>
      <c r="L117" s="523"/>
      <c r="M117" s="523"/>
      <c r="N117" s="523"/>
      <c r="O117" s="523"/>
      <c r="P117" s="523"/>
      <c r="Q117" s="523"/>
      <c r="R117" s="523"/>
      <c r="S117" s="523"/>
      <c r="T117" s="523"/>
      <c r="U117" s="523"/>
      <c r="V117" s="523"/>
      <c r="W117" s="523"/>
      <c r="X117" s="524"/>
      <c r="Y117" s="497"/>
      <c r="Z117" s="320"/>
      <c r="AA117" s="321"/>
      <c r="AB117" s="321"/>
      <c r="AC117" s="497"/>
      <c r="AD117" s="320"/>
      <c r="AE117" s="321">
        <f t="shared" si="29"/>
        <v>0</v>
      </c>
      <c r="AF117" s="312"/>
      <c r="AG117" s="320"/>
      <c r="AH117" s="321">
        <f t="shared" si="28"/>
        <v>0</v>
      </c>
      <c r="AI117"/>
      <c r="AJ117"/>
      <c r="AK117"/>
      <c r="AL117"/>
    </row>
    <row r="118" spans="1:38" ht="16.5" thickTop="1" thickBot="1" x14ac:dyDescent="0.25">
      <c r="A118" s="518" t="s">
        <v>2359</v>
      </c>
      <c r="B118" s="519"/>
      <c r="C118" s="319"/>
      <c r="D118" s="319"/>
      <c r="E118" s="520"/>
      <c r="F118" s="520">
        <f t="shared" si="5"/>
        <v>0</v>
      </c>
      <c r="G118" s="521">
        <f t="shared" si="21"/>
        <v>0</v>
      </c>
      <c r="H118" s="498"/>
      <c r="I118" s="522"/>
      <c r="J118" s="523"/>
      <c r="K118" s="523"/>
      <c r="L118" s="523"/>
      <c r="M118" s="523"/>
      <c r="N118" s="523"/>
      <c r="O118" s="523"/>
      <c r="P118" s="523"/>
      <c r="Q118" s="523"/>
      <c r="R118" s="523"/>
      <c r="S118" s="523"/>
      <c r="T118" s="523"/>
      <c r="U118" s="523"/>
      <c r="V118" s="523"/>
      <c r="W118" s="523"/>
      <c r="X118" s="524"/>
      <c r="Y118" s="497"/>
      <c r="Z118" s="320"/>
      <c r="AA118" s="321"/>
      <c r="AB118" s="321"/>
      <c r="AC118" s="497"/>
      <c r="AD118" s="320"/>
      <c r="AE118" s="321">
        <f t="shared" si="29"/>
        <v>0</v>
      </c>
      <c r="AF118" s="312"/>
      <c r="AG118" s="320"/>
      <c r="AH118" s="321">
        <f t="shared" si="28"/>
        <v>0</v>
      </c>
      <c r="AI118"/>
      <c r="AJ118"/>
      <c r="AK118"/>
      <c r="AL118"/>
    </row>
    <row r="119" spans="1:38" ht="15.75" thickTop="1" x14ac:dyDescent="0.2">
      <c r="A119" s="512" t="s">
        <v>2360</v>
      </c>
      <c r="B119" s="506" t="s">
        <v>3201</v>
      </c>
      <c r="C119" s="316">
        <v>2</v>
      </c>
      <c r="D119" s="316">
        <v>10.5</v>
      </c>
      <c r="E119" s="507">
        <f>C119*D119</f>
        <v>21</v>
      </c>
      <c r="F119" s="507">
        <f t="shared" si="5"/>
        <v>294</v>
      </c>
      <c r="G119" s="517">
        <f t="shared" si="21"/>
        <v>14</v>
      </c>
      <c r="H119" s="498"/>
      <c r="I119" s="513">
        <v>14</v>
      </c>
      <c r="J119" s="514"/>
      <c r="K119" s="514"/>
      <c r="L119" s="514"/>
      <c r="M119" s="514"/>
      <c r="N119" s="514"/>
      <c r="O119" s="514"/>
      <c r="P119" s="514"/>
      <c r="Q119" s="514"/>
      <c r="R119" s="514"/>
      <c r="S119" s="514"/>
      <c r="T119" s="514"/>
      <c r="U119" s="514"/>
      <c r="V119" s="514"/>
      <c r="W119" s="514"/>
      <c r="X119" s="515"/>
      <c r="Y119" s="497"/>
      <c r="Z119" s="317"/>
      <c r="AA119" s="318"/>
      <c r="AB119" s="318"/>
      <c r="AC119" s="497"/>
      <c r="AD119" s="317"/>
      <c r="AE119" s="318">
        <f t="shared" si="29"/>
        <v>0</v>
      </c>
      <c r="AF119" s="312"/>
      <c r="AG119" s="317"/>
      <c r="AH119" s="318">
        <f t="shared" si="28"/>
        <v>0</v>
      </c>
      <c r="AI119"/>
      <c r="AJ119"/>
      <c r="AK119"/>
      <c r="AL119"/>
    </row>
    <row r="120" spans="1:38" ht="15" x14ac:dyDescent="0.2">
      <c r="A120" s="512" t="s">
        <v>2360</v>
      </c>
      <c r="B120" s="506" t="s">
        <v>3226</v>
      </c>
      <c r="C120" s="316">
        <v>5.25</v>
      </c>
      <c r="D120" s="316">
        <v>4.5999999999999996</v>
      </c>
      <c r="E120" s="507">
        <f>C120*D120</f>
        <v>24.15</v>
      </c>
      <c r="F120" s="507">
        <f t="shared" si="5"/>
        <v>24.15</v>
      </c>
      <c r="G120" s="517">
        <f t="shared" si="21"/>
        <v>1</v>
      </c>
      <c r="H120" s="498"/>
      <c r="I120" s="513"/>
      <c r="J120" s="514"/>
      <c r="K120" s="514"/>
      <c r="L120" s="514"/>
      <c r="M120" s="514"/>
      <c r="N120" s="514"/>
      <c r="O120" s="514"/>
      <c r="P120" s="514"/>
      <c r="Q120" s="514"/>
      <c r="R120" s="514"/>
      <c r="S120" s="514"/>
      <c r="T120" s="514"/>
      <c r="U120" s="514">
        <v>1</v>
      </c>
      <c r="V120" s="514"/>
      <c r="W120" s="514"/>
      <c r="X120" s="515"/>
      <c r="Y120" s="497"/>
      <c r="Z120" s="317"/>
      <c r="AA120" s="318"/>
      <c r="AB120" s="318"/>
      <c r="AC120" s="497"/>
      <c r="AD120" s="317"/>
      <c r="AE120" s="318">
        <f t="shared" si="29"/>
        <v>0</v>
      </c>
      <c r="AF120" s="312"/>
      <c r="AG120" s="317"/>
      <c r="AH120" s="318">
        <f t="shared" si="28"/>
        <v>0</v>
      </c>
      <c r="AI120"/>
      <c r="AJ120"/>
      <c r="AK120"/>
      <c r="AL120"/>
    </row>
    <row r="121" spans="1:38" ht="15" x14ac:dyDescent="0.2">
      <c r="A121" s="512" t="s">
        <v>2360</v>
      </c>
      <c r="B121" s="506"/>
      <c r="C121" s="316"/>
      <c r="D121" s="316"/>
      <c r="E121" s="507"/>
      <c r="F121" s="507">
        <f t="shared" si="5"/>
        <v>0</v>
      </c>
      <c r="G121" s="517">
        <f t="shared" si="21"/>
        <v>0</v>
      </c>
      <c r="H121" s="498"/>
      <c r="I121" s="513"/>
      <c r="J121" s="514"/>
      <c r="K121" s="514"/>
      <c r="L121" s="514"/>
      <c r="M121" s="514"/>
      <c r="N121" s="514"/>
      <c r="O121" s="514"/>
      <c r="P121" s="514"/>
      <c r="Q121" s="514"/>
      <c r="R121" s="514"/>
      <c r="S121" s="514"/>
      <c r="T121" s="514"/>
      <c r="U121" s="514"/>
      <c r="V121" s="514"/>
      <c r="W121" s="514"/>
      <c r="X121" s="515"/>
      <c r="Y121" s="497"/>
      <c r="Z121" s="317"/>
      <c r="AA121" s="318"/>
      <c r="AB121" s="318"/>
      <c r="AC121" s="497"/>
      <c r="AD121" s="317"/>
      <c r="AE121" s="318">
        <f t="shared" si="29"/>
        <v>0</v>
      </c>
      <c r="AF121" s="312"/>
      <c r="AG121" s="317"/>
      <c r="AH121" s="318">
        <f t="shared" si="28"/>
        <v>0</v>
      </c>
      <c r="AI121"/>
      <c r="AJ121"/>
      <c r="AK121"/>
      <c r="AL121"/>
    </row>
    <row r="122" spans="1:38" ht="15" x14ac:dyDescent="0.2">
      <c r="A122" s="512" t="s">
        <v>2360</v>
      </c>
      <c r="B122" s="506"/>
      <c r="C122" s="316"/>
      <c r="D122" s="316"/>
      <c r="E122" s="507"/>
      <c r="F122" s="507">
        <f t="shared" si="5"/>
        <v>0</v>
      </c>
      <c r="G122" s="517">
        <f t="shared" si="21"/>
        <v>0</v>
      </c>
      <c r="H122" s="498"/>
      <c r="I122" s="513"/>
      <c r="J122" s="514"/>
      <c r="K122" s="514"/>
      <c r="L122" s="514"/>
      <c r="M122" s="514"/>
      <c r="N122" s="514"/>
      <c r="O122" s="514"/>
      <c r="P122" s="514"/>
      <c r="Q122" s="514"/>
      <c r="R122" s="514"/>
      <c r="S122" s="514"/>
      <c r="T122" s="514"/>
      <c r="U122" s="514"/>
      <c r="V122" s="514"/>
      <c r="W122" s="514"/>
      <c r="X122" s="515"/>
      <c r="Y122" s="497"/>
      <c r="Z122" s="317"/>
      <c r="AA122" s="318"/>
      <c r="AB122" s="318"/>
      <c r="AC122" s="497"/>
      <c r="AD122" s="317"/>
      <c r="AE122" s="318">
        <f t="shared" si="29"/>
        <v>0</v>
      </c>
      <c r="AF122" s="312"/>
      <c r="AG122" s="317"/>
      <c r="AH122" s="318">
        <f t="shared" si="28"/>
        <v>0</v>
      </c>
      <c r="AI122"/>
      <c r="AJ122"/>
      <c r="AK122"/>
      <c r="AL122"/>
    </row>
    <row r="123" spans="1:38" ht="15" x14ac:dyDescent="0.2">
      <c r="A123" s="512" t="s">
        <v>2360</v>
      </c>
      <c r="B123" s="506"/>
      <c r="C123" s="316"/>
      <c r="D123" s="316"/>
      <c r="E123" s="507"/>
      <c r="F123" s="507">
        <f t="shared" si="5"/>
        <v>0</v>
      </c>
      <c r="G123" s="517">
        <f t="shared" si="21"/>
        <v>0</v>
      </c>
      <c r="H123" s="498"/>
      <c r="I123" s="513"/>
      <c r="J123" s="514"/>
      <c r="K123" s="514"/>
      <c r="L123" s="514"/>
      <c r="M123" s="514"/>
      <c r="N123" s="514"/>
      <c r="O123" s="514"/>
      <c r="P123" s="514"/>
      <c r="Q123" s="514"/>
      <c r="R123" s="514"/>
      <c r="S123" s="514"/>
      <c r="T123" s="514"/>
      <c r="U123" s="514"/>
      <c r="V123" s="514"/>
      <c r="W123" s="514"/>
      <c r="X123" s="515"/>
      <c r="Y123" s="497"/>
      <c r="Z123" s="317"/>
      <c r="AA123" s="318"/>
      <c r="AB123" s="318"/>
      <c r="AC123" s="497"/>
      <c r="AD123" s="317"/>
      <c r="AE123" s="318">
        <f t="shared" si="29"/>
        <v>0</v>
      </c>
      <c r="AF123" s="312"/>
      <c r="AG123" s="317"/>
      <c r="AH123" s="318">
        <f t="shared" si="28"/>
        <v>0</v>
      </c>
      <c r="AI123"/>
      <c r="AJ123"/>
      <c r="AK123"/>
      <c r="AL123"/>
    </row>
    <row r="124" spans="1:38" ht="15" x14ac:dyDescent="0.2">
      <c r="A124" s="512" t="s">
        <v>2360</v>
      </c>
      <c r="B124" s="506"/>
      <c r="C124" s="316"/>
      <c r="D124" s="316"/>
      <c r="E124" s="507"/>
      <c r="F124" s="507">
        <f t="shared" si="5"/>
        <v>0</v>
      </c>
      <c r="G124" s="517">
        <f t="shared" si="21"/>
        <v>0</v>
      </c>
      <c r="H124" s="498"/>
      <c r="I124" s="513"/>
      <c r="J124" s="514"/>
      <c r="K124" s="514"/>
      <c r="L124" s="514"/>
      <c r="M124" s="514"/>
      <c r="N124" s="514"/>
      <c r="O124" s="514"/>
      <c r="P124" s="514"/>
      <c r="Q124" s="514"/>
      <c r="R124" s="514"/>
      <c r="S124" s="514"/>
      <c r="T124" s="514"/>
      <c r="U124" s="514"/>
      <c r="V124" s="514"/>
      <c r="W124" s="514"/>
      <c r="X124" s="515"/>
      <c r="Y124" s="497"/>
      <c r="Z124" s="317"/>
      <c r="AA124" s="318"/>
      <c r="AB124" s="318"/>
      <c r="AC124" s="497"/>
      <c r="AD124" s="317"/>
      <c r="AE124" s="318">
        <f t="shared" si="29"/>
        <v>0</v>
      </c>
      <c r="AF124" s="312"/>
      <c r="AG124" s="317"/>
      <c r="AH124" s="318">
        <f t="shared" si="28"/>
        <v>0</v>
      </c>
      <c r="AI124"/>
      <c r="AJ124"/>
      <c r="AK124"/>
      <c r="AL124"/>
    </row>
    <row r="125" spans="1:38" ht="15" x14ac:dyDescent="0.2">
      <c r="A125" s="512" t="s">
        <v>2360</v>
      </c>
      <c r="B125" s="506"/>
      <c r="C125" s="316"/>
      <c r="D125" s="316"/>
      <c r="E125" s="507"/>
      <c r="F125" s="507">
        <f t="shared" si="5"/>
        <v>0</v>
      </c>
      <c r="G125" s="517">
        <f t="shared" si="21"/>
        <v>0</v>
      </c>
      <c r="H125" s="498"/>
      <c r="I125" s="513"/>
      <c r="J125" s="514"/>
      <c r="K125" s="514"/>
      <c r="L125" s="514"/>
      <c r="M125" s="514"/>
      <c r="N125" s="514"/>
      <c r="O125" s="514"/>
      <c r="P125" s="514"/>
      <c r="Q125" s="514"/>
      <c r="R125" s="514"/>
      <c r="S125" s="514"/>
      <c r="T125" s="514"/>
      <c r="U125" s="514"/>
      <c r="V125" s="514"/>
      <c r="W125" s="514"/>
      <c r="X125" s="515"/>
      <c r="Y125" s="497"/>
      <c r="Z125" s="317"/>
      <c r="AA125" s="516"/>
      <c r="AB125" s="516"/>
      <c r="AC125" s="497"/>
      <c r="AD125" s="317"/>
      <c r="AE125" s="318">
        <f t="shared" si="29"/>
        <v>0</v>
      </c>
      <c r="AF125" s="312"/>
      <c r="AG125" s="317"/>
      <c r="AH125" s="318">
        <f t="shared" si="28"/>
        <v>0</v>
      </c>
      <c r="AI125"/>
      <c r="AJ125"/>
      <c r="AK125"/>
      <c r="AL125"/>
    </row>
    <row r="126" spans="1:38" ht="15" x14ac:dyDescent="0.2">
      <c r="A126" s="512" t="s">
        <v>2360</v>
      </c>
      <c r="B126" s="506"/>
      <c r="C126" s="316"/>
      <c r="D126" s="316"/>
      <c r="E126" s="507"/>
      <c r="F126" s="507">
        <f t="shared" si="5"/>
        <v>0</v>
      </c>
      <c r="G126" s="517">
        <f t="shared" si="21"/>
        <v>0</v>
      </c>
      <c r="H126" s="498"/>
      <c r="I126" s="513"/>
      <c r="J126" s="514"/>
      <c r="K126" s="514"/>
      <c r="L126" s="514"/>
      <c r="M126" s="514"/>
      <c r="N126" s="514"/>
      <c r="O126" s="514"/>
      <c r="P126" s="514"/>
      <c r="Q126" s="514"/>
      <c r="R126" s="514"/>
      <c r="S126" s="514"/>
      <c r="T126" s="514"/>
      <c r="U126" s="514"/>
      <c r="V126" s="514"/>
      <c r="W126" s="514"/>
      <c r="X126" s="515"/>
      <c r="Y126" s="497"/>
      <c r="Z126" s="317"/>
      <c r="AA126" s="516"/>
      <c r="AB126" s="516"/>
      <c r="AC126" s="497"/>
      <c r="AD126" s="317"/>
      <c r="AE126" s="318">
        <f t="shared" si="29"/>
        <v>0</v>
      </c>
      <c r="AF126" s="312"/>
      <c r="AG126" s="317"/>
      <c r="AH126" s="318">
        <f t="shared" si="28"/>
        <v>0</v>
      </c>
      <c r="AI126"/>
      <c r="AJ126"/>
      <c r="AK126"/>
      <c r="AL126"/>
    </row>
    <row r="127" spans="1:38" ht="15" x14ac:dyDescent="0.2">
      <c r="A127" s="512" t="s">
        <v>2360</v>
      </c>
      <c r="B127" s="506"/>
      <c r="C127" s="316"/>
      <c r="D127" s="316"/>
      <c r="E127" s="507"/>
      <c r="F127" s="507">
        <f t="shared" si="5"/>
        <v>0</v>
      </c>
      <c r="G127" s="517">
        <f t="shared" si="21"/>
        <v>0</v>
      </c>
      <c r="H127" s="498"/>
      <c r="I127" s="513"/>
      <c r="J127" s="514"/>
      <c r="K127" s="514"/>
      <c r="L127" s="514"/>
      <c r="M127" s="514"/>
      <c r="N127" s="514"/>
      <c r="O127" s="514"/>
      <c r="P127" s="514"/>
      <c r="Q127" s="514"/>
      <c r="R127" s="514"/>
      <c r="S127" s="514"/>
      <c r="T127" s="514"/>
      <c r="U127" s="514"/>
      <c r="V127" s="514"/>
      <c r="W127" s="514"/>
      <c r="X127" s="515"/>
      <c r="Y127" s="497"/>
      <c r="Z127" s="317"/>
      <c r="AA127" s="516"/>
      <c r="AB127" s="516"/>
      <c r="AC127" s="497"/>
      <c r="AD127" s="317"/>
      <c r="AE127" s="318">
        <f t="shared" si="29"/>
        <v>0</v>
      </c>
      <c r="AF127" s="312"/>
      <c r="AG127" s="317"/>
      <c r="AH127" s="318">
        <f t="shared" si="28"/>
        <v>0</v>
      </c>
      <c r="AI127"/>
      <c r="AJ127"/>
      <c r="AK127"/>
      <c r="AL127"/>
    </row>
    <row r="128" spans="1:38" ht="15" x14ac:dyDescent="0.2">
      <c r="A128" s="512" t="s">
        <v>2360</v>
      </c>
      <c r="B128" s="506"/>
      <c r="C128" s="316"/>
      <c r="D128" s="316"/>
      <c r="E128" s="507"/>
      <c r="F128" s="507">
        <f t="shared" si="5"/>
        <v>0</v>
      </c>
      <c r="G128" s="517">
        <f t="shared" si="21"/>
        <v>0</v>
      </c>
      <c r="H128" s="498"/>
      <c r="I128" s="513"/>
      <c r="J128" s="514"/>
      <c r="K128" s="514"/>
      <c r="L128" s="514"/>
      <c r="M128" s="514"/>
      <c r="N128" s="514"/>
      <c r="O128" s="514"/>
      <c r="P128" s="514"/>
      <c r="Q128" s="514"/>
      <c r="R128" s="514"/>
      <c r="S128" s="514"/>
      <c r="T128" s="514"/>
      <c r="U128" s="514"/>
      <c r="V128" s="514"/>
      <c r="W128" s="514"/>
      <c r="X128" s="515"/>
      <c r="Y128" s="497"/>
      <c r="Z128" s="317"/>
      <c r="AA128" s="516"/>
      <c r="AB128" s="516"/>
      <c r="AC128" s="497"/>
      <c r="AD128" s="317"/>
      <c r="AE128" s="318">
        <f t="shared" si="29"/>
        <v>0</v>
      </c>
      <c r="AF128" s="312"/>
      <c r="AG128" s="317"/>
      <c r="AH128" s="318">
        <f t="shared" si="28"/>
        <v>0</v>
      </c>
      <c r="AI128"/>
      <c r="AJ128"/>
      <c r="AK128"/>
      <c r="AL128"/>
    </row>
    <row r="129" spans="1:38" ht="15.75" thickBot="1" x14ac:dyDescent="0.25">
      <c r="A129" s="518" t="s">
        <v>2360</v>
      </c>
      <c r="B129" s="519"/>
      <c r="C129" s="319"/>
      <c r="D129" s="319"/>
      <c r="E129" s="520"/>
      <c r="F129" s="520">
        <f t="shared" ref="F129:F148" si="30">IF(D129=0,SUMPRODUCT($I$7:$X$7,$I129:$X129)*(C129),SUMPRODUCT($I$7:$X$7,$I129:$X129)*(C129*D129))</f>
        <v>0</v>
      </c>
      <c r="G129" s="521">
        <f t="shared" si="21"/>
        <v>0</v>
      </c>
      <c r="H129" s="498"/>
      <c r="I129" s="522"/>
      <c r="J129" s="523"/>
      <c r="K129" s="523"/>
      <c r="L129" s="523"/>
      <c r="M129" s="523"/>
      <c r="N129" s="523"/>
      <c r="O129" s="523"/>
      <c r="P129" s="523"/>
      <c r="Q129" s="523"/>
      <c r="R129" s="523"/>
      <c r="S129" s="523"/>
      <c r="T129" s="523"/>
      <c r="U129" s="523"/>
      <c r="V129" s="523"/>
      <c r="W129" s="523"/>
      <c r="X129" s="524"/>
      <c r="Y129" s="497"/>
      <c r="Z129" s="320"/>
      <c r="AA129" s="525"/>
      <c r="AB129" s="525"/>
      <c r="AC129" s="497"/>
      <c r="AD129" s="320"/>
      <c r="AE129" s="321">
        <f t="shared" si="29"/>
        <v>0</v>
      </c>
      <c r="AF129" s="312"/>
      <c r="AG129" s="320"/>
      <c r="AH129" s="321">
        <f t="shared" si="28"/>
        <v>0</v>
      </c>
      <c r="AI129"/>
      <c r="AJ129"/>
      <c r="AK129"/>
      <c r="AL129"/>
    </row>
    <row r="130" spans="1:38" ht="15.75" thickTop="1" x14ac:dyDescent="0.2">
      <c r="A130" s="512" t="s">
        <v>2361</v>
      </c>
      <c r="B130" s="506" t="s">
        <v>3187</v>
      </c>
      <c r="C130" s="316">
        <v>0.9</v>
      </c>
      <c r="D130" s="316">
        <v>2.1</v>
      </c>
      <c r="E130" s="507">
        <f>C130*D130</f>
        <v>1.8900000000000001</v>
      </c>
      <c r="F130" s="507">
        <f t="shared" si="30"/>
        <v>47.25</v>
      </c>
      <c r="G130" s="517">
        <f t="shared" si="21"/>
        <v>25</v>
      </c>
      <c r="H130" s="498"/>
      <c r="I130" s="513"/>
      <c r="J130" s="514">
        <v>4</v>
      </c>
      <c r="K130" s="514">
        <v>2</v>
      </c>
      <c r="L130" s="514">
        <v>3</v>
      </c>
      <c r="M130" s="514">
        <v>3</v>
      </c>
      <c r="N130" s="514">
        <v>4</v>
      </c>
      <c r="O130" s="514">
        <v>4</v>
      </c>
      <c r="P130" s="514">
        <v>3</v>
      </c>
      <c r="Q130" s="514">
        <v>2</v>
      </c>
      <c r="R130" s="560"/>
      <c r="S130" s="560"/>
      <c r="T130" s="560"/>
      <c r="U130" s="560"/>
      <c r="V130" s="560"/>
      <c r="W130" s="560"/>
      <c r="X130" s="561"/>
      <c r="Y130" s="497"/>
      <c r="Z130" s="317"/>
      <c r="AA130" s="1403">
        <f>(D130+C130+D130)</f>
        <v>5.0999999999999996</v>
      </c>
      <c r="AB130" s="516">
        <f>(D130+C130+D130)*G130</f>
        <v>127.49999999999999</v>
      </c>
      <c r="AC130" s="497"/>
      <c r="AD130" s="317"/>
      <c r="AE130" s="318">
        <f t="shared" ref="AE130:AE148" si="31">AD130*G130</f>
        <v>0</v>
      </c>
      <c r="AF130" s="312"/>
      <c r="AG130" s="317"/>
      <c r="AH130" s="318">
        <f t="shared" ref="AH130:AH148" si="32">AG130*J130</f>
        <v>0</v>
      </c>
      <c r="AI130"/>
      <c r="AJ130"/>
      <c r="AK130"/>
      <c r="AL130"/>
    </row>
    <row r="131" spans="1:38" ht="15" x14ac:dyDescent="0.2">
      <c r="A131" s="512" t="s">
        <v>2361</v>
      </c>
      <c r="B131" s="506" t="s">
        <v>3228</v>
      </c>
      <c r="C131" s="316">
        <v>0.8</v>
      </c>
      <c r="D131" s="316">
        <v>2.1</v>
      </c>
      <c r="E131" s="507">
        <f>C131*D131</f>
        <v>1.6800000000000002</v>
      </c>
      <c r="F131" s="507">
        <f t="shared" si="30"/>
        <v>112.56000000000002</v>
      </c>
      <c r="G131" s="517">
        <f t="shared" si="21"/>
        <v>67</v>
      </c>
      <c r="H131" s="498"/>
      <c r="I131" s="568"/>
      <c r="J131" s="560"/>
      <c r="K131" s="560"/>
      <c r="L131" s="560"/>
      <c r="M131" s="560"/>
      <c r="N131" s="560"/>
      <c r="O131" s="560"/>
      <c r="P131" s="560"/>
      <c r="Q131" s="560"/>
      <c r="R131" s="514">
        <v>2</v>
      </c>
      <c r="S131" s="514">
        <v>2</v>
      </c>
      <c r="T131" s="514">
        <v>2</v>
      </c>
      <c r="U131" s="514">
        <v>2</v>
      </c>
      <c r="V131" s="514">
        <v>2</v>
      </c>
      <c r="W131" s="514">
        <v>1</v>
      </c>
      <c r="X131" s="515"/>
      <c r="Y131" s="497"/>
      <c r="Z131" s="317"/>
      <c r="AA131" s="1403">
        <f>(D131+C131+D131)</f>
        <v>5</v>
      </c>
      <c r="AB131" s="516">
        <f>(D131+C131+D131)*G131</f>
        <v>335</v>
      </c>
      <c r="AC131" s="497"/>
      <c r="AD131" s="317"/>
      <c r="AE131" s="318">
        <f t="shared" si="31"/>
        <v>0</v>
      </c>
      <c r="AF131" s="312"/>
      <c r="AG131" s="317"/>
      <c r="AH131" s="318">
        <f t="shared" si="32"/>
        <v>0</v>
      </c>
      <c r="AI131"/>
      <c r="AJ131"/>
      <c r="AK131"/>
      <c r="AL131"/>
    </row>
    <row r="132" spans="1:38" ht="15" x14ac:dyDescent="0.2">
      <c r="A132" s="512" t="s">
        <v>2361</v>
      </c>
      <c r="B132" s="506"/>
      <c r="C132" s="316"/>
      <c r="D132" s="316"/>
      <c r="E132" s="507"/>
      <c r="F132" s="507">
        <f t="shared" si="30"/>
        <v>0</v>
      </c>
      <c r="G132" s="517">
        <f t="shared" si="21"/>
        <v>0</v>
      </c>
      <c r="H132" s="498"/>
      <c r="I132" s="513"/>
      <c r="J132" s="514"/>
      <c r="K132" s="514"/>
      <c r="L132" s="514"/>
      <c r="M132" s="514"/>
      <c r="N132" s="514"/>
      <c r="O132" s="514"/>
      <c r="P132" s="514"/>
      <c r="Q132" s="514"/>
      <c r="R132" s="514"/>
      <c r="S132" s="514"/>
      <c r="T132" s="514"/>
      <c r="U132" s="514"/>
      <c r="V132" s="514"/>
      <c r="W132" s="514"/>
      <c r="X132" s="515"/>
      <c r="Y132" s="497"/>
      <c r="Z132" s="317"/>
      <c r="AA132" s="516"/>
      <c r="AB132" s="516"/>
      <c r="AC132" s="497"/>
      <c r="AD132" s="317"/>
      <c r="AE132" s="318">
        <f t="shared" si="31"/>
        <v>0</v>
      </c>
      <c r="AF132" s="312"/>
      <c r="AG132" s="317"/>
      <c r="AH132" s="318">
        <f t="shared" si="32"/>
        <v>0</v>
      </c>
      <c r="AI132"/>
      <c r="AJ132"/>
      <c r="AK132"/>
      <c r="AL132"/>
    </row>
    <row r="133" spans="1:38" ht="15.75" thickBot="1" x14ac:dyDescent="0.25">
      <c r="A133" s="518" t="s">
        <v>2361</v>
      </c>
      <c r="B133" s="519"/>
      <c r="C133" s="319"/>
      <c r="D133" s="319"/>
      <c r="E133" s="520"/>
      <c r="F133" s="520">
        <f t="shared" si="30"/>
        <v>0</v>
      </c>
      <c r="G133" s="521">
        <f t="shared" si="21"/>
        <v>0</v>
      </c>
      <c r="H133" s="498"/>
      <c r="I133" s="522"/>
      <c r="J133" s="523"/>
      <c r="K133" s="523"/>
      <c r="L133" s="523"/>
      <c r="M133" s="523"/>
      <c r="N133" s="523"/>
      <c r="O133" s="523"/>
      <c r="P133" s="523"/>
      <c r="Q133" s="523"/>
      <c r="R133" s="523"/>
      <c r="S133" s="523"/>
      <c r="T133" s="523"/>
      <c r="U133" s="523"/>
      <c r="V133" s="523"/>
      <c r="W133" s="523"/>
      <c r="X133" s="524"/>
      <c r="Y133" s="497"/>
      <c r="Z133" s="320"/>
      <c r="AA133" s="525"/>
      <c r="AB133" s="525"/>
      <c r="AC133" s="497"/>
      <c r="AD133" s="320"/>
      <c r="AE133" s="321">
        <f t="shared" si="31"/>
        <v>0</v>
      </c>
      <c r="AF133" s="312"/>
      <c r="AG133" s="320"/>
      <c r="AH133" s="321">
        <f t="shared" si="32"/>
        <v>0</v>
      </c>
      <c r="AI133"/>
      <c r="AJ133"/>
      <c r="AK133"/>
      <c r="AL133"/>
    </row>
    <row r="134" spans="1:38" ht="15.75" thickTop="1" x14ac:dyDescent="0.2">
      <c r="A134" s="512" t="s">
        <v>2362</v>
      </c>
      <c r="B134" s="506"/>
      <c r="C134" s="316"/>
      <c r="D134" s="316"/>
      <c r="E134" s="507"/>
      <c r="F134" s="507">
        <f t="shared" si="30"/>
        <v>0</v>
      </c>
      <c r="G134" s="517">
        <f t="shared" si="21"/>
        <v>0</v>
      </c>
      <c r="H134" s="498"/>
      <c r="I134" s="513"/>
      <c r="J134" s="514"/>
      <c r="K134" s="514"/>
      <c r="L134" s="514"/>
      <c r="M134" s="514"/>
      <c r="N134" s="514"/>
      <c r="O134" s="514"/>
      <c r="P134" s="514"/>
      <c r="Q134" s="514"/>
      <c r="R134" s="514"/>
      <c r="S134" s="514"/>
      <c r="T134" s="514"/>
      <c r="U134" s="514"/>
      <c r="V134" s="514"/>
      <c r="W134" s="514"/>
      <c r="X134" s="515"/>
      <c r="Y134" s="497"/>
      <c r="Z134" s="317"/>
      <c r="AA134" s="516"/>
      <c r="AB134" s="516"/>
      <c r="AC134" s="497"/>
      <c r="AD134" s="317"/>
      <c r="AE134" s="318">
        <f t="shared" si="31"/>
        <v>0</v>
      </c>
      <c r="AF134" s="312"/>
      <c r="AG134" s="317"/>
      <c r="AH134" s="318">
        <f t="shared" si="32"/>
        <v>0</v>
      </c>
      <c r="AI134"/>
      <c r="AJ134"/>
      <c r="AK134"/>
      <c r="AL134"/>
    </row>
    <row r="135" spans="1:38" ht="15" x14ac:dyDescent="0.2">
      <c r="A135" s="512" t="s">
        <v>2362</v>
      </c>
      <c r="B135" s="506"/>
      <c r="C135" s="316"/>
      <c r="D135" s="316"/>
      <c r="E135" s="507"/>
      <c r="F135" s="507">
        <f t="shared" si="30"/>
        <v>0</v>
      </c>
      <c r="G135" s="517">
        <f t="shared" si="21"/>
        <v>0</v>
      </c>
      <c r="H135" s="498"/>
      <c r="I135" s="513"/>
      <c r="J135" s="514"/>
      <c r="K135" s="514"/>
      <c r="L135" s="514"/>
      <c r="M135" s="514"/>
      <c r="N135" s="514"/>
      <c r="O135" s="514"/>
      <c r="P135" s="514"/>
      <c r="Q135" s="514"/>
      <c r="R135" s="514"/>
      <c r="S135" s="514"/>
      <c r="T135" s="514"/>
      <c r="U135" s="514"/>
      <c r="V135" s="514"/>
      <c r="W135" s="514"/>
      <c r="X135" s="515"/>
      <c r="Y135" s="497"/>
      <c r="Z135" s="317"/>
      <c r="AA135" s="516"/>
      <c r="AB135" s="516"/>
      <c r="AC135" s="497"/>
      <c r="AD135" s="317"/>
      <c r="AE135" s="318">
        <f t="shared" si="31"/>
        <v>0</v>
      </c>
      <c r="AF135" s="312"/>
      <c r="AG135" s="317"/>
      <c r="AH135" s="318">
        <f t="shared" si="32"/>
        <v>0</v>
      </c>
      <c r="AI135"/>
      <c r="AJ135"/>
      <c r="AK135"/>
      <c r="AL135"/>
    </row>
    <row r="136" spans="1:38" ht="15" x14ac:dyDescent="0.2">
      <c r="A136" s="512" t="s">
        <v>2362</v>
      </c>
      <c r="B136" s="506"/>
      <c r="C136" s="316"/>
      <c r="D136" s="316"/>
      <c r="E136" s="507"/>
      <c r="F136" s="507">
        <f t="shared" si="30"/>
        <v>0</v>
      </c>
      <c r="G136" s="517">
        <f t="shared" si="21"/>
        <v>0</v>
      </c>
      <c r="H136" s="498"/>
      <c r="I136" s="513"/>
      <c r="J136" s="514"/>
      <c r="K136" s="514"/>
      <c r="L136" s="514"/>
      <c r="M136" s="514"/>
      <c r="N136" s="514"/>
      <c r="O136" s="514"/>
      <c r="P136" s="514"/>
      <c r="Q136" s="514"/>
      <c r="R136" s="514"/>
      <c r="S136" s="514"/>
      <c r="T136" s="514"/>
      <c r="U136" s="514"/>
      <c r="V136" s="514"/>
      <c r="W136" s="514"/>
      <c r="X136" s="515"/>
      <c r="Y136" s="497"/>
      <c r="Z136" s="317"/>
      <c r="AA136" s="516"/>
      <c r="AB136" s="516"/>
      <c r="AC136" s="497"/>
      <c r="AD136" s="317"/>
      <c r="AE136" s="318">
        <f t="shared" si="31"/>
        <v>0</v>
      </c>
      <c r="AF136" s="312"/>
      <c r="AG136" s="317"/>
      <c r="AH136" s="318">
        <f t="shared" si="32"/>
        <v>0</v>
      </c>
      <c r="AI136"/>
      <c r="AJ136"/>
      <c r="AK136"/>
      <c r="AL136"/>
    </row>
    <row r="137" spans="1:38" ht="15.75" thickBot="1" x14ac:dyDescent="0.25">
      <c r="A137" s="518" t="s">
        <v>2362</v>
      </c>
      <c r="B137" s="519"/>
      <c r="C137" s="319"/>
      <c r="D137" s="319"/>
      <c r="E137" s="520"/>
      <c r="F137" s="520">
        <f t="shared" si="30"/>
        <v>0</v>
      </c>
      <c r="G137" s="521">
        <f t="shared" si="21"/>
        <v>0</v>
      </c>
      <c r="H137" s="498"/>
      <c r="I137" s="522"/>
      <c r="J137" s="523"/>
      <c r="K137" s="523"/>
      <c r="L137" s="523"/>
      <c r="M137" s="523"/>
      <c r="N137" s="523"/>
      <c r="O137" s="523"/>
      <c r="P137" s="523"/>
      <c r="Q137" s="523"/>
      <c r="R137" s="523"/>
      <c r="S137" s="523"/>
      <c r="T137" s="523"/>
      <c r="U137" s="523"/>
      <c r="V137" s="523"/>
      <c r="W137" s="523"/>
      <c r="X137" s="524"/>
      <c r="Y137" s="497"/>
      <c r="Z137" s="320"/>
      <c r="AA137" s="525"/>
      <c r="AB137" s="525"/>
      <c r="AC137" s="497"/>
      <c r="AD137" s="320"/>
      <c r="AE137" s="321">
        <f t="shared" si="31"/>
        <v>0</v>
      </c>
      <c r="AF137" s="312"/>
      <c r="AG137" s="320"/>
      <c r="AH137" s="321">
        <f t="shared" si="32"/>
        <v>0</v>
      </c>
      <c r="AI137"/>
      <c r="AJ137"/>
      <c r="AK137"/>
      <c r="AL137"/>
    </row>
    <row r="138" spans="1:38" ht="15.75" thickTop="1" x14ac:dyDescent="0.2">
      <c r="A138" s="512" t="s">
        <v>2363</v>
      </c>
      <c r="B138" s="506"/>
      <c r="C138" s="316"/>
      <c r="D138" s="316"/>
      <c r="E138" s="507"/>
      <c r="F138" s="507">
        <f t="shared" si="30"/>
        <v>0</v>
      </c>
      <c r="G138" s="517">
        <f t="shared" si="21"/>
        <v>0</v>
      </c>
      <c r="H138" s="498"/>
      <c r="I138" s="513"/>
      <c r="J138" s="514"/>
      <c r="K138" s="514"/>
      <c r="L138" s="514"/>
      <c r="M138" s="514"/>
      <c r="N138" s="514"/>
      <c r="O138" s="514"/>
      <c r="P138" s="514"/>
      <c r="Q138" s="514"/>
      <c r="R138" s="514"/>
      <c r="S138" s="514"/>
      <c r="T138" s="514"/>
      <c r="U138" s="514"/>
      <c r="V138" s="514"/>
      <c r="W138" s="514"/>
      <c r="X138" s="515"/>
      <c r="Y138" s="497"/>
      <c r="Z138" s="317"/>
      <c r="AA138" s="516"/>
      <c r="AB138" s="516"/>
      <c r="AC138" s="497"/>
      <c r="AD138" s="317"/>
      <c r="AE138" s="318">
        <f t="shared" si="31"/>
        <v>0</v>
      </c>
      <c r="AF138" s="312"/>
      <c r="AG138" s="317"/>
      <c r="AH138" s="318">
        <f t="shared" si="32"/>
        <v>0</v>
      </c>
      <c r="AI138"/>
      <c r="AJ138"/>
      <c r="AK138"/>
      <c r="AL138"/>
    </row>
    <row r="139" spans="1:38" ht="15" x14ac:dyDescent="0.2">
      <c r="A139" s="512" t="s">
        <v>2363</v>
      </c>
      <c r="B139" s="506"/>
      <c r="C139" s="316"/>
      <c r="D139" s="316"/>
      <c r="E139" s="507"/>
      <c r="F139" s="507">
        <f t="shared" si="30"/>
        <v>0</v>
      </c>
      <c r="G139" s="517">
        <f t="shared" si="21"/>
        <v>0</v>
      </c>
      <c r="H139" s="498"/>
      <c r="I139" s="513"/>
      <c r="J139" s="514"/>
      <c r="K139" s="514"/>
      <c r="L139" s="514"/>
      <c r="M139" s="514"/>
      <c r="N139" s="514"/>
      <c r="O139" s="514"/>
      <c r="P139" s="514"/>
      <c r="Q139" s="514"/>
      <c r="R139" s="514"/>
      <c r="S139" s="514"/>
      <c r="T139" s="514"/>
      <c r="U139" s="514"/>
      <c r="V139" s="514"/>
      <c r="W139" s="514"/>
      <c r="X139" s="515"/>
      <c r="Y139" s="497"/>
      <c r="Z139" s="317"/>
      <c r="AA139" s="516"/>
      <c r="AB139" s="516"/>
      <c r="AC139" s="497"/>
      <c r="AD139" s="317"/>
      <c r="AE139" s="318">
        <f t="shared" si="31"/>
        <v>0</v>
      </c>
      <c r="AF139" s="312"/>
      <c r="AG139" s="317"/>
      <c r="AH139" s="318">
        <f t="shared" si="32"/>
        <v>0</v>
      </c>
      <c r="AI139"/>
      <c r="AJ139"/>
      <c r="AK139"/>
      <c r="AL139"/>
    </row>
    <row r="140" spans="1:38" ht="15" x14ac:dyDescent="0.2">
      <c r="A140" s="512" t="s">
        <v>2363</v>
      </c>
      <c r="B140" s="506"/>
      <c r="C140" s="316"/>
      <c r="D140" s="316"/>
      <c r="E140" s="507"/>
      <c r="F140" s="507">
        <f t="shared" si="30"/>
        <v>0</v>
      </c>
      <c r="G140" s="517">
        <f t="shared" si="21"/>
        <v>0</v>
      </c>
      <c r="H140" s="498"/>
      <c r="I140" s="513"/>
      <c r="J140" s="514"/>
      <c r="K140" s="514"/>
      <c r="L140" s="514"/>
      <c r="M140" s="514"/>
      <c r="N140" s="514"/>
      <c r="O140" s="514"/>
      <c r="P140" s="514"/>
      <c r="Q140" s="514"/>
      <c r="R140" s="514"/>
      <c r="S140" s="514"/>
      <c r="T140" s="514"/>
      <c r="U140" s="514"/>
      <c r="V140" s="514"/>
      <c r="W140" s="514"/>
      <c r="X140" s="515"/>
      <c r="Y140" s="497"/>
      <c r="Z140" s="317"/>
      <c r="AA140" s="516"/>
      <c r="AB140" s="516"/>
      <c r="AC140" s="497"/>
      <c r="AD140" s="317"/>
      <c r="AE140" s="318">
        <f t="shared" si="31"/>
        <v>0</v>
      </c>
      <c r="AF140" s="312"/>
      <c r="AG140" s="317"/>
      <c r="AH140" s="318">
        <f t="shared" si="32"/>
        <v>0</v>
      </c>
      <c r="AI140"/>
      <c r="AJ140"/>
      <c r="AK140"/>
      <c r="AL140"/>
    </row>
    <row r="141" spans="1:38" ht="15.75" thickBot="1" x14ac:dyDescent="0.25">
      <c r="A141" s="518" t="s">
        <v>2363</v>
      </c>
      <c r="B141" s="519"/>
      <c r="C141" s="319"/>
      <c r="D141" s="319"/>
      <c r="E141" s="520"/>
      <c r="F141" s="520">
        <f t="shared" si="30"/>
        <v>0</v>
      </c>
      <c r="G141" s="521">
        <f t="shared" si="21"/>
        <v>0</v>
      </c>
      <c r="H141" s="498"/>
      <c r="I141" s="522"/>
      <c r="J141" s="523"/>
      <c r="K141" s="523"/>
      <c r="L141" s="523"/>
      <c r="M141" s="523"/>
      <c r="N141" s="523"/>
      <c r="O141" s="523"/>
      <c r="P141" s="523"/>
      <c r="Q141" s="523"/>
      <c r="R141" s="523"/>
      <c r="S141" s="523"/>
      <c r="T141" s="523"/>
      <c r="U141" s="523"/>
      <c r="V141" s="523"/>
      <c r="W141" s="523"/>
      <c r="X141" s="524"/>
      <c r="Y141" s="497"/>
      <c r="Z141" s="320"/>
      <c r="AA141" s="525"/>
      <c r="AB141" s="525"/>
      <c r="AC141" s="497"/>
      <c r="AD141" s="320"/>
      <c r="AE141" s="321">
        <f t="shared" si="31"/>
        <v>0</v>
      </c>
      <c r="AF141" s="312"/>
      <c r="AG141" s="320"/>
      <c r="AH141" s="321">
        <f t="shared" si="32"/>
        <v>0</v>
      </c>
      <c r="AI141"/>
      <c r="AJ141"/>
      <c r="AK141"/>
      <c r="AL141"/>
    </row>
    <row r="142" spans="1:38" ht="15.75" thickTop="1" x14ac:dyDescent="0.2">
      <c r="A142" s="512" t="s">
        <v>2364</v>
      </c>
      <c r="B142" s="506"/>
      <c r="C142" s="316"/>
      <c r="D142" s="322"/>
      <c r="E142" s="507"/>
      <c r="F142" s="507">
        <f t="shared" si="30"/>
        <v>0</v>
      </c>
      <c r="G142" s="517">
        <f t="shared" si="21"/>
        <v>0</v>
      </c>
      <c r="H142" s="498"/>
      <c r="I142" s="513"/>
      <c r="J142" s="514"/>
      <c r="K142" s="514"/>
      <c r="L142" s="514"/>
      <c r="M142" s="514"/>
      <c r="N142" s="514"/>
      <c r="O142" s="514"/>
      <c r="P142" s="514"/>
      <c r="Q142" s="514"/>
      <c r="R142" s="514"/>
      <c r="S142" s="514"/>
      <c r="T142" s="514"/>
      <c r="U142" s="514"/>
      <c r="V142" s="514"/>
      <c r="W142" s="514"/>
      <c r="X142" s="515"/>
      <c r="Y142" s="497"/>
      <c r="Z142" s="317"/>
      <c r="AA142" s="516"/>
      <c r="AB142" s="516"/>
      <c r="AC142" s="497"/>
      <c r="AD142" s="317"/>
      <c r="AE142" s="318">
        <f t="shared" si="31"/>
        <v>0</v>
      </c>
      <c r="AF142" s="312"/>
      <c r="AG142" s="317"/>
      <c r="AH142" s="318">
        <f t="shared" si="32"/>
        <v>0</v>
      </c>
      <c r="AI142"/>
      <c r="AJ142"/>
      <c r="AK142"/>
      <c r="AL142"/>
    </row>
    <row r="143" spans="1:38" ht="15" x14ac:dyDescent="0.2">
      <c r="A143" s="512" t="s">
        <v>2364</v>
      </c>
      <c r="B143" s="506"/>
      <c r="C143" s="316"/>
      <c r="D143" s="322"/>
      <c r="E143" s="507"/>
      <c r="F143" s="507">
        <f t="shared" si="30"/>
        <v>0</v>
      </c>
      <c r="G143" s="517">
        <f t="shared" si="21"/>
        <v>0</v>
      </c>
      <c r="H143" s="498"/>
      <c r="I143" s="513"/>
      <c r="J143" s="514"/>
      <c r="K143" s="514"/>
      <c r="L143" s="514"/>
      <c r="M143" s="514"/>
      <c r="N143" s="514"/>
      <c r="O143" s="514"/>
      <c r="P143" s="514"/>
      <c r="Q143" s="514"/>
      <c r="R143" s="514"/>
      <c r="S143" s="514"/>
      <c r="T143" s="514"/>
      <c r="U143" s="514"/>
      <c r="V143" s="514"/>
      <c r="W143" s="514"/>
      <c r="X143" s="515"/>
      <c r="Y143" s="497"/>
      <c r="Z143" s="317"/>
      <c r="AA143" s="516"/>
      <c r="AB143" s="516"/>
      <c r="AC143" s="497"/>
      <c r="AD143" s="317"/>
      <c r="AE143" s="318">
        <f t="shared" si="31"/>
        <v>0</v>
      </c>
      <c r="AF143" s="312"/>
      <c r="AG143" s="317"/>
      <c r="AH143" s="318">
        <f t="shared" si="32"/>
        <v>0</v>
      </c>
      <c r="AI143"/>
      <c r="AJ143"/>
      <c r="AK143"/>
      <c r="AL143"/>
    </row>
    <row r="144" spans="1:38" ht="15" x14ac:dyDescent="0.2">
      <c r="A144" s="512" t="s">
        <v>2364</v>
      </c>
      <c r="B144" s="506"/>
      <c r="C144" s="316"/>
      <c r="D144" s="322"/>
      <c r="E144" s="507"/>
      <c r="F144" s="507">
        <f t="shared" si="30"/>
        <v>0</v>
      </c>
      <c r="G144" s="517">
        <f t="shared" si="21"/>
        <v>0</v>
      </c>
      <c r="H144" s="498"/>
      <c r="I144" s="513"/>
      <c r="J144" s="514"/>
      <c r="K144" s="514"/>
      <c r="L144" s="514"/>
      <c r="M144" s="514"/>
      <c r="N144" s="514"/>
      <c r="O144" s="514"/>
      <c r="P144" s="514"/>
      <c r="Q144" s="514"/>
      <c r="R144" s="514"/>
      <c r="S144" s="514"/>
      <c r="T144" s="514"/>
      <c r="U144" s="514"/>
      <c r="V144" s="514"/>
      <c r="W144" s="514"/>
      <c r="X144" s="515"/>
      <c r="Y144" s="497"/>
      <c r="Z144" s="317"/>
      <c r="AA144" s="516"/>
      <c r="AB144" s="516"/>
      <c r="AC144" s="497"/>
      <c r="AD144" s="317"/>
      <c r="AE144" s="318">
        <f t="shared" si="31"/>
        <v>0</v>
      </c>
      <c r="AF144" s="312"/>
      <c r="AG144" s="317"/>
      <c r="AH144" s="318">
        <f t="shared" si="32"/>
        <v>0</v>
      </c>
      <c r="AI144"/>
      <c r="AJ144"/>
      <c r="AK144"/>
      <c r="AL144"/>
    </row>
    <row r="145" spans="1:38" ht="15.75" thickBot="1" x14ac:dyDescent="0.25">
      <c r="A145" s="518" t="s">
        <v>2364</v>
      </c>
      <c r="B145" s="519"/>
      <c r="C145" s="319"/>
      <c r="D145" s="327"/>
      <c r="E145" s="520"/>
      <c r="F145" s="520">
        <f t="shared" si="30"/>
        <v>0</v>
      </c>
      <c r="G145" s="521">
        <f t="shared" si="21"/>
        <v>0</v>
      </c>
      <c r="H145" s="498"/>
      <c r="I145" s="522"/>
      <c r="J145" s="523"/>
      <c r="K145" s="523"/>
      <c r="L145" s="523"/>
      <c r="M145" s="523"/>
      <c r="N145" s="523"/>
      <c r="O145" s="523"/>
      <c r="P145" s="523"/>
      <c r="Q145" s="523"/>
      <c r="R145" s="523"/>
      <c r="S145" s="523"/>
      <c r="T145" s="523"/>
      <c r="U145" s="523"/>
      <c r="V145" s="523"/>
      <c r="W145" s="523"/>
      <c r="X145" s="524"/>
      <c r="Y145" s="497"/>
      <c r="Z145" s="320"/>
      <c r="AA145" s="525"/>
      <c r="AB145" s="525"/>
      <c r="AC145" s="497"/>
      <c r="AD145" s="320"/>
      <c r="AE145" s="321">
        <f t="shared" si="31"/>
        <v>0</v>
      </c>
      <c r="AF145" s="312"/>
      <c r="AG145" s="320"/>
      <c r="AH145" s="321">
        <f t="shared" si="32"/>
        <v>0</v>
      </c>
      <c r="AI145"/>
      <c r="AJ145"/>
      <c r="AK145"/>
      <c r="AL145"/>
    </row>
    <row r="146" spans="1:38" ht="15.75" thickTop="1" x14ac:dyDescent="0.2">
      <c r="A146" s="512" t="s">
        <v>2365</v>
      </c>
      <c r="B146" s="506"/>
      <c r="C146" s="316"/>
      <c r="D146" s="322"/>
      <c r="E146" s="507"/>
      <c r="F146" s="507">
        <f t="shared" si="30"/>
        <v>0</v>
      </c>
      <c r="G146" s="517">
        <f t="shared" si="21"/>
        <v>0</v>
      </c>
      <c r="H146" s="498"/>
      <c r="I146" s="513"/>
      <c r="J146" s="514"/>
      <c r="K146" s="514"/>
      <c r="L146" s="514"/>
      <c r="M146" s="514"/>
      <c r="N146" s="514"/>
      <c r="O146" s="514"/>
      <c r="P146" s="514"/>
      <c r="Q146" s="514"/>
      <c r="R146" s="514"/>
      <c r="S146" s="514"/>
      <c r="T146" s="514"/>
      <c r="U146" s="514"/>
      <c r="V146" s="514"/>
      <c r="W146" s="514"/>
      <c r="X146" s="515"/>
      <c r="Y146" s="497"/>
      <c r="Z146" s="317"/>
      <c r="AA146" s="516"/>
      <c r="AB146" s="516"/>
      <c r="AC146" s="497"/>
      <c r="AD146" s="317"/>
      <c r="AE146" s="318">
        <f t="shared" si="31"/>
        <v>0</v>
      </c>
      <c r="AF146" s="312"/>
      <c r="AG146" s="317"/>
      <c r="AH146" s="318">
        <f t="shared" si="32"/>
        <v>0</v>
      </c>
      <c r="AI146"/>
      <c r="AJ146"/>
      <c r="AK146"/>
      <c r="AL146"/>
    </row>
    <row r="147" spans="1:38" ht="15" x14ac:dyDescent="0.2">
      <c r="A147" s="526" t="s">
        <v>2365</v>
      </c>
      <c r="B147" s="527"/>
      <c r="C147" s="323"/>
      <c r="D147" s="322"/>
      <c r="E147" s="528"/>
      <c r="F147" s="528">
        <f t="shared" si="30"/>
        <v>0</v>
      </c>
      <c r="G147" s="517">
        <f t="shared" si="21"/>
        <v>0</v>
      </c>
      <c r="H147" s="498"/>
      <c r="I147" s="530"/>
      <c r="J147" s="531"/>
      <c r="K147" s="531"/>
      <c r="L147" s="531"/>
      <c r="M147" s="531"/>
      <c r="N147" s="514"/>
      <c r="O147" s="514"/>
      <c r="P147" s="514"/>
      <c r="Q147" s="514"/>
      <c r="R147" s="514"/>
      <c r="S147" s="514"/>
      <c r="T147" s="514"/>
      <c r="U147" s="514"/>
      <c r="V147" s="514"/>
      <c r="W147" s="514"/>
      <c r="X147" s="532"/>
      <c r="Y147" s="497"/>
      <c r="Z147" s="325"/>
      <c r="AA147" s="533"/>
      <c r="AB147" s="533"/>
      <c r="AC147" s="497"/>
      <c r="AD147" s="325"/>
      <c r="AE147" s="326">
        <f t="shared" si="31"/>
        <v>0</v>
      </c>
      <c r="AF147" s="312"/>
      <c r="AG147" s="325"/>
      <c r="AH147" s="326">
        <f t="shared" si="32"/>
        <v>0</v>
      </c>
      <c r="AI147"/>
      <c r="AJ147"/>
      <c r="AK147"/>
      <c r="AL147"/>
    </row>
    <row r="148" spans="1:38" ht="15.75" thickBot="1" x14ac:dyDescent="0.25">
      <c r="A148" s="545" t="s">
        <v>2365</v>
      </c>
      <c r="B148" s="546"/>
      <c r="C148" s="332"/>
      <c r="D148" s="333"/>
      <c r="E148" s="547"/>
      <c r="F148" s="547">
        <f t="shared" si="30"/>
        <v>0</v>
      </c>
      <c r="G148" s="548">
        <f t="shared" si="21"/>
        <v>0</v>
      </c>
      <c r="H148" s="498"/>
      <c r="I148" s="549"/>
      <c r="J148" s="550"/>
      <c r="K148" s="550"/>
      <c r="L148" s="550"/>
      <c r="M148" s="550"/>
      <c r="N148" s="550"/>
      <c r="O148" s="550"/>
      <c r="P148" s="550"/>
      <c r="Q148" s="550"/>
      <c r="R148" s="550"/>
      <c r="S148" s="550"/>
      <c r="T148" s="550"/>
      <c r="U148" s="550"/>
      <c r="V148" s="550"/>
      <c r="W148" s="550"/>
      <c r="X148" s="551"/>
      <c r="Y148" s="497"/>
      <c r="Z148" s="334"/>
      <c r="AA148" s="552">
        <v>0</v>
      </c>
      <c r="AB148" s="552">
        <v>0</v>
      </c>
      <c r="AC148" s="497"/>
      <c r="AD148" s="334"/>
      <c r="AE148" s="335">
        <f t="shared" si="31"/>
        <v>0</v>
      </c>
      <c r="AF148" s="312"/>
      <c r="AG148" s="334"/>
      <c r="AH148" s="335">
        <f t="shared" si="32"/>
        <v>0</v>
      </c>
      <c r="AI148"/>
      <c r="AJ148"/>
      <c r="AK148"/>
      <c r="AL148"/>
    </row>
    <row r="149" spans="1:38" ht="36" x14ac:dyDescent="0.2">
      <c r="B149" s="486" t="s">
        <v>2274</v>
      </c>
      <c r="C149" s="486" t="s">
        <v>1113</v>
      </c>
      <c r="D149" s="486" t="s">
        <v>3245</v>
      </c>
      <c r="E149" s="486" t="s">
        <v>3246</v>
      </c>
      <c r="F149" s="486" t="s">
        <v>3242</v>
      </c>
      <c r="G149" s="486" t="s">
        <v>5546</v>
      </c>
      <c r="H149" s="556"/>
      <c r="I149" s="513">
        <f t="shared" ref="I149:X149" si="33">SUMPRODUCT(I30:I34,$Z$30:$Z$34)*I$7</f>
        <v>0</v>
      </c>
      <c r="J149" s="514">
        <f t="shared" si="33"/>
        <v>0</v>
      </c>
      <c r="K149" s="514">
        <f t="shared" si="33"/>
        <v>0</v>
      </c>
      <c r="L149" s="514">
        <f t="shared" si="33"/>
        <v>0</v>
      </c>
      <c r="M149" s="514">
        <f t="shared" si="33"/>
        <v>0</v>
      </c>
      <c r="N149" s="514">
        <f t="shared" si="33"/>
        <v>0</v>
      </c>
      <c r="O149" s="514">
        <f t="shared" si="33"/>
        <v>0</v>
      </c>
      <c r="P149" s="514">
        <f t="shared" si="33"/>
        <v>0</v>
      </c>
      <c r="Q149" s="514">
        <f t="shared" si="33"/>
        <v>0</v>
      </c>
      <c r="R149" s="514">
        <f t="shared" si="33"/>
        <v>0</v>
      </c>
      <c r="S149" s="514">
        <f t="shared" si="33"/>
        <v>0</v>
      </c>
      <c r="T149" s="514">
        <f t="shared" si="33"/>
        <v>0</v>
      </c>
      <c r="U149" s="514">
        <f t="shared" si="33"/>
        <v>0</v>
      </c>
      <c r="V149" s="514">
        <f t="shared" si="33"/>
        <v>0</v>
      </c>
      <c r="W149" s="514">
        <f t="shared" si="33"/>
        <v>0</v>
      </c>
      <c r="X149" s="515">
        <f t="shared" si="33"/>
        <v>0</v>
      </c>
      <c r="Y149" s="497"/>
      <c r="Z149" s="317"/>
      <c r="AA149" s="516"/>
      <c r="AB149" s="516"/>
      <c r="AC149" s="497"/>
      <c r="AD149" s="317"/>
      <c r="AE149" s="318">
        <f t="shared" ref="AE149:AE154" si="34">C150*AD149</f>
        <v>0</v>
      </c>
      <c r="AG149" s="317"/>
      <c r="AH149" s="318"/>
      <c r="AI149"/>
      <c r="AJ149"/>
      <c r="AK149"/>
      <c r="AL149"/>
    </row>
    <row r="150" spans="1:38" ht="18" x14ac:dyDescent="0.25">
      <c r="B150" s="554" t="s">
        <v>2351</v>
      </c>
      <c r="C150" s="555">
        <f t="shared" ref="C150:C168" si="35">SUMIF($A$5:$A$148,B150,$F$5:$F$148)</f>
        <v>695.1</v>
      </c>
      <c r="D150" s="555">
        <f t="shared" ref="D150:D168" si="36">SUMIF($A$5:$A$148,B150,$AE$5:$AE$148)</f>
        <v>0</v>
      </c>
      <c r="E150" s="555">
        <f t="shared" ref="E150:E168" si="37">SUMIF($A$5:$A$148,B150,$AH$5:$AH$148)</f>
        <v>0</v>
      </c>
      <c r="F150" s="555">
        <f>(D150+E150)/C150</f>
        <v>0</v>
      </c>
      <c r="G150" s="555" t="e">
        <f>(E150+F150)/D150</f>
        <v>#DIV/0!</v>
      </c>
      <c r="H150" s="556"/>
      <c r="I150" s="513">
        <f t="shared" ref="I150:X150" si="38">SUMPRODUCT(I35:I38,$Z$35:$Z$38)*I$7</f>
        <v>0</v>
      </c>
      <c r="J150" s="514">
        <f t="shared" si="38"/>
        <v>0</v>
      </c>
      <c r="K150" s="514">
        <f t="shared" si="38"/>
        <v>0</v>
      </c>
      <c r="L150" s="514">
        <f t="shared" si="38"/>
        <v>0</v>
      </c>
      <c r="M150" s="514">
        <f t="shared" si="38"/>
        <v>0</v>
      </c>
      <c r="N150" s="514">
        <f t="shared" si="38"/>
        <v>0</v>
      </c>
      <c r="O150" s="514">
        <f t="shared" si="38"/>
        <v>0</v>
      </c>
      <c r="P150" s="514">
        <f t="shared" si="38"/>
        <v>0</v>
      </c>
      <c r="Q150" s="514">
        <f t="shared" si="38"/>
        <v>0</v>
      </c>
      <c r="R150" s="514">
        <f t="shared" si="38"/>
        <v>0</v>
      </c>
      <c r="S150" s="514">
        <f t="shared" si="38"/>
        <v>0</v>
      </c>
      <c r="T150" s="514">
        <f t="shared" si="38"/>
        <v>0</v>
      </c>
      <c r="U150" s="514">
        <f t="shared" si="38"/>
        <v>0</v>
      </c>
      <c r="V150" s="514">
        <f t="shared" si="38"/>
        <v>0</v>
      </c>
      <c r="W150" s="514">
        <f t="shared" si="38"/>
        <v>0</v>
      </c>
      <c r="X150" s="515">
        <f t="shared" si="38"/>
        <v>0</v>
      </c>
      <c r="Y150" s="497"/>
      <c r="Z150" s="317"/>
      <c r="AA150" s="516"/>
      <c r="AB150" s="516"/>
      <c r="AC150" s="497"/>
      <c r="AD150" s="338"/>
      <c r="AE150" s="318">
        <f t="shared" si="34"/>
        <v>0</v>
      </c>
      <c r="AG150" s="338"/>
      <c r="AH150" s="318">
        <f>SUM($I$150:$X$150)*AG150</f>
        <v>0</v>
      </c>
      <c r="AI150"/>
      <c r="AJ150"/>
      <c r="AK150"/>
      <c r="AL150"/>
    </row>
    <row r="151" spans="1:38" ht="18" x14ac:dyDescent="0.25">
      <c r="B151" s="554" t="s">
        <v>2352</v>
      </c>
      <c r="C151" s="555">
        <f t="shared" si="35"/>
        <v>0</v>
      </c>
      <c r="D151" s="555">
        <f t="shared" si="36"/>
        <v>0</v>
      </c>
      <c r="E151" s="555">
        <f t="shared" si="37"/>
        <v>0</v>
      </c>
      <c r="F151" s="555"/>
      <c r="G151" s="555"/>
      <c r="I151" s="513">
        <f t="shared" ref="I151:X151" si="39">SUMPRODUCT(I39:I63,$Z$39:$Z$63)*I$7</f>
        <v>0</v>
      </c>
      <c r="J151" s="514">
        <f t="shared" si="39"/>
        <v>0</v>
      </c>
      <c r="K151" s="514">
        <f t="shared" si="39"/>
        <v>0</v>
      </c>
      <c r="L151" s="514">
        <f t="shared" si="39"/>
        <v>0</v>
      </c>
      <c r="M151" s="514">
        <f t="shared" si="39"/>
        <v>0</v>
      </c>
      <c r="N151" s="514">
        <f t="shared" si="39"/>
        <v>0</v>
      </c>
      <c r="O151" s="514">
        <f t="shared" si="39"/>
        <v>0</v>
      </c>
      <c r="P151" s="514">
        <f t="shared" si="39"/>
        <v>0</v>
      </c>
      <c r="Q151" s="514">
        <f t="shared" si="39"/>
        <v>0</v>
      </c>
      <c r="R151" s="514">
        <f t="shared" si="39"/>
        <v>0</v>
      </c>
      <c r="S151" s="514">
        <f t="shared" si="39"/>
        <v>0</v>
      </c>
      <c r="T151" s="514">
        <f t="shared" si="39"/>
        <v>0</v>
      </c>
      <c r="U151" s="514">
        <f t="shared" si="39"/>
        <v>0</v>
      </c>
      <c r="V151" s="514">
        <f t="shared" si="39"/>
        <v>0</v>
      </c>
      <c r="W151" s="514">
        <f t="shared" si="39"/>
        <v>0</v>
      </c>
      <c r="X151" s="515">
        <f t="shared" si="39"/>
        <v>0</v>
      </c>
      <c r="Y151" s="497"/>
      <c r="Z151" s="317"/>
      <c r="AA151" s="516"/>
      <c r="AB151" s="516"/>
      <c r="AC151" s="497"/>
      <c r="AD151" s="338"/>
      <c r="AE151" s="318">
        <f t="shared" si="34"/>
        <v>0</v>
      </c>
      <c r="AG151" s="338"/>
      <c r="AH151" s="318">
        <f>SUM($I$152:$X$152)*AG151</f>
        <v>0</v>
      </c>
      <c r="AI151"/>
      <c r="AJ151"/>
      <c r="AK151"/>
      <c r="AL151"/>
    </row>
    <row r="152" spans="1:38" ht="18" x14ac:dyDescent="0.25">
      <c r="B152" s="554" t="s">
        <v>2353</v>
      </c>
      <c r="C152" s="555">
        <f t="shared" si="35"/>
        <v>0</v>
      </c>
      <c r="D152" s="555">
        <f t="shared" si="36"/>
        <v>0</v>
      </c>
      <c r="E152" s="555">
        <f t="shared" si="37"/>
        <v>0</v>
      </c>
      <c r="F152" s="555"/>
      <c r="G152" s="555"/>
      <c r="I152" s="513">
        <f t="shared" ref="I152:X152" si="40">SUMPRODUCT(I64:I90,$Z$64:$Z$90)*I$7</f>
        <v>0</v>
      </c>
      <c r="J152" s="514">
        <f t="shared" si="40"/>
        <v>0</v>
      </c>
      <c r="K152" s="514">
        <f t="shared" si="40"/>
        <v>0</v>
      </c>
      <c r="L152" s="514">
        <f t="shared" si="40"/>
        <v>0</v>
      </c>
      <c r="M152" s="514">
        <f t="shared" si="40"/>
        <v>0</v>
      </c>
      <c r="N152" s="514">
        <f t="shared" si="40"/>
        <v>0</v>
      </c>
      <c r="O152" s="514">
        <f t="shared" si="40"/>
        <v>0</v>
      </c>
      <c r="P152" s="514">
        <f t="shared" si="40"/>
        <v>0</v>
      </c>
      <c r="Q152" s="514">
        <f t="shared" si="40"/>
        <v>0</v>
      </c>
      <c r="R152" s="514">
        <f t="shared" si="40"/>
        <v>0</v>
      </c>
      <c r="S152" s="514">
        <f t="shared" si="40"/>
        <v>0</v>
      </c>
      <c r="T152" s="514">
        <f t="shared" si="40"/>
        <v>0</v>
      </c>
      <c r="U152" s="514">
        <f t="shared" si="40"/>
        <v>0</v>
      </c>
      <c r="V152" s="514">
        <f t="shared" si="40"/>
        <v>0</v>
      </c>
      <c r="W152" s="514">
        <f t="shared" si="40"/>
        <v>0</v>
      </c>
      <c r="X152" s="515">
        <f t="shared" si="40"/>
        <v>0</v>
      </c>
      <c r="Y152" s="497"/>
      <c r="Z152" s="317"/>
      <c r="AA152" s="516"/>
      <c r="AB152" s="516"/>
      <c r="AC152" s="497"/>
      <c r="AD152" s="338"/>
      <c r="AE152" s="318">
        <f t="shared" si="34"/>
        <v>0</v>
      </c>
      <c r="AG152" s="338"/>
      <c r="AH152" s="318">
        <f>SUM($I$152:$X$152)*AG152</f>
        <v>0</v>
      </c>
      <c r="AI152"/>
      <c r="AJ152"/>
      <c r="AK152"/>
      <c r="AL152"/>
    </row>
    <row r="153" spans="1:38" ht="18" x14ac:dyDescent="0.25">
      <c r="B153" s="554" t="s">
        <v>2354</v>
      </c>
      <c r="C153" s="555">
        <f t="shared" si="35"/>
        <v>0</v>
      </c>
      <c r="D153" s="555">
        <f t="shared" si="36"/>
        <v>0</v>
      </c>
      <c r="E153" s="555">
        <f t="shared" si="37"/>
        <v>0</v>
      </c>
      <c r="F153" s="555"/>
      <c r="G153" s="555"/>
      <c r="I153" s="513">
        <f t="shared" ref="I153:X153" si="41">SUMPRODUCT(I109:I112,$AB$109:$AB$112)*I$7</f>
        <v>0</v>
      </c>
      <c r="J153" s="514">
        <f t="shared" si="41"/>
        <v>0</v>
      </c>
      <c r="K153" s="514">
        <f t="shared" si="41"/>
        <v>0</v>
      </c>
      <c r="L153" s="514">
        <f t="shared" si="41"/>
        <v>0</v>
      </c>
      <c r="M153" s="514">
        <f t="shared" si="41"/>
        <v>0</v>
      </c>
      <c r="N153" s="514">
        <f t="shared" si="41"/>
        <v>0</v>
      </c>
      <c r="O153" s="514">
        <f t="shared" si="41"/>
        <v>0</v>
      </c>
      <c r="P153" s="514">
        <f t="shared" si="41"/>
        <v>0</v>
      </c>
      <c r="Q153" s="514">
        <f t="shared" si="41"/>
        <v>0</v>
      </c>
      <c r="R153" s="514">
        <f t="shared" si="41"/>
        <v>0</v>
      </c>
      <c r="S153" s="514">
        <f t="shared" si="41"/>
        <v>0</v>
      </c>
      <c r="T153" s="514">
        <f t="shared" si="41"/>
        <v>0</v>
      </c>
      <c r="U153" s="514">
        <f t="shared" si="41"/>
        <v>0</v>
      </c>
      <c r="V153" s="514">
        <f t="shared" si="41"/>
        <v>0</v>
      </c>
      <c r="W153" s="514">
        <f t="shared" si="41"/>
        <v>0</v>
      </c>
      <c r="X153" s="515">
        <f t="shared" si="41"/>
        <v>0</v>
      </c>
      <c r="Y153" s="497"/>
      <c r="Z153" s="317"/>
      <c r="AA153" s="516"/>
      <c r="AB153" s="516"/>
      <c r="AC153" s="497"/>
      <c r="AD153" s="338"/>
      <c r="AE153" s="318">
        <f t="shared" si="34"/>
        <v>0</v>
      </c>
      <c r="AG153" s="338"/>
      <c r="AH153" s="318">
        <f>SUM($I$153:$X$153)*AG153</f>
        <v>0</v>
      </c>
      <c r="AI153"/>
      <c r="AJ153"/>
      <c r="AK153"/>
      <c r="AL153"/>
    </row>
    <row r="154" spans="1:38" ht="18" x14ac:dyDescent="0.25">
      <c r="B154" s="554" t="s">
        <v>2356</v>
      </c>
      <c r="C154" s="555">
        <f t="shared" si="35"/>
        <v>0</v>
      </c>
      <c r="D154" s="555">
        <f t="shared" si="36"/>
        <v>0</v>
      </c>
      <c r="E154" s="555">
        <f t="shared" si="37"/>
        <v>0</v>
      </c>
      <c r="F154" s="555"/>
      <c r="G154" s="555"/>
      <c r="I154" s="513">
        <f t="shared" ref="I154:X154" si="42">SUMPRODUCT(I112:I117,$Z$113:$Z$118)*I$7</f>
        <v>0</v>
      </c>
      <c r="J154" s="514">
        <f t="shared" si="42"/>
        <v>0</v>
      </c>
      <c r="K154" s="514">
        <f t="shared" si="42"/>
        <v>0</v>
      </c>
      <c r="L154" s="514">
        <f t="shared" si="42"/>
        <v>0</v>
      </c>
      <c r="M154" s="514">
        <f t="shared" si="42"/>
        <v>0</v>
      </c>
      <c r="N154" s="514">
        <f t="shared" si="42"/>
        <v>0</v>
      </c>
      <c r="O154" s="514">
        <f t="shared" si="42"/>
        <v>0</v>
      </c>
      <c r="P154" s="514">
        <f t="shared" si="42"/>
        <v>0</v>
      </c>
      <c r="Q154" s="514">
        <f t="shared" si="42"/>
        <v>0</v>
      </c>
      <c r="R154" s="514">
        <f t="shared" si="42"/>
        <v>0</v>
      </c>
      <c r="S154" s="514">
        <f t="shared" si="42"/>
        <v>0</v>
      </c>
      <c r="T154" s="514">
        <f t="shared" si="42"/>
        <v>0</v>
      </c>
      <c r="U154" s="514">
        <f t="shared" si="42"/>
        <v>0</v>
      </c>
      <c r="V154" s="514">
        <f t="shared" si="42"/>
        <v>0</v>
      </c>
      <c r="W154" s="514">
        <f t="shared" si="42"/>
        <v>0</v>
      </c>
      <c r="X154" s="515">
        <f t="shared" si="42"/>
        <v>0</v>
      </c>
      <c r="Y154" s="497"/>
      <c r="Z154" s="317"/>
      <c r="AA154" s="516"/>
      <c r="AB154" s="516"/>
      <c r="AC154" s="497"/>
      <c r="AD154" s="338"/>
      <c r="AE154" s="318">
        <f t="shared" si="34"/>
        <v>0</v>
      </c>
      <c r="AG154" s="338"/>
      <c r="AH154" s="318">
        <f>SUM($I$155:$X$155)*AG154</f>
        <v>0</v>
      </c>
      <c r="AI154"/>
      <c r="AJ154"/>
      <c r="AK154"/>
      <c r="AL154"/>
    </row>
    <row r="155" spans="1:38" ht="18" x14ac:dyDescent="0.25">
      <c r="B155" s="554" t="s">
        <v>2357</v>
      </c>
      <c r="C155" s="555">
        <f t="shared" si="35"/>
        <v>511.48500000000001</v>
      </c>
      <c r="D155" s="555">
        <f t="shared" si="36"/>
        <v>923601</v>
      </c>
      <c r="E155" s="555">
        <f t="shared" si="37"/>
        <v>51450</v>
      </c>
      <c r="F155" s="555">
        <f>(D155+E155)/C155</f>
        <v>1906.3139681515586</v>
      </c>
      <c r="G155" s="555">
        <f>F155*C155</f>
        <v>975051</v>
      </c>
      <c r="I155" s="513">
        <f t="shared" ref="I155:X155" si="43">SUMPRODUCT(I113:I118,$Z$113:$Z$118)*I$7</f>
        <v>0</v>
      </c>
      <c r="J155" s="514">
        <f t="shared" si="43"/>
        <v>0</v>
      </c>
      <c r="K155" s="514">
        <f t="shared" si="43"/>
        <v>0</v>
      </c>
      <c r="L155" s="514">
        <f t="shared" si="43"/>
        <v>0</v>
      </c>
      <c r="M155" s="514">
        <f t="shared" si="43"/>
        <v>0</v>
      </c>
      <c r="N155" s="514">
        <f t="shared" si="43"/>
        <v>0</v>
      </c>
      <c r="O155" s="514">
        <f t="shared" si="43"/>
        <v>0</v>
      </c>
      <c r="P155" s="514">
        <f t="shared" si="43"/>
        <v>0</v>
      </c>
      <c r="Q155" s="514">
        <f t="shared" si="43"/>
        <v>0</v>
      </c>
      <c r="R155" s="514">
        <f t="shared" si="43"/>
        <v>0</v>
      </c>
      <c r="S155" s="514">
        <f t="shared" si="43"/>
        <v>0</v>
      </c>
      <c r="T155" s="514">
        <f t="shared" si="43"/>
        <v>0</v>
      </c>
      <c r="U155" s="514">
        <f t="shared" si="43"/>
        <v>0</v>
      </c>
      <c r="V155" s="514">
        <f t="shared" si="43"/>
        <v>0</v>
      </c>
      <c r="W155" s="514">
        <f t="shared" si="43"/>
        <v>0</v>
      </c>
      <c r="X155" s="515">
        <f t="shared" si="43"/>
        <v>0</v>
      </c>
      <c r="Y155" s="497"/>
      <c r="Z155" s="317"/>
      <c r="AA155" s="516"/>
      <c r="AB155" s="516"/>
      <c r="AC155" s="497"/>
      <c r="AD155" s="338"/>
      <c r="AE155" s="318">
        <f>C157*AD155</f>
        <v>0</v>
      </c>
      <c r="AG155" s="338"/>
      <c r="AH155" s="318">
        <f>SUM($I$155:$X$155)*AG155</f>
        <v>0</v>
      </c>
      <c r="AI155"/>
      <c r="AJ155"/>
      <c r="AK155"/>
      <c r="AL155"/>
    </row>
    <row r="156" spans="1:38" ht="18.75" thickBot="1" x14ac:dyDescent="0.3">
      <c r="B156" s="557"/>
      <c r="C156" s="555">
        <f t="shared" si="35"/>
        <v>0</v>
      </c>
      <c r="D156" s="555">
        <f t="shared" si="36"/>
        <v>0</v>
      </c>
      <c r="E156" s="555">
        <f t="shared" si="37"/>
        <v>0</v>
      </c>
      <c r="F156" s="555"/>
      <c r="G156" s="555">
        <f>F156*C156</f>
        <v>0</v>
      </c>
      <c r="I156" s="549">
        <f t="shared" ref="I156:X156" si="44">SUMPRODUCT(I119:I129,$Z$119:$Z$129)*I$7</f>
        <v>0</v>
      </c>
      <c r="J156" s="550">
        <f t="shared" si="44"/>
        <v>0</v>
      </c>
      <c r="K156" s="550">
        <f t="shared" si="44"/>
        <v>0</v>
      </c>
      <c r="L156" s="550">
        <f t="shared" si="44"/>
        <v>0</v>
      </c>
      <c r="M156" s="550">
        <f t="shared" si="44"/>
        <v>0</v>
      </c>
      <c r="N156" s="550">
        <f t="shared" si="44"/>
        <v>0</v>
      </c>
      <c r="O156" s="550">
        <f t="shared" si="44"/>
        <v>0</v>
      </c>
      <c r="P156" s="550">
        <f t="shared" si="44"/>
        <v>0</v>
      </c>
      <c r="Q156" s="550">
        <f t="shared" si="44"/>
        <v>0</v>
      </c>
      <c r="R156" s="550">
        <f t="shared" si="44"/>
        <v>0</v>
      </c>
      <c r="S156" s="550">
        <f t="shared" si="44"/>
        <v>0</v>
      </c>
      <c r="T156" s="550">
        <f t="shared" si="44"/>
        <v>0</v>
      </c>
      <c r="U156" s="550">
        <f t="shared" si="44"/>
        <v>0</v>
      </c>
      <c r="V156" s="550">
        <f t="shared" si="44"/>
        <v>0</v>
      </c>
      <c r="W156" s="550">
        <f t="shared" si="44"/>
        <v>0</v>
      </c>
      <c r="X156" s="551">
        <f t="shared" si="44"/>
        <v>0</v>
      </c>
      <c r="Y156" s="497"/>
      <c r="Z156" s="334"/>
      <c r="AA156" s="552"/>
      <c r="AB156" s="552"/>
      <c r="AC156" s="497"/>
      <c r="AD156" s="339"/>
      <c r="AE156" s="335">
        <f>C159*AD156</f>
        <v>0</v>
      </c>
      <c r="AG156" s="339"/>
      <c r="AH156" s="335">
        <f>SUM($I$156:$X$156)*AG156</f>
        <v>0</v>
      </c>
      <c r="AI156"/>
      <c r="AJ156"/>
      <c r="AK156"/>
      <c r="AL156"/>
    </row>
    <row r="157" spans="1:38" ht="18" x14ac:dyDescent="0.25">
      <c r="B157" s="554" t="s">
        <v>3177</v>
      </c>
      <c r="C157" s="555">
        <f t="shared" si="35"/>
        <v>573.59500000000003</v>
      </c>
      <c r="D157" s="555">
        <f t="shared" si="36"/>
        <v>1407261</v>
      </c>
      <c r="E157" s="555">
        <f t="shared" si="37"/>
        <v>113050</v>
      </c>
      <c r="F157" s="555">
        <f>(D157+E157)/C157</f>
        <v>2650.4955587130289</v>
      </c>
      <c r="G157" s="555">
        <f>F157*C157</f>
        <v>1520311</v>
      </c>
      <c r="I157" s="497"/>
      <c r="J157" s="497"/>
      <c r="K157" s="497"/>
      <c r="L157" s="497"/>
      <c r="M157" s="497"/>
      <c r="N157" s="497"/>
      <c r="O157" s="497"/>
      <c r="P157" s="497"/>
      <c r="Q157" s="497"/>
      <c r="R157" s="497"/>
      <c r="S157" s="497"/>
      <c r="T157" s="497"/>
      <c r="U157" s="497"/>
      <c r="V157" s="497"/>
      <c r="W157" s="497"/>
      <c r="X157" s="497"/>
      <c r="Y157" s="497"/>
      <c r="Z157" s="497"/>
      <c r="AA157" s="497"/>
      <c r="AB157" s="497"/>
      <c r="AC157" s="497"/>
      <c r="AD157" s="336"/>
      <c r="AE157" s="336"/>
      <c r="AG157" s="336"/>
      <c r="AH157" s="336"/>
      <c r="AI157"/>
      <c r="AJ157"/>
      <c r="AK157"/>
      <c r="AL157"/>
    </row>
    <row r="158" spans="1:38" ht="18" x14ac:dyDescent="0.25">
      <c r="B158" s="554" t="s">
        <v>3240</v>
      </c>
      <c r="C158" s="555">
        <f t="shared" si="35"/>
        <v>951.89499999999987</v>
      </c>
      <c r="D158" s="555">
        <f t="shared" si="36"/>
        <v>2622846</v>
      </c>
      <c r="E158" s="555">
        <f t="shared" si="37"/>
        <v>112700</v>
      </c>
      <c r="F158" s="555">
        <f>(D158+E158)/C158</f>
        <v>2873.7896511695099</v>
      </c>
      <c r="G158" s="555">
        <f>F158*C158</f>
        <v>2735546</v>
      </c>
      <c r="I158" s="497"/>
      <c r="J158" s="497"/>
      <c r="K158" s="497"/>
      <c r="L158" s="497"/>
      <c r="M158" s="497"/>
      <c r="N158" s="497"/>
      <c r="O158" s="497"/>
      <c r="P158" s="497"/>
      <c r="Q158" s="497"/>
      <c r="R158" s="497"/>
      <c r="S158" s="497"/>
      <c r="T158" s="497"/>
      <c r="U158" s="497"/>
      <c r="V158" s="497"/>
      <c r="W158" s="497"/>
      <c r="X158" s="497"/>
      <c r="Y158" s="497"/>
      <c r="Z158" s="497"/>
      <c r="AA158" s="497"/>
      <c r="AB158" s="497"/>
      <c r="AC158" s="497"/>
      <c r="AD158" s="336"/>
      <c r="AE158" s="336"/>
      <c r="AG158" s="336"/>
      <c r="AH158" s="336"/>
      <c r="AI158"/>
      <c r="AJ158"/>
      <c r="AK158"/>
      <c r="AL158"/>
    </row>
    <row r="159" spans="1:38" ht="18" x14ac:dyDescent="0.25">
      <c r="B159" s="554" t="s">
        <v>3241</v>
      </c>
      <c r="C159" s="555">
        <f t="shared" si="35"/>
        <v>134.535</v>
      </c>
      <c r="D159" s="555">
        <f t="shared" si="36"/>
        <v>484326</v>
      </c>
      <c r="E159" s="555">
        <f t="shared" si="37"/>
        <v>3150</v>
      </c>
      <c r="F159" s="555">
        <f>(D159+E159)/C159</f>
        <v>3623.4139814918053</v>
      </c>
      <c r="G159" s="555">
        <f>F159*C159</f>
        <v>487476</v>
      </c>
      <c r="I159" s="497"/>
      <c r="J159" s="497"/>
      <c r="K159" s="497"/>
      <c r="L159" s="497"/>
      <c r="M159" s="497"/>
      <c r="N159" s="497"/>
      <c r="O159" s="497"/>
      <c r="P159" s="497"/>
      <c r="Q159" s="497"/>
      <c r="R159" s="497"/>
      <c r="S159" s="497"/>
      <c r="T159" s="497"/>
      <c r="U159" s="497"/>
      <c r="V159" s="497"/>
      <c r="W159" s="497"/>
      <c r="X159" s="497"/>
      <c r="Y159" s="497"/>
      <c r="Z159" s="497"/>
      <c r="AA159" s="497"/>
      <c r="AB159" s="497"/>
      <c r="AC159" s="497"/>
      <c r="AD159" s="336"/>
      <c r="AE159" s="336"/>
      <c r="AG159" s="336"/>
      <c r="AH159" s="336"/>
      <c r="AI159"/>
      <c r="AJ159"/>
      <c r="AK159"/>
      <c r="AL159"/>
    </row>
    <row r="160" spans="1:38" ht="18" x14ac:dyDescent="0.25">
      <c r="B160" s="554" t="s">
        <v>2358</v>
      </c>
      <c r="C160" s="555">
        <f t="shared" si="35"/>
        <v>0</v>
      </c>
      <c r="D160" s="555">
        <f t="shared" si="36"/>
        <v>0</v>
      </c>
      <c r="E160" s="555">
        <f t="shared" si="37"/>
        <v>0</v>
      </c>
      <c r="F160" s="555"/>
      <c r="G160" s="555">
        <f t="shared" ref="G160:G165" si="45">(E160+D160)*C160</f>
        <v>0</v>
      </c>
      <c r="I160" s="497"/>
      <c r="J160" s="497"/>
      <c r="K160" s="497"/>
      <c r="L160" s="497"/>
      <c r="M160" s="497"/>
      <c r="N160" s="497"/>
      <c r="O160" s="497"/>
      <c r="P160" s="497"/>
      <c r="Q160" s="497"/>
      <c r="R160" s="497"/>
      <c r="S160" s="497"/>
      <c r="T160" s="497"/>
      <c r="U160" s="497"/>
      <c r="V160" s="497"/>
      <c r="W160" s="497"/>
      <c r="X160" s="497"/>
      <c r="Y160" s="497"/>
      <c r="Z160" s="497"/>
      <c r="AA160" s="497"/>
      <c r="AB160" s="497"/>
      <c r="AC160" s="497"/>
      <c r="AD160" s="336"/>
      <c r="AE160" s="336"/>
      <c r="AG160" s="336"/>
      <c r="AH160" s="336"/>
      <c r="AI160"/>
      <c r="AJ160"/>
      <c r="AK160"/>
      <c r="AL160"/>
    </row>
    <row r="161" spans="1:38" ht="18" x14ac:dyDescent="0.25">
      <c r="B161" s="554" t="s">
        <v>2359</v>
      </c>
      <c r="C161" s="555">
        <f t="shared" si="35"/>
        <v>0</v>
      </c>
      <c r="D161" s="555">
        <f t="shared" si="36"/>
        <v>0</v>
      </c>
      <c r="E161" s="555">
        <f t="shared" si="37"/>
        <v>0</v>
      </c>
      <c r="F161" s="555"/>
      <c r="G161" s="555">
        <f t="shared" si="45"/>
        <v>0</v>
      </c>
      <c r="I161" s="497"/>
      <c r="J161" s="497"/>
      <c r="K161" s="497"/>
      <c r="L161" s="497"/>
      <c r="M161" s="497"/>
      <c r="N161" s="497"/>
      <c r="O161" s="497"/>
      <c r="P161" s="497"/>
      <c r="Q161" s="497"/>
      <c r="R161" s="497"/>
      <c r="S161" s="497"/>
      <c r="T161" s="497"/>
      <c r="U161" s="497"/>
      <c r="V161" s="497"/>
      <c r="W161" s="497"/>
      <c r="X161" s="497"/>
      <c r="Y161" s="497"/>
      <c r="Z161" s="497"/>
      <c r="AA161" s="497"/>
      <c r="AB161" s="497"/>
      <c r="AC161" s="497"/>
      <c r="AD161" s="336"/>
      <c r="AE161" s="336"/>
      <c r="AG161" s="336"/>
      <c r="AH161" s="336"/>
      <c r="AI161"/>
      <c r="AJ161"/>
      <c r="AK161"/>
      <c r="AL161"/>
    </row>
    <row r="162" spans="1:38" ht="18" x14ac:dyDescent="0.25">
      <c r="B162" s="554" t="s">
        <v>2359</v>
      </c>
      <c r="C162" s="555">
        <f t="shared" si="35"/>
        <v>0</v>
      </c>
      <c r="D162" s="555">
        <f t="shared" si="36"/>
        <v>0</v>
      </c>
      <c r="E162" s="555">
        <f t="shared" si="37"/>
        <v>0</v>
      </c>
      <c r="F162" s="555"/>
      <c r="G162" s="555">
        <f t="shared" si="45"/>
        <v>0</v>
      </c>
      <c r="I162" s="497"/>
      <c r="J162" s="497"/>
      <c r="K162" s="497"/>
      <c r="L162" s="497"/>
      <c r="M162" s="497"/>
      <c r="N162" s="497"/>
      <c r="O162" s="497"/>
      <c r="P162" s="497"/>
      <c r="Q162" s="497"/>
      <c r="R162" s="497"/>
      <c r="S162" s="497"/>
      <c r="T162" s="497"/>
      <c r="U162" s="497"/>
      <c r="V162" s="497"/>
      <c r="W162" s="497"/>
      <c r="X162" s="497"/>
      <c r="Y162" s="497"/>
      <c r="Z162" s="497"/>
      <c r="AA162" s="497"/>
      <c r="AB162" s="497"/>
      <c r="AC162" s="497"/>
      <c r="AD162" s="336"/>
      <c r="AE162" s="336"/>
      <c r="AG162" s="336"/>
      <c r="AH162" s="336"/>
      <c r="AI162"/>
      <c r="AJ162"/>
      <c r="AK162"/>
      <c r="AL162"/>
    </row>
    <row r="163" spans="1:38" ht="18" x14ac:dyDescent="0.25">
      <c r="B163" s="554" t="s">
        <v>2360</v>
      </c>
      <c r="C163" s="555">
        <f t="shared" si="35"/>
        <v>318.14999999999998</v>
      </c>
      <c r="D163" s="555">
        <f t="shared" si="36"/>
        <v>0</v>
      </c>
      <c r="E163" s="555">
        <f t="shared" si="37"/>
        <v>0</v>
      </c>
      <c r="F163" s="555">
        <f>(D163+E163)/C163</f>
        <v>0</v>
      </c>
      <c r="G163" s="555">
        <f t="shared" si="45"/>
        <v>0</v>
      </c>
      <c r="I163" s="497"/>
      <c r="J163" s="497"/>
      <c r="K163" s="497"/>
      <c r="L163" s="497"/>
      <c r="M163" s="497"/>
      <c r="N163" s="497"/>
      <c r="O163" s="497"/>
      <c r="P163" s="497"/>
      <c r="Q163" s="497"/>
      <c r="R163" s="497"/>
      <c r="S163" s="497"/>
      <c r="T163" s="497"/>
      <c r="U163" s="497"/>
      <c r="V163" s="497"/>
      <c r="W163" s="497"/>
      <c r="X163" s="497"/>
      <c r="Y163" s="497"/>
      <c r="Z163" s="497"/>
      <c r="AA163" s="497"/>
      <c r="AB163" s="497"/>
      <c r="AC163" s="497"/>
      <c r="AD163" s="336"/>
      <c r="AE163" s="336"/>
      <c r="AG163" s="336"/>
      <c r="AH163" s="336"/>
      <c r="AI163"/>
      <c r="AJ163"/>
      <c r="AK163"/>
      <c r="AL163"/>
    </row>
    <row r="164" spans="1:38" ht="18" x14ac:dyDescent="0.25">
      <c r="B164" s="554" t="s">
        <v>2361</v>
      </c>
      <c r="C164" s="555">
        <f t="shared" si="35"/>
        <v>159.81</v>
      </c>
      <c r="D164" s="555">
        <f t="shared" si="36"/>
        <v>0</v>
      </c>
      <c r="E164" s="555">
        <f t="shared" si="37"/>
        <v>0</v>
      </c>
      <c r="F164" s="555">
        <f>(D164+E164)/C164</f>
        <v>0</v>
      </c>
      <c r="G164" s="555">
        <f t="shared" si="45"/>
        <v>0</v>
      </c>
      <c r="I164" s="497"/>
      <c r="J164" s="497"/>
      <c r="K164" s="497"/>
      <c r="L164" s="497"/>
      <c r="M164" s="497"/>
      <c r="N164" s="497"/>
      <c r="O164" s="497"/>
      <c r="P164" s="497"/>
      <c r="Q164" s="497"/>
      <c r="R164" s="497"/>
      <c r="S164" s="497"/>
      <c r="T164" s="497"/>
      <c r="U164" s="497"/>
      <c r="V164" s="497"/>
      <c r="W164" s="497"/>
      <c r="X164" s="497"/>
      <c r="Y164" s="497"/>
      <c r="Z164" s="497"/>
      <c r="AA164" s="497"/>
      <c r="AB164" s="497"/>
      <c r="AC164" s="497"/>
      <c r="AD164" s="336"/>
      <c r="AE164" s="336"/>
      <c r="AG164" s="336"/>
      <c r="AH164" s="336"/>
      <c r="AI164"/>
      <c r="AJ164"/>
      <c r="AK164"/>
      <c r="AL164"/>
    </row>
    <row r="165" spans="1:38" ht="18" x14ac:dyDescent="0.25">
      <c r="B165" s="554" t="s">
        <v>2362</v>
      </c>
      <c r="C165" s="555">
        <f t="shared" si="35"/>
        <v>0</v>
      </c>
      <c r="D165" s="555">
        <f t="shared" si="36"/>
        <v>0</v>
      </c>
      <c r="E165" s="555">
        <f t="shared" si="37"/>
        <v>0</v>
      </c>
      <c r="F165" s="555"/>
      <c r="G165" s="555">
        <f t="shared" si="45"/>
        <v>0</v>
      </c>
      <c r="I165" s="497"/>
      <c r="J165" s="497"/>
      <c r="K165" s="497"/>
      <c r="L165" s="497"/>
      <c r="M165" s="497"/>
      <c r="N165" s="497"/>
      <c r="O165" s="497"/>
      <c r="P165" s="497"/>
      <c r="Q165" s="497"/>
      <c r="R165" s="497"/>
      <c r="S165" s="497"/>
      <c r="T165" s="497"/>
      <c r="U165" s="497"/>
      <c r="V165" s="497"/>
      <c r="W165" s="497"/>
      <c r="X165" s="497"/>
      <c r="Y165" s="497"/>
      <c r="Z165" s="497"/>
      <c r="AA165" s="497"/>
      <c r="AB165" s="497"/>
      <c r="AC165" s="497"/>
      <c r="AD165" s="336"/>
      <c r="AE165" s="336"/>
      <c r="AG165" s="336"/>
      <c r="AH165" s="336"/>
      <c r="AI165"/>
      <c r="AJ165"/>
      <c r="AK165"/>
      <c r="AL165"/>
    </row>
    <row r="166" spans="1:38" ht="18" x14ac:dyDescent="0.25">
      <c r="B166" s="554" t="s">
        <v>2363</v>
      </c>
      <c r="C166" s="555">
        <f t="shared" si="35"/>
        <v>0</v>
      </c>
      <c r="D166" s="555">
        <f t="shared" si="36"/>
        <v>0</v>
      </c>
      <c r="E166" s="555">
        <f t="shared" si="37"/>
        <v>0</v>
      </c>
      <c r="F166" s="555"/>
      <c r="G166" s="555"/>
      <c r="I166" s="497"/>
      <c r="J166" s="497"/>
      <c r="K166" s="497"/>
      <c r="L166" s="497"/>
      <c r="M166" s="497"/>
      <c r="N166" s="497"/>
      <c r="O166" s="497"/>
      <c r="P166" s="497"/>
      <c r="Q166" s="497"/>
      <c r="R166" s="497"/>
      <c r="S166" s="497"/>
      <c r="T166" s="497"/>
      <c r="U166" s="497"/>
      <c r="V166" s="497"/>
      <c r="W166" s="497"/>
      <c r="X166" s="497"/>
      <c r="Y166" s="497"/>
      <c r="Z166" s="497"/>
      <c r="AA166" s="497"/>
      <c r="AB166" s="497"/>
      <c r="AC166" s="497"/>
      <c r="AD166" s="336"/>
      <c r="AE166" s="336"/>
      <c r="AG166" s="336"/>
      <c r="AH166" s="336"/>
      <c r="AI166"/>
      <c r="AJ166"/>
      <c r="AK166"/>
      <c r="AL166"/>
    </row>
    <row r="167" spans="1:38" ht="18" x14ac:dyDescent="0.25">
      <c r="B167" s="554" t="s">
        <v>2364</v>
      </c>
      <c r="C167" s="555">
        <f t="shared" si="35"/>
        <v>0</v>
      </c>
      <c r="D167" s="555">
        <f t="shared" si="36"/>
        <v>0</v>
      </c>
      <c r="E167" s="555">
        <f t="shared" si="37"/>
        <v>0</v>
      </c>
      <c r="F167" s="555"/>
      <c r="I167" s="497"/>
      <c r="J167" s="497"/>
      <c r="K167" s="497"/>
      <c r="L167" s="497"/>
      <c r="M167" s="497"/>
      <c r="N167" s="497"/>
      <c r="O167" s="497"/>
      <c r="P167" s="497"/>
      <c r="Q167" s="497"/>
      <c r="R167" s="497"/>
      <c r="S167" s="497"/>
      <c r="T167" s="497"/>
      <c r="U167" s="497"/>
      <c r="V167" s="497"/>
      <c r="W167" s="497"/>
      <c r="X167" s="497"/>
      <c r="Y167" s="497"/>
      <c r="Z167" s="497"/>
      <c r="AA167" s="497"/>
      <c r="AB167" s="497"/>
      <c r="AC167" s="497"/>
      <c r="AD167" s="336"/>
      <c r="AE167" s="336"/>
      <c r="AG167" s="336"/>
      <c r="AH167" s="336"/>
      <c r="AI167"/>
      <c r="AJ167"/>
      <c r="AK167"/>
      <c r="AL167"/>
    </row>
    <row r="168" spans="1:38" ht="18" x14ac:dyDescent="0.25">
      <c r="B168" s="554" t="s">
        <v>2365</v>
      </c>
      <c r="C168" s="555">
        <f t="shared" si="35"/>
        <v>0</v>
      </c>
      <c r="D168" s="555">
        <f t="shared" si="36"/>
        <v>0</v>
      </c>
      <c r="E168" s="555">
        <f t="shared" si="37"/>
        <v>0</v>
      </c>
      <c r="F168" s="555"/>
      <c r="I168" s="497"/>
      <c r="J168" s="497"/>
      <c r="K168" s="497"/>
      <c r="L168" s="497"/>
      <c r="M168" s="497"/>
      <c r="N168" s="497"/>
      <c r="O168" s="497"/>
      <c r="P168" s="497"/>
      <c r="Q168" s="497"/>
      <c r="R168" s="497"/>
      <c r="S168" s="497"/>
      <c r="T168" s="497"/>
      <c r="U168" s="497"/>
      <c r="V168" s="497"/>
      <c r="W168" s="497"/>
      <c r="X168" s="497"/>
      <c r="Y168" s="497"/>
      <c r="Z168" s="497"/>
      <c r="AA168" s="497"/>
      <c r="AB168" s="497"/>
      <c r="AC168" s="497"/>
      <c r="AD168" s="336"/>
      <c r="AE168" s="336"/>
      <c r="AG168" s="336"/>
      <c r="AH168" s="336"/>
      <c r="AI168"/>
      <c r="AJ168"/>
      <c r="AK168"/>
      <c r="AL168"/>
    </row>
    <row r="169" spans="1:38" ht="12.75"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row>
    <row r="170" spans="1:38" ht="12.75"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row>
    <row r="171" spans="1:38" ht="12.75"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row>
    <row r="172" spans="1:38" ht="12.75"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row>
    <row r="173" spans="1:38" ht="12.75"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row>
    <row r="174" spans="1:38" ht="12.75"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row>
    <row r="175" spans="1:38" ht="12.75"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row>
    <row r="176" spans="1:38" ht="12.75"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row>
  </sheetData>
  <autoFilter ref="A5:G148" xr:uid="{00000000-0001-0000-0100-000000000000}"/>
  <mergeCells count="18">
    <mergeCell ref="AD6:AD7"/>
    <mergeCell ref="AE6:AE7"/>
    <mergeCell ref="AG6:AG7"/>
    <mergeCell ref="AH6:AH7"/>
    <mergeCell ref="A4:AH4"/>
    <mergeCell ref="A5:A7"/>
    <mergeCell ref="B5:B7"/>
    <mergeCell ref="C5:C7"/>
    <mergeCell ref="D5:D7"/>
    <mergeCell ref="F5:F7"/>
    <mergeCell ref="G5:G7"/>
    <mergeCell ref="I5:X5"/>
    <mergeCell ref="Z5:AB5"/>
    <mergeCell ref="AD5:AE5"/>
    <mergeCell ref="AG5:AH5"/>
    <mergeCell ref="Z6:Z7"/>
    <mergeCell ref="AA6:AA7"/>
    <mergeCell ref="AB6:AB7"/>
  </mergeCells>
  <pageMargins left="0.511811024" right="0.511811024" top="0.78740157499999996" bottom="0.78740157499999996" header="0" footer="0"/>
  <pageSetup paperSize="9" scale="40" fitToHeight="0" orientation="landscape"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