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D:\gitd\minute_empire\docs\"/>
    </mc:Choice>
  </mc:AlternateContent>
  <xr:revisionPtr revIDLastSave="0" documentId="13_ncr:1_{48451854-BF5D-4582-B0DC-78F3BAF4BD18}" xr6:coauthVersionLast="47" xr6:coauthVersionMax="47" xr10:uidLastSave="{00000000-0000-0000-0000-000000000000}"/>
  <bookViews>
    <workbookView xWindow="-120" yWindow="-120" windowWidth="29040" windowHeight="15720" activeTab="3" xr2:uid="{BCAE3296-52B4-4992-8D47-6E2C2F757A90}"/>
  </bookViews>
  <sheets>
    <sheet name="brainstorming" sheetId="1" r:id="rId1"/>
    <sheet name="Troops" sheetId="6" r:id="rId2"/>
    <sheet name="Feedbacks" sheetId="2" r:id="rId3"/>
    <sheet name="Troops simulator" sheetId="7" r:id="rId4"/>
    <sheet name="Dinâmica de jogo" sheetId="3" r:id="rId5"/>
    <sheet name="Timeline" sheetId="4" r:id="rId6"/>
    <sheet name="Tempo recursos" sheetId="5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4" i="7" l="1"/>
  <c r="M23" i="7"/>
  <c r="O23" i="7" s="1"/>
  <c r="P24" i="7"/>
  <c r="N23" i="7"/>
  <c r="P23" i="7" s="1"/>
  <c r="O24" i="7"/>
  <c r="D19" i="7"/>
  <c r="D20" i="7"/>
  <c r="D18" i="7"/>
  <c r="N11" i="7"/>
  <c r="P11" i="7" s="1"/>
  <c r="M11" i="7"/>
  <c r="O11" i="7" s="1"/>
  <c r="N10" i="7"/>
  <c r="P10" i="7" s="1"/>
  <c r="M10" i="7"/>
  <c r="O10" i="7" s="1"/>
  <c r="M4" i="7"/>
  <c r="O4" i="7" s="1"/>
  <c r="N4" i="7"/>
  <c r="P4" i="7" s="1"/>
  <c r="N3" i="7"/>
  <c r="P3" i="7" s="1"/>
  <c r="M3" i="7"/>
  <c r="O3" i="7" s="1"/>
  <c r="Q3" i="7" s="1"/>
  <c r="U27" i="5"/>
  <c r="V27" i="5"/>
  <c r="W27" i="5"/>
  <c r="X27" i="5"/>
  <c r="P27" i="5"/>
  <c r="Q27" i="5"/>
  <c r="R27" i="5"/>
  <c r="S27" i="5"/>
  <c r="K27" i="5"/>
  <c r="L27" i="5"/>
  <c r="M27" i="5"/>
  <c r="N27" i="5"/>
  <c r="O27" i="5"/>
  <c r="T27" i="5"/>
  <c r="Y27" i="5"/>
  <c r="AD27" i="5"/>
  <c r="AE27" i="5"/>
  <c r="AF27" i="5"/>
  <c r="AG27" i="5"/>
  <c r="AI27" i="5"/>
  <c r="AJ27" i="5"/>
  <c r="AK27" i="5"/>
  <c r="AL27" i="5"/>
  <c r="F27" i="5"/>
  <c r="G27" i="5"/>
  <c r="H27" i="5"/>
  <c r="I27" i="5"/>
  <c r="C6" i="5"/>
  <c r="AM13" i="5"/>
  <c r="AM14" i="5"/>
  <c r="AM15" i="5"/>
  <c r="AM16" i="5"/>
  <c r="AM17" i="5"/>
  <c r="AM18" i="5"/>
  <c r="AM19" i="5"/>
  <c r="AM20" i="5"/>
  <c r="AM21" i="5"/>
  <c r="AM22" i="5"/>
  <c r="AM23" i="5"/>
  <c r="AM24" i="5"/>
  <c r="AM25" i="5"/>
  <c r="AM26" i="5"/>
  <c r="AM12" i="5"/>
  <c r="AJ13" i="5"/>
  <c r="AK13" i="5"/>
  <c r="AL13" i="5"/>
  <c r="AJ14" i="5"/>
  <c r="AK14" i="5"/>
  <c r="AL14" i="5"/>
  <c r="AJ15" i="5"/>
  <c r="AK15" i="5"/>
  <c r="AL15" i="5"/>
  <c r="AJ16" i="5"/>
  <c r="AK16" i="5"/>
  <c r="AL16" i="5"/>
  <c r="AJ17" i="5"/>
  <c r="AK17" i="5"/>
  <c r="AL17" i="5"/>
  <c r="AJ18" i="5"/>
  <c r="AK18" i="5"/>
  <c r="AL18" i="5"/>
  <c r="AJ19" i="5"/>
  <c r="AK19" i="5"/>
  <c r="AL19" i="5"/>
  <c r="AJ20" i="5"/>
  <c r="AK20" i="5"/>
  <c r="AL20" i="5"/>
  <c r="AJ21" i="5"/>
  <c r="AK21" i="5"/>
  <c r="AL21" i="5"/>
  <c r="AJ22" i="5"/>
  <c r="AK22" i="5"/>
  <c r="AL22" i="5"/>
  <c r="AJ23" i="5"/>
  <c r="AK23" i="5"/>
  <c r="AL23" i="5"/>
  <c r="AJ24" i="5"/>
  <c r="AK24" i="5"/>
  <c r="AL24" i="5"/>
  <c r="AJ25" i="5"/>
  <c r="AK25" i="5"/>
  <c r="AL25" i="5"/>
  <c r="AJ26" i="5"/>
  <c r="AK26" i="5"/>
  <c r="AL26" i="5"/>
  <c r="AL12" i="5"/>
  <c r="AJ12" i="5"/>
  <c r="AK12" i="5"/>
  <c r="AI12" i="5"/>
  <c r="AI13" i="5"/>
  <c r="AI14" i="5"/>
  <c r="AI15" i="5" s="1"/>
  <c r="AI16" i="5" s="1"/>
  <c r="AI17" i="5" s="1"/>
  <c r="AI18" i="5" s="1"/>
  <c r="AI19" i="5" s="1"/>
  <c r="AI20" i="5" s="1"/>
  <c r="AI21" i="5" s="1"/>
  <c r="AI22" i="5" s="1"/>
  <c r="AI23" i="5" s="1"/>
  <c r="AI24" i="5" s="1"/>
  <c r="AI25" i="5" s="1"/>
  <c r="AI26" i="5" s="1"/>
  <c r="AH12" i="5"/>
  <c r="AH13" i="5"/>
  <c r="AH14" i="5"/>
  <c r="AH15" i="5"/>
  <c r="AH16" i="5"/>
  <c r="AH17" i="5"/>
  <c r="AH18" i="5"/>
  <c r="AH19" i="5"/>
  <c r="AH20" i="5"/>
  <c r="AH21" i="5"/>
  <c r="AH22" i="5"/>
  <c r="AH23" i="5"/>
  <c r="AH24" i="5"/>
  <c r="AH25" i="5"/>
  <c r="AH26" i="5"/>
  <c r="AE12" i="5"/>
  <c r="AD13" i="5"/>
  <c r="AE13" i="5"/>
  <c r="AF13" i="5"/>
  <c r="AG13" i="5"/>
  <c r="AD14" i="5"/>
  <c r="AE14" i="5"/>
  <c r="AF14" i="5"/>
  <c r="AG14" i="5"/>
  <c r="AD15" i="5"/>
  <c r="AE15" i="5"/>
  <c r="AF15" i="5"/>
  <c r="AG15" i="5"/>
  <c r="AD16" i="5"/>
  <c r="AE16" i="5"/>
  <c r="AF16" i="5"/>
  <c r="AG16" i="5"/>
  <c r="AD17" i="5"/>
  <c r="AE17" i="5"/>
  <c r="AF17" i="5"/>
  <c r="AG17" i="5"/>
  <c r="AD18" i="5"/>
  <c r="AE18" i="5"/>
  <c r="AF18" i="5"/>
  <c r="AG18" i="5"/>
  <c r="AD19" i="5"/>
  <c r="AE19" i="5"/>
  <c r="AF19" i="5"/>
  <c r="AG19" i="5"/>
  <c r="AD20" i="5"/>
  <c r="AE20" i="5"/>
  <c r="AF20" i="5"/>
  <c r="AG20" i="5"/>
  <c r="AD21" i="5"/>
  <c r="AE21" i="5"/>
  <c r="AF21" i="5"/>
  <c r="AG21" i="5"/>
  <c r="AD22" i="5"/>
  <c r="AE22" i="5"/>
  <c r="AF22" i="5"/>
  <c r="AG22" i="5"/>
  <c r="AD23" i="5"/>
  <c r="AE23" i="5"/>
  <c r="AF23" i="5"/>
  <c r="AG23" i="5"/>
  <c r="AD24" i="5"/>
  <c r="AE24" i="5"/>
  <c r="AF24" i="5"/>
  <c r="AG24" i="5"/>
  <c r="AD25" i="5"/>
  <c r="AE25" i="5"/>
  <c r="AF25" i="5"/>
  <c r="AG25" i="5"/>
  <c r="AD26" i="5"/>
  <c r="AE26" i="5"/>
  <c r="AF26" i="5"/>
  <c r="AG26" i="5"/>
  <c r="AF12" i="5"/>
  <c r="AG12" i="5"/>
  <c r="AD12" i="5"/>
  <c r="AB13" i="5"/>
  <c r="AC13" i="5"/>
  <c r="AB14" i="5"/>
  <c r="AC14" i="5"/>
  <c r="AB15" i="5"/>
  <c r="AC15" i="5"/>
  <c r="AB16" i="5"/>
  <c r="AC16" i="5"/>
  <c r="AB17" i="5"/>
  <c r="AC17" i="5"/>
  <c r="AB18" i="5"/>
  <c r="AC18" i="5"/>
  <c r="AB19" i="5"/>
  <c r="AC19" i="5"/>
  <c r="AB20" i="5"/>
  <c r="AC20" i="5"/>
  <c r="AB21" i="5"/>
  <c r="AC21" i="5"/>
  <c r="AB22" i="5"/>
  <c r="AC22" i="5"/>
  <c r="AB23" i="5"/>
  <c r="AC23" i="5"/>
  <c r="AB24" i="5"/>
  <c r="AC24" i="5"/>
  <c r="AB25" i="5"/>
  <c r="AC25" i="5"/>
  <c r="AB26" i="5"/>
  <c r="AC26" i="5"/>
  <c r="AB12" i="5"/>
  <c r="AC12" i="5"/>
  <c r="AA13" i="5"/>
  <c r="AA14" i="5"/>
  <c r="AA15" i="5"/>
  <c r="AA16" i="5"/>
  <c r="AA17" i="5"/>
  <c r="AA18" i="5"/>
  <c r="AA19" i="5"/>
  <c r="AA20" i="5"/>
  <c r="AA21" i="5"/>
  <c r="AA22" i="5"/>
  <c r="AA23" i="5"/>
  <c r="AA24" i="5"/>
  <c r="AA25" i="5"/>
  <c r="AA26" i="5"/>
  <c r="AA12" i="5"/>
  <c r="Z13" i="5"/>
  <c r="Z14" i="5"/>
  <c r="Z15" i="5"/>
  <c r="Z16" i="5"/>
  <c r="Z17" i="5"/>
  <c r="Z18" i="5"/>
  <c r="Z19" i="5"/>
  <c r="Z20" i="5"/>
  <c r="Z21" i="5"/>
  <c r="Z22" i="5"/>
  <c r="Z23" i="5"/>
  <c r="Z24" i="5"/>
  <c r="Z25" i="5"/>
  <c r="Z26" i="5"/>
  <c r="Z12" i="5"/>
  <c r="Z11" i="5"/>
  <c r="AA11" i="5"/>
  <c r="AB11" i="5"/>
  <c r="AC11" i="5"/>
  <c r="Y13" i="5"/>
  <c r="Y14" i="5"/>
  <c r="Y15" i="5"/>
  <c r="Y16" i="5"/>
  <c r="Y17" i="5"/>
  <c r="Y18" i="5"/>
  <c r="Y19" i="5"/>
  <c r="Y20" i="5"/>
  <c r="Y21" i="5"/>
  <c r="Y22" i="5"/>
  <c r="Y23" i="5"/>
  <c r="Y24" i="5"/>
  <c r="Y25" i="5"/>
  <c r="Y26" i="5"/>
  <c r="Y12" i="5"/>
  <c r="T13" i="5"/>
  <c r="T14" i="5"/>
  <c r="T15" i="5"/>
  <c r="T16" i="5"/>
  <c r="T17" i="5"/>
  <c r="T18" i="5"/>
  <c r="T19" i="5"/>
  <c r="T20" i="5"/>
  <c r="T21" i="5"/>
  <c r="T22" i="5"/>
  <c r="T23" i="5"/>
  <c r="T24" i="5"/>
  <c r="T25" i="5"/>
  <c r="T26" i="5"/>
  <c r="T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12" i="5"/>
  <c r="K12" i="5"/>
  <c r="L12" i="5"/>
  <c r="M12" i="5"/>
  <c r="N12" i="5"/>
  <c r="P12" i="5"/>
  <c r="Q12" i="5"/>
  <c r="R12" i="5"/>
  <c r="S12" i="5"/>
  <c r="U12" i="5"/>
  <c r="V12" i="5"/>
  <c r="W12" i="5"/>
  <c r="X12" i="5"/>
  <c r="K13" i="5"/>
  <c r="L13" i="5"/>
  <c r="M13" i="5"/>
  <c r="N13" i="5"/>
  <c r="P13" i="5"/>
  <c r="Q13" i="5"/>
  <c r="R13" i="5"/>
  <c r="S13" i="5"/>
  <c r="U13" i="5"/>
  <c r="V13" i="5"/>
  <c r="W13" i="5"/>
  <c r="X13" i="5"/>
  <c r="K14" i="5"/>
  <c r="L14" i="5"/>
  <c r="M14" i="5"/>
  <c r="N14" i="5"/>
  <c r="P14" i="5"/>
  <c r="Q14" i="5"/>
  <c r="R14" i="5"/>
  <c r="S14" i="5"/>
  <c r="U14" i="5"/>
  <c r="V14" i="5"/>
  <c r="W14" i="5"/>
  <c r="X14" i="5"/>
  <c r="K15" i="5"/>
  <c r="L15" i="5"/>
  <c r="M15" i="5"/>
  <c r="N15" i="5"/>
  <c r="P15" i="5"/>
  <c r="Q15" i="5"/>
  <c r="R15" i="5"/>
  <c r="S15" i="5"/>
  <c r="U15" i="5"/>
  <c r="V15" i="5"/>
  <c r="W15" i="5"/>
  <c r="X15" i="5"/>
  <c r="K16" i="5"/>
  <c r="L16" i="5"/>
  <c r="M16" i="5"/>
  <c r="N16" i="5"/>
  <c r="P16" i="5"/>
  <c r="Q16" i="5"/>
  <c r="R16" i="5"/>
  <c r="S16" i="5"/>
  <c r="U16" i="5"/>
  <c r="V16" i="5"/>
  <c r="W16" i="5"/>
  <c r="X16" i="5"/>
  <c r="K17" i="5"/>
  <c r="L17" i="5"/>
  <c r="M17" i="5"/>
  <c r="N17" i="5"/>
  <c r="P17" i="5"/>
  <c r="Q17" i="5"/>
  <c r="R17" i="5"/>
  <c r="S17" i="5"/>
  <c r="U17" i="5"/>
  <c r="V17" i="5"/>
  <c r="W17" i="5"/>
  <c r="X17" i="5"/>
  <c r="K18" i="5"/>
  <c r="L18" i="5"/>
  <c r="M18" i="5"/>
  <c r="N18" i="5"/>
  <c r="P18" i="5"/>
  <c r="Q18" i="5"/>
  <c r="R18" i="5"/>
  <c r="S18" i="5"/>
  <c r="U18" i="5"/>
  <c r="V18" i="5"/>
  <c r="W18" i="5"/>
  <c r="X18" i="5"/>
  <c r="K19" i="5"/>
  <c r="L19" i="5"/>
  <c r="M19" i="5"/>
  <c r="N19" i="5"/>
  <c r="P19" i="5"/>
  <c r="Q19" i="5"/>
  <c r="R19" i="5"/>
  <c r="S19" i="5"/>
  <c r="U19" i="5"/>
  <c r="V19" i="5"/>
  <c r="W19" i="5"/>
  <c r="X19" i="5"/>
  <c r="K20" i="5"/>
  <c r="L20" i="5"/>
  <c r="M20" i="5"/>
  <c r="N20" i="5"/>
  <c r="P20" i="5"/>
  <c r="Q20" i="5"/>
  <c r="R20" i="5"/>
  <c r="S20" i="5"/>
  <c r="U20" i="5"/>
  <c r="V20" i="5"/>
  <c r="W20" i="5"/>
  <c r="X20" i="5"/>
  <c r="K21" i="5"/>
  <c r="L21" i="5"/>
  <c r="M21" i="5"/>
  <c r="N21" i="5"/>
  <c r="P21" i="5"/>
  <c r="Q21" i="5"/>
  <c r="R21" i="5"/>
  <c r="S21" i="5"/>
  <c r="U21" i="5"/>
  <c r="V21" i="5"/>
  <c r="W21" i="5"/>
  <c r="X21" i="5"/>
  <c r="K22" i="5"/>
  <c r="L22" i="5"/>
  <c r="M22" i="5"/>
  <c r="N22" i="5"/>
  <c r="P22" i="5"/>
  <c r="Q22" i="5"/>
  <c r="R22" i="5"/>
  <c r="S22" i="5"/>
  <c r="U22" i="5"/>
  <c r="V22" i="5"/>
  <c r="W22" i="5"/>
  <c r="X22" i="5"/>
  <c r="K23" i="5"/>
  <c r="L23" i="5"/>
  <c r="M23" i="5"/>
  <c r="N23" i="5"/>
  <c r="P23" i="5"/>
  <c r="Q23" i="5"/>
  <c r="R23" i="5"/>
  <c r="S23" i="5"/>
  <c r="U23" i="5"/>
  <c r="V23" i="5"/>
  <c r="W23" i="5"/>
  <c r="X23" i="5"/>
  <c r="K24" i="5"/>
  <c r="L24" i="5"/>
  <c r="M24" i="5"/>
  <c r="N24" i="5"/>
  <c r="P24" i="5"/>
  <c r="Q24" i="5"/>
  <c r="R24" i="5"/>
  <c r="S24" i="5"/>
  <c r="U24" i="5"/>
  <c r="V24" i="5"/>
  <c r="W24" i="5"/>
  <c r="X24" i="5"/>
  <c r="K25" i="5"/>
  <c r="L25" i="5"/>
  <c r="M25" i="5"/>
  <c r="N25" i="5"/>
  <c r="P25" i="5"/>
  <c r="Q25" i="5"/>
  <c r="R25" i="5"/>
  <c r="S25" i="5"/>
  <c r="U25" i="5"/>
  <c r="V25" i="5"/>
  <c r="W25" i="5"/>
  <c r="X25" i="5"/>
  <c r="K26" i="5"/>
  <c r="L26" i="5"/>
  <c r="M26" i="5"/>
  <c r="N26" i="5"/>
  <c r="P26" i="5"/>
  <c r="Q26" i="5"/>
  <c r="R26" i="5"/>
  <c r="S26" i="5"/>
  <c r="U26" i="5"/>
  <c r="V26" i="5"/>
  <c r="W26" i="5"/>
  <c r="X26" i="5"/>
  <c r="H12" i="5"/>
  <c r="I12" i="5"/>
  <c r="H13" i="5"/>
  <c r="I13" i="5"/>
  <c r="H14" i="5"/>
  <c r="I14" i="5"/>
  <c r="H15" i="5"/>
  <c r="I15" i="5"/>
  <c r="H16" i="5"/>
  <c r="I16" i="5"/>
  <c r="H17" i="5"/>
  <c r="I17" i="5"/>
  <c r="H18" i="5"/>
  <c r="I18" i="5"/>
  <c r="H19" i="5"/>
  <c r="I19" i="5"/>
  <c r="H20" i="5"/>
  <c r="I20" i="5"/>
  <c r="H21" i="5"/>
  <c r="I21" i="5"/>
  <c r="H22" i="5"/>
  <c r="I22" i="5"/>
  <c r="H23" i="5"/>
  <c r="I23" i="5"/>
  <c r="H24" i="5"/>
  <c r="I24" i="5"/>
  <c r="H25" i="5"/>
  <c r="I25" i="5"/>
  <c r="H26" i="5"/>
  <c r="I26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12" i="5"/>
  <c r="D12" i="5"/>
  <c r="D13" i="5" s="1"/>
  <c r="D14" i="5" s="1"/>
  <c r="D15" i="5" s="1"/>
  <c r="D16" i="5" s="1"/>
  <c r="D17" i="5" s="1"/>
  <c r="D18" i="5" s="1"/>
  <c r="D19" i="5" s="1"/>
  <c r="D20" i="5" s="1"/>
  <c r="D21" i="5" s="1"/>
  <c r="D22" i="5" s="1"/>
  <c r="D23" i="5" s="1"/>
  <c r="D24" i="5" s="1"/>
  <c r="D25" i="5" s="1"/>
  <c r="D26" i="5" s="1"/>
  <c r="E12" i="5"/>
  <c r="E13" i="5" s="1"/>
  <c r="E14" i="5" s="1"/>
  <c r="E15" i="5" s="1"/>
  <c r="E16" i="5" s="1"/>
  <c r="E17" i="5" s="1"/>
  <c r="E18" i="5" s="1"/>
  <c r="E19" i="5" s="1"/>
  <c r="E20" i="5" s="1"/>
  <c r="E21" i="5" s="1"/>
  <c r="E22" i="5" s="1"/>
  <c r="E23" i="5" s="1"/>
  <c r="E24" i="5" s="1"/>
  <c r="E25" i="5" s="1"/>
  <c r="E26" i="5" s="1"/>
  <c r="C12" i="5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B12" i="5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Q23" i="7" l="1"/>
  <c r="R24" i="7" s="1"/>
  <c r="U24" i="7" s="1"/>
  <c r="Q24" i="7"/>
  <c r="R23" i="7" s="1"/>
  <c r="S23" i="7" s="1"/>
  <c r="Q11" i="7"/>
  <c r="R10" i="7" s="1"/>
  <c r="T10" i="7" s="1"/>
  <c r="Q10" i="7"/>
  <c r="R11" i="7" s="1"/>
  <c r="T11" i="7" s="1"/>
  <c r="Q4" i="7"/>
  <c r="R3" i="7" s="1"/>
  <c r="R4" i="7"/>
  <c r="AM27" i="5"/>
  <c r="AH27" i="5"/>
  <c r="J27" i="5"/>
  <c r="T23" i="7" l="1"/>
  <c r="V23" i="7" s="1"/>
  <c r="U23" i="7"/>
  <c r="S24" i="7"/>
  <c r="T24" i="7"/>
  <c r="S10" i="7"/>
  <c r="U10" i="7"/>
  <c r="U11" i="7"/>
  <c r="S11" i="7"/>
  <c r="V11" i="7" s="1"/>
  <c r="T3" i="7"/>
  <c r="S3" i="7"/>
  <c r="T4" i="7"/>
  <c r="S4" i="7"/>
  <c r="U3" i="7"/>
  <c r="V24" i="7" l="1"/>
  <c r="V10" i="7"/>
  <c r="V3" i="7"/>
  <c r="U4" i="7"/>
  <c r="V4" i="7"/>
</calcChain>
</file>

<file path=xl/sharedStrings.xml><?xml version="1.0" encoding="utf-8"?>
<sst xmlns="http://schemas.openxmlformats.org/spreadsheetml/2006/main" count="274" uniqueCount="120">
  <si>
    <t>Collections</t>
  </si>
  <si>
    <t>User</t>
  </si>
  <si>
    <t>Villages</t>
  </si>
  <si>
    <t>Troops</t>
  </si>
  <si>
    <t>id</t>
  </si>
  <si>
    <t>user_name</t>
  </si>
  <si>
    <t>family_name</t>
  </si>
  <si>
    <t>color</t>
  </si>
  <si>
    <t>password</t>
  </si>
  <si>
    <t>name</t>
  </si>
  <si>
    <t>resources</t>
  </si>
  <si>
    <t>fields</t>
  </si>
  <si>
    <t>field[8]</t>
  </si>
  <si>
    <t>wood</t>
  </si>
  <si>
    <t>food</t>
  </si>
  <si>
    <t>stone</t>
  </si>
  <si>
    <t>city_center</t>
  </si>
  <si>
    <t>city</t>
  </si>
  <si>
    <t>wall</t>
  </si>
  <si>
    <t>barraks</t>
  </si>
  <si>
    <t>iron</t>
  </si>
  <si>
    <t>rally point</t>
  </si>
  <si>
    <t>archery</t>
  </si>
  <si>
    <t>stable</t>
  </si>
  <si>
    <t>Max res</t>
  </si>
  <si>
    <t>otf calc</t>
  </si>
  <si>
    <t>Delta res</t>
  </si>
  <si>
    <t>Population</t>
  </si>
  <si>
    <t>werehouse</t>
  </si>
  <si>
    <t>granary</t>
  </si>
  <si>
    <t>hide spot</t>
  </si>
  <si>
    <t>Militia</t>
  </si>
  <si>
    <t>archer</t>
  </si>
  <si>
    <t>cavalary</t>
  </si>
  <si>
    <t>pikeman</t>
  </si>
  <si>
    <t>X</t>
  </si>
  <si>
    <t>Archer</t>
  </si>
  <si>
    <t>Cavalary</t>
  </si>
  <si>
    <t>Pikeman</t>
  </si>
  <si>
    <t>Hover dialog usefull? instead show the info inside each field, would it help?</t>
  </si>
  <si>
    <t>Instead of having a hover card to show tasks, would it be better to show the progress inside each building?</t>
  </si>
  <si>
    <t>Cada nível = 1 de população</t>
  </si>
  <si>
    <t>Pode pararlelizar o quanto quiser de trabalho, desde que tenha trabalhadores pra isso</t>
  </si>
  <si>
    <t>Se for evoluir uma construção do nível 6 para o nível 7, precisa de pelo menos 7 trabalhadores</t>
  </si>
  <si>
    <t>Quanto mais evoluções, mais população, mais trabalhos paralelo vai conseguir fazer</t>
  </si>
  <si>
    <t>Quanto maior população, mais consumo de cereal precisa</t>
  </si>
  <si>
    <t>População</t>
  </si>
  <si>
    <t>Food</t>
  </si>
  <si>
    <t>Tree</t>
  </si>
  <si>
    <t>Stone</t>
  </si>
  <si>
    <t>Build a warehouse</t>
  </si>
  <si>
    <t>build a granary</t>
  </si>
  <si>
    <t>Wood</t>
  </si>
  <si>
    <t>Custo de criação 3x mais que o custo do primeiro upgrade</t>
  </si>
  <si>
    <t>No level 5, a produção de um campo já passa a ser +- o dobro da produção base</t>
  </si>
  <si>
    <t>Intended timeline</t>
  </si>
  <si>
    <t>Level</t>
  </si>
  <si>
    <t>Iron</t>
  </si>
  <si>
    <t>Production rate</t>
  </si>
  <si>
    <t>CNT</t>
  </si>
  <si>
    <t>Base production</t>
  </si>
  <si>
    <t>Upgrade cost</t>
  </si>
  <si>
    <t>Base upgrade cost</t>
  </si>
  <si>
    <t>Wood upgrade</t>
  </si>
  <si>
    <t>Food upgrade</t>
  </si>
  <si>
    <t>Stone upgrade</t>
  </si>
  <si>
    <t>Iron upgrade</t>
  </si>
  <si>
    <t>Food base upgrade cost</t>
  </si>
  <si>
    <t>Wood base upgrade cost</t>
  </si>
  <si>
    <t>Stone base upgrade cost</t>
  </si>
  <si>
    <t>Iron base upgrade cost</t>
  </si>
  <si>
    <t>Um campo pra suprir demanda da população</t>
  </si>
  <si>
    <t>Armazém e celeiro tem que tankar 3h um campo de cada tipo no mesmo nível dele</t>
  </si>
  <si>
    <t>Time</t>
  </si>
  <si>
    <t>CNT RES</t>
  </si>
  <si>
    <t>CNT TIME</t>
  </si>
  <si>
    <t>Storage capacity</t>
  </si>
  <si>
    <t>Warehouse</t>
  </si>
  <si>
    <t>Base</t>
  </si>
  <si>
    <t>Storage</t>
  </si>
  <si>
    <t>Warehouse upagrade</t>
  </si>
  <si>
    <t>Granary upgrade</t>
  </si>
  <si>
    <t>Granary base upgrade cost</t>
  </si>
  <si>
    <t>Warehouse base upgrade cost</t>
  </si>
  <si>
    <t>tref</t>
  </si>
  <si>
    <t>Granary</t>
  </si>
  <si>
    <t>GET https://fonts.googleapis.com/css2?family=Roboto:wght@100;300;400;500;700;900&amp;display=swap net::ERR_NAME_NOT_RESOLVED</t>
  </si>
  <si>
    <t>Milestones</t>
  </si>
  <si>
    <t>Slots do círculo externo são liberado quando centro da cidade atinge nível 5</t>
  </si>
  <si>
    <t>Centro da cidade nível 5 precisa de pelo menos população 30</t>
  </si>
  <si>
    <t>Custos das construções vai variar de acordo com o nível que eu quero que o pessoal construa ela</t>
  </si>
  <si>
    <t>Longbowman</t>
  </si>
  <si>
    <t>Crossbowman</t>
  </si>
  <si>
    <t>Tower</t>
  </si>
  <si>
    <t>??</t>
  </si>
  <si>
    <t>Light cavalary</t>
  </si>
  <si>
    <t>Attack</t>
  </si>
  <si>
    <t>Defense</t>
  </si>
  <si>
    <t>Attacker</t>
  </si>
  <si>
    <t>Defender</t>
  </si>
  <si>
    <t>Total attack</t>
  </si>
  <si>
    <t>winner_snowball_parameter</t>
  </si>
  <si>
    <t>Attacker penalty</t>
  </si>
  <si>
    <t>Loss percentage</t>
  </si>
  <si>
    <t>Attack snowball ratio</t>
  </si>
  <si>
    <t>Final troop quantity</t>
  </si>
  <si>
    <t>No survivor threshold</t>
  </si>
  <si>
    <t>Troop attack</t>
  </si>
  <si>
    <t>Troop Defence</t>
  </si>
  <si>
    <t>Has survivors?</t>
  </si>
  <si>
    <t>Calculated final troop quantity</t>
  </si>
  <si>
    <t>Case 1 - Militia vs Militia (attack + defence)</t>
  </si>
  <si>
    <t>All lived?</t>
  </si>
  <si>
    <t>Total Defense</t>
  </si>
  <si>
    <t>Case 1 - Militia vs Militia (attack + defense)</t>
  </si>
  <si>
    <t>Attack in the city:</t>
  </si>
  <si>
    <t>Attacker penalty: pop/(attackers+pop)</t>
  </si>
  <si>
    <t>Pop</t>
  </si>
  <si>
    <t>Penaly:</t>
  </si>
  <si>
    <t>Case 2 - Militia vs Archer (Archer defending)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</si>
</sst>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9"/>
      <color theme="1"/>
      <name val="Aptos Narrow"/>
      <family val="2"/>
      <scheme val="minor"/>
    </font>
    <font>
      <sz val="8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5"/>
      <name val="Aptos Narrow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 tint="-4.9989318521683403E-2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2">
    <xf numFmtId="0" fontId="0" fillId="0" borderId="0" xfId="0"/>
    <xf numFmtId="0" fontId="0" fillId="3" borderId="1" xfId="0" applyFill="1" applyBorder="1"/>
    <xf numFmtId="0" fontId="0" fillId="4" borderId="1" xfId="0" applyFill="1" applyBorder="1"/>
    <xf numFmtId="0" fontId="0" fillId="0" borderId="1" xfId="0" applyBorder="1"/>
    <xf numFmtId="0" fontId="0" fillId="5" borderId="0" xfId="0" applyFill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5" borderId="1" xfId="0" applyFill="1" applyBorder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1" xfId="0" applyFill="1" applyBorder="1"/>
    <xf numFmtId="0" fontId="2" fillId="0" borderId="0" xfId="0" applyFont="1"/>
    <xf numFmtId="0" fontId="3" fillId="0" borderId="0" xfId="0" applyFont="1"/>
    <xf numFmtId="0" fontId="1" fillId="16" borderId="1" xfId="0" applyFont="1" applyFill="1" applyBorder="1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4" fillId="0" borderId="10" xfId="0" applyFont="1" applyBorder="1"/>
    <xf numFmtId="0" fontId="0" fillId="0" borderId="10" xfId="0" applyBorder="1"/>
    <xf numFmtId="0" fontId="4" fillId="0" borderId="15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2" fontId="0" fillId="0" borderId="17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18" xfId="0" applyNumberFormat="1" applyBorder="1" applyAlignment="1">
      <alignment horizontal="center"/>
    </xf>
    <xf numFmtId="2" fontId="0" fillId="0" borderId="19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2" fontId="0" fillId="0" borderId="21" xfId="0" applyNumberFormat="1" applyBorder="1" applyAlignment="1">
      <alignment horizontal="center"/>
    </xf>
    <xf numFmtId="0" fontId="4" fillId="0" borderId="7" xfId="0" applyFont="1" applyBorder="1"/>
    <xf numFmtId="0" fontId="0" fillId="0" borderId="7" xfId="0" applyBorder="1" applyAlignment="1">
      <alignment horizontal="center"/>
    </xf>
    <xf numFmtId="2" fontId="0" fillId="0" borderId="15" xfId="0" applyNumberFormat="1" applyBorder="1" applyAlignment="1">
      <alignment horizontal="center"/>
    </xf>
    <xf numFmtId="2" fontId="0" fillId="0" borderId="16" xfId="0" applyNumberFormat="1" applyBorder="1" applyAlignment="1">
      <alignment horizontal="center"/>
    </xf>
    <xf numFmtId="2" fontId="0" fillId="0" borderId="22" xfId="0" applyNumberFormat="1" applyBorder="1" applyAlignment="1">
      <alignment horizontal="center"/>
    </xf>
    <xf numFmtId="2" fontId="0" fillId="0" borderId="23" xfId="0" applyNumberFormat="1" applyBorder="1" applyAlignment="1">
      <alignment horizontal="center"/>
    </xf>
    <xf numFmtId="2" fontId="0" fillId="0" borderId="24" xfId="0" applyNumberFormat="1" applyBorder="1" applyAlignment="1">
      <alignment horizontal="center"/>
    </xf>
    <xf numFmtId="0" fontId="4" fillId="0" borderId="33" xfId="0" applyFont="1" applyBorder="1" applyAlignment="1">
      <alignment horizontal="center"/>
    </xf>
    <xf numFmtId="2" fontId="0" fillId="0" borderId="34" xfId="0" applyNumberFormat="1" applyBorder="1" applyAlignment="1">
      <alignment horizontal="center"/>
    </xf>
    <xf numFmtId="2" fontId="0" fillId="0" borderId="35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37" xfId="0" applyFont="1" applyBorder="1" applyAlignment="1">
      <alignment horizontal="center"/>
    </xf>
    <xf numFmtId="0" fontId="4" fillId="0" borderId="38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7" xfId="0" applyBorder="1"/>
    <xf numFmtId="0" fontId="4" fillId="0" borderId="40" xfId="0" applyFont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4" fillId="0" borderId="43" xfId="0" applyFont="1" applyBorder="1" applyAlignment="1">
      <alignment horizontal="center"/>
    </xf>
    <xf numFmtId="0" fontId="4" fillId="0" borderId="44" xfId="0" applyFont="1" applyBorder="1" applyAlignment="1">
      <alignment horizontal="center"/>
    </xf>
    <xf numFmtId="0" fontId="4" fillId="0" borderId="45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47" xfId="0" applyFont="1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4" fillId="0" borderId="0" xfId="0" applyFont="1" applyAlignment="1">
      <alignment horizontal="center"/>
    </xf>
    <xf numFmtId="2" fontId="5" fillId="0" borderId="15" xfId="0" applyNumberFormat="1" applyFont="1" applyBorder="1" applyAlignment="1">
      <alignment horizontal="center"/>
    </xf>
    <xf numFmtId="2" fontId="5" fillId="0" borderId="1" xfId="0" applyNumberFormat="1" applyFont="1" applyBorder="1" applyAlignment="1">
      <alignment horizontal="center"/>
    </xf>
    <xf numFmtId="2" fontId="5" fillId="0" borderId="16" xfId="0" applyNumberFormat="1" applyFont="1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34" xfId="0" applyFont="1" applyBorder="1" applyAlignment="1">
      <alignment horizontal="center"/>
    </xf>
    <xf numFmtId="0" fontId="5" fillId="0" borderId="17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36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46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6" xfId="0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39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37" xfId="0" applyFont="1" applyBorder="1" applyAlignment="1">
      <alignment horizontal="center"/>
    </xf>
    <xf numFmtId="0" fontId="4" fillId="0" borderId="38" xfId="0" applyFont="1" applyBorder="1" applyAlignment="1">
      <alignment horizontal="center"/>
    </xf>
    <xf numFmtId="0" fontId="4" fillId="0" borderId="40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29" xfId="0" applyFont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4" fillId="0" borderId="32" xfId="0" applyFont="1" applyBorder="1" applyAlignment="1">
      <alignment horizontal="center"/>
    </xf>
    <xf numFmtId="0" fontId="4" fillId="0" borderId="30" xfId="0" applyFont="1" applyBorder="1" applyAlignment="1">
      <alignment horizontal="center"/>
    </xf>
    <xf numFmtId="0" fontId="4" fillId="0" borderId="31" xfId="0" applyFont="1" applyBorder="1" applyAlignment="1">
      <alignment horizontal="center"/>
    </xf>
    <xf numFmtId="0" fontId="4" fillId="0" borderId="25" xfId="0" applyFont="1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0" fontId="4" fillId="0" borderId="1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51</xdr:col>
      <xdr:colOff>104775</xdr:colOff>
      <xdr:row>15</xdr:row>
      <xdr:rowOff>95250</xdr:rowOff>
    </xdr:from>
    <xdr:to>
      <xdr:col>55</xdr:col>
      <xdr:colOff>95250</xdr:colOff>
      <xdr:row>19</xdr:row>
      <xdr:rowOff>114300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C85A4208-873A-1745-EC9C-363696A95984}"/>
            </a:ext>
          </a:extLst>
        </xdr:cNvPr>
        <xdr:cNvSpPr/>
      </xdr:nvSpPr>
      <xdr:spPr>
        <a:xfrm>
          <a:off x="10306050" y="2952750"/>
          <a:ext cx="790575" cy="781050"/>
        </a:xfrm>
        <a:prstGeom prst="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50</xdr:col>
      <xdr:colOff>114300</xdr:colOff>
      <xdr:row>14</xdr:row>
      <xdr:rowOff>114300</xdr:rowOff>
    </xdr:from>
    <xdr:to>
      <xdr:col>56</xdr:col>
      <xdr:colOff>95250</xdr:colOff>
      <xdr:row>20</xdr:row>
      <xdr:rowOff>76200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29F0F64A-1C33-487B-9491-C5BA630789FE}"/>
            </a:ext>
          </a:extLst>
        </xdr:cNvPr>
        <xdr:cNvSpPr/>
      </xdr:nvSpPr>
      <xdr:spPr>
        <a:xfrm>
          <a:off x="10115550" y="2781300"/>
          <a:ext cx="1181100" cy="1104900"/>
        </a:xfrm>
        <a:prstGeom prst="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B8A5D-57A4-491A-8F64-525E78E348B7}">
  <dimension ref="A1:AU69"/>
  <sheetViews>
    <sheetView topLeftCell="D24" zoomScale="145" zoomScaleNormal="145" workbookViewId="0">
      <selection activeCell="N27" sqref="N27:AR35"/>
    </sheetView>
  </sheetViews>
  <sheetFormatPr defaultRowHeight="15" x14ac:dyDescent="0.25"/>
  <cols>
    <col min="3" max="3" width="10.28515625" bestFit="1" customWidth="1"/>
    <col min="10" max="58" width="3.140625" customWidth="1"/>
  </cols>
  <sheetData>
    <row r="1" spans="1:36" x14ac:dyDescent="0.25">
      <c r="A1" t="s">
        <v>0</v>
      </c>
    </row>
    <row r="2" spans="1:36" x14ac:dyDescent="0.25">
      <c r="A2" t="s">
        <v>1</v>
      </c>
    </row>
    <row r="3" spans="1:36" x14ac:dyDescent="0.25">
      <c r="B3" t="s">
        <v>4</v>
      </c>
    </row>
    <row r="4" spans="1:36" x14ac:dyDescent="0.25">
      <c r="B4" t="s">
        <v>5</v>
      </c>
      <c r="X4" s="3"/>
      <c r="Y4" s="1"/>
      <c r="Z4" s="1"/>
      <c r="AA4" s="1"/>
      <c r="AB4" s="3"/>
      <c r="AF4" s="3"/>
      <c r="AG4" s="9"/>
      <c r="AH4" s="9"/>
      <c r="AI4" s="9"/>
      <c r="AJ4" s="3"/>
    </row>
    <row r="5" spans="1:36" x14ac:dyDescent="0.25">
      <c r="B5" t="s">
        <v>8</v>
      </c>
      <c r="X5" s="1"/>
      <c r="Y5" s="1"/>
      <c r="Z5" s="1"/>
      <c r="AA5" s="1"/>
      <c r="AB5" s="1"/>
      <c r="AF5" s="9"/>
      <c r="AG5" s="5"/>
      <c r="AH5" s="6"/>
      <c r="AI5" s="6"/>
      <c r="AJ5" s="9"/>
    </row>
    <row r="6" spans="1:36" x14ac:dyDescent="0.25">
      <c r="B6" t="s">
        <v>6</v>
      </c>
      <c r="X6" s="1"/>
      <c r="Y6" s="1"/>
      <c r="Z6" s="2"/>
      <c r="AA6" s="1"/>
      <c r="AB6" s="1"/>
      <c r="AF6" s="9"/>
      <c r="AG6" s="9"/>
      <c r="AH6" s="10"/>
      <c r="AI6" s="7"/>
      <c r="AJ6" s="9"/>
    </row>
    <row r="7" spans="1:36" x14ac:dyDescent="0.25">
      <c r="B7" t="s">
        <v>7</v>
      </c>
      <c r="X7" s="1"/>
      <c r="Y7" s="1"/>
      <c r="Z7" s="1"/>
      <c r="AA7" s="1"/>
      <c r="AB7" s="1"/>
      <c r="AF7" s="9"/>
      <c r="AG7" s="9"/>
      <c r="AH7" s="9"/>
      <c r="AI7" s="8"/>
      <c r="AJ7" s="9"/>
    </row>
    <row r="8" spans="1:36" x14ac:dyDescent="0.25">
      <c r="X8" s="3"/>
      <c r="Y8" s="1"/>
      <c r="Z8" s="1"/>
      <c r="AA8" s="1"/>
      <c r="AB8" s="3"/>
      <c r="AF8" s="3"/>
      <c r="AG8" s="9"/>
      <c r="AH8" s="9"/>
      <c r="AI8" s="9"/>
      <c r="AJ8" s="3"/>
    </row>
    <row r="10" spans="1:36" x14ac:dyDescent="0.25">
      <c r="A10" t="s">
        <v>2</v>
      </c>
      <c r="R10" s="12"/>
      <c r="S10" s="12"/>
      <c r="T10" s="12"/>
      <c r="U10" s="12"/>
      <c r="V10" s="12"/>
      <c r="W10" s="12"/>
      <c r="X10" s="12"/>
      <c r="Y10" s="12"/>
      <c r="Z10" s="12"/>
    </row>
    <row r="11" spans="1:36" x14ac:dyDescent="0.25">
      <c r="B11" t="s">
        <v>9</v>
      </c>
      <c r="E11" t="s">
        <v>25</v>
      </c>
      <c r="R11" s="12"/>
      <c r="S11" s="4"/>
      <c r="T11" s="4"/>
      <c r="U11" s="4"/>
      <c r="V11" s="4"/>
      <c r="W11" s="4"/>
      <c r="X11" s="4"/>
      <c r="Y11" s="4"/>
      <c r="Z11" s="12"/>
    </row>
    <row r="12" spans="1:36" x14ac:dyDescent="0.25">
      <c r="B12" t="s">
        <v>11</v>
      </c>
      <c r="E12" t="s">
        <v>24</v>
      </c>
      <c r="R12" s="12"/>
      <c r="S12" s="4"/>
      <c r="V12" s="11"/>
      <c r="Y12" s="4"/>
      <c r="Z12" s="12"/>
    </row>
    <row r="13" spans="1:36" x14ac:dyDescent="0.25">
      <c r="C13" t="s">
        <v>12</v>
      </c>
      <c r="E13" t="s">
        <v>26</v>
      </c>
      <c r="R13" s="12"/>
      <c r="S13" s="4"/>
      <c r="T13" s="11"/>
      <c r="U13" s="14"/>
      <c r="X13" s="13"/>
      <c r="Y13" s="4"/>
      <c r="Z13" s="12"/>
    </row>
    <row r="14" spans="1:36" x14ac:dyDescent="0.25">
      <c r="E14" t="s">
        <v>27</v>
      </c>
      <c r="R14" s="12"/>
      <c r="S14" s="4"/>
      <c r="V14" s="4"/>
      <c r="Y14" s="4"/>
      <c r="Z14" s="12"/>
    </row>
    <row r="15" spans="1:36" x14ac:dyDescent="0.25">
      <c r="R15" s="12"/>
      <c r="S15" s="4"/>
      <c r="T15" s="11"/>
      <c r="X15" s="11"/>
      <c r="Y15" s="4"/>
      <c r="Z15" s="12"/>
    </row>
    <row r="16" spans="1:36" x14ac:dyDescent="0.25">
      <c r="B16" t="s">
        <v>10</v>
      </c>
      <c r="R16" s="12"/>
      <c r="S16" s="4"/>
      <c r="V16" s="11"/>
      <c r="Y16" s="4"/>
      <c r="Z16" s="12"/>
    </row>
    <row r="17" spans="1:47" x14ac:dyDescent="0.25">
      <c r="C17" t="s">
        <v>13</v>
      </c>
      <c r="R17" s="12"/>
      <c r="S17" s="4"/>
      <c r="T17" s="4"/>
      <c r="U17" s="4"/>
      <c r="V17" s="4"/>
      <c r="W17" s="4"/>
      <c r="X17" s="4"/>
      <c r="Y17" s="4"/>
      <c r="Z17" s="12"/>
    </row>
    <row r="18" spans="1:47" x14ac:dyDescent="0.25">
      <c r="C18" t="s">
        <v>14</v>
      </c>
      <c r="R18" s="12"/>
      <c r="S18" s="12"/>
      <c r="T18" s="12"/>
      <c r="U18" s="12"/>
      <c r="V18" s="12"/>
      <c r="W18" s="12"/>
      <c r="X18" s="12"/>
      <c r="Y18" s="12"/>
      <c r="Z18" s="12"/>
    </row>
    <row r="19" spans="1:47" x14ac:dyDescent="0.25">
      <c r="C19" t="s">
        <v>15</v>
      </c>
    </row>
    <row r="20" spans="1:47" x14ac:dyDescent="0.25">
      <c r="C20" t="s">
        <v>20</v>
      </c>
    </row>
    <row r="22" spans="1:47" x14ac:dyDescent="0.25">
      <c r="B22" t="s">
        <v>17</v>
      </c>
    </row>
    <row r="23" spans="1:47" x14ac:dyDescent="0.25">
      <c r="C23" t="s">
        <v>16</v>
      </c>
    </row>
    <row r="24" spans="1:47" x14ac:dyDescent="0.25">
      <c r="C24" t="s">
        <v>18</v>
      </c>
      <c r="D24" t="s">
        <v>21</v>
      </c>
      <c r="E24" t="s">
        <v>28</v>
      </c>
    </row>
    <row r="25" spans="1:47" x14ac:dyDescent="0.25">
      <c r="D25" t="s">
        <v>19</v>
      </c>
      <c r="E25" t="s">
        <v>29</v>
      </c>
    </row>
    <row r="26" spans="1:47" x14ac:dyDescent="0.25">
      <c r="D26" t="s">
        <v>22</v>
      </c>
      <c r="E26" t="s">
        <v>30</v>
      </c>
    </row>
    <row r="27" spans="1:47" x14ac:dyDescent="0.25">
      <c r="D27" t="s">
        <v>23</v>
      </c>
    </row>
    <row r="29" spans="1:47" x14ac:dyDescent="0.25">
      <c r="AS29" s="19"/>
      <c r="AT29" s="19"/>
      <c r="AU29" s="19"/>
    </row>
    <row r="30" spans="1:47" x14ac:dyDescent="0.25">
      <c r="AS30" s="19"/>
      <c r="AT30" s="19"/>
      <c r="AU30" s="19"/>
    </row>
    <row r="31" spans="1:47" x14ac:dyDescent="0.25">
      <c r="A31" t="s">
        <v>3</v>
      </c>
      <c r="AS31" s="19"/>
      <c r="AT31" s="19"/>
      <c r="AU31" s="19"/>
    </row>
    <row r="32" spans="1:47" x14ac:dyDescent="0.25">
      <c r="AS32" s="19"/>
      <c r="AT32" s="19"/>
      <c r="AU32" s="19"/>
    </row>
    <row r="33" spans="2:47" x14ac:dyDescent="0.25">
      <c r="B33" t="s">
        <v>31</v>
      </c>
      <c r="AS33" s="19"/>
      <c r="AT33" s="19"/>
      <c r="AU33" s="19"/>
    </row>
    <row r="34" spans="2:47" x14ac:dyDescent="0.25">
      <c r="B34" t="s">
        <v>32</v>
      </c>
      <c r="AS34" s="19"/>
      <c r="AT34" s="19"/>
      <c r="AU34" s="19"/>
    </row>
    <row r="35" spans="2:47" x14ac:dyDescent="0.25">
      <c r="B35" t="s">
        <v>33</v>
      </c>
      <c r="AS35" s="19"/>
      <c r="AT35" s="19"/>
      <c r="AU35" s="19"/>
    </row>
    <row r="36" spans="2:47" x14ac:dyDescent="0.25">
      <c r="B36" t="s">
        <v>34</v>
      </c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</row>
    <row r="37" spans="2:47" x14ac:dyDescent="0.25">
      <c r="P37" s="17">
        <v>-15</v>
      </c>
      <c r="Q37" s="17">
        <v>-14</v>
      </c>
      <c r="R37" s="17">
        <v>-13</v>
      </c>
      <c r="S37" s="17">
        <v>-12</v>
      </c>
      <c r="T37" s="17">
        <v>-11</v>
      </c>
      <c r="U37" s="17">
        <v>-10</v>
      </c>
      <c r="V37" s="17">
        <v>-9</v>
      </c>
      <c r="W37" s="17">
        <v>-8</v>
      </c>
      <c r="X37" s="17">
        <v>-7</v>
      </c>
      <c r="Y37" s="17">
        <v>-6</v>
      </c>
      <c r="Z37" s="17">
        <v>-5</v>
      </c>
      <c r="AA37" s="17">
        <v>-4</v>
      </c>
      <c r="AB37" s="17">
        <v>-3</v>
      </c>
      <c r="AC37" s="17">
        <v>-2</v>
      </c>
      <c r="AD37" s="17">
        <v>-1</v>
      </c>
      <c r="AE37" s="17">
        <v>0</v>
      </c>
      <c r="AF37" s="17">
        <v>1</v>
      </c>
      <c r="AG37" s="17">
        <v>2</v>
      </c>
      <c r="AH37" s="17">
        <v>3</v>
      </c>
      <c r="AI37" s="17">
        <v>4</v>
      </c>
      <c r="AJ37" s="17">
        <v>5</v>
      </c>
      <c r="AK37" s="17">
        <v>6</v>
      </c>
      <c r="AL37" s="17">
        <v>7</v>
      </c>
      <c r="AM37" s="17">
        <v>8</v>
      </c>
      <c r="AN37" s="17">
        <v>9</v>
      </c>
      <c r="AO37" s="17">
        <v>10</v>
      </c>
      <c r="AP37" s="17">
        <v>11</v>
      </c>
      <c r="AQ37" s="17">
        <v>12</v>
      </c>
      <c r="AR37" s="17">
        <v>13</v>
      </c>
      <c r="AS37" s="17">
        <v>14</v>
      </c>
      <c r="AT37" s="17">
        <v>15</v>
      </c>
    </row>
    <row r="38" spans="2:47" x14ac:dyDescent="0.25">
      <c r="P38">
        <v>0</v>
      </c>
      <c r="Q38">
        <v>1</v>
      </c>
      <c r="R38">
        <v>2</v>
      </c>
      <c r="S38">
        <v>3</v>
      </c>
      <c r="T38">
        <v>4</v>
      </c>
      <c r="U38">
        <v>5</v>
      </c>
      <c r="V38">
        <v>6</v>
      </c>
      <c r="W38">
        <v>7</v>
      </c>
      <c r="X38">
        <v>8</v>
      </c>
      <c r="Y38">
        <v>9</v>
      </c>
      <c r="Z38">
        <v>10</v>
      </c>
      <c r="AA38">
        <v>11</v>
      </c>
      <c r="AB38">
        <v>12</v>
      </c>
      <c r="AC38">
        <v>13</v>
      </c>
      <c r="AD38">
        <v>14</v>
      </c>
      <c r="AE38">
        <v>15</v>
      </c>
      <c r="AF38">
        <v>16</v>
      </c>
      <c r="AG38">
        <v>17</v>
      </c>
      <c r="AH38">
        <v>18</v>
      </c>
      <c r="AI38">
        <v>19</v>
      </c>
      <c r="AJ38">
        <v>20</v>
      </c>
      <c r="AK38">
        <v>21</v>
      </c>
      <c r="AL38">
        <v>22</v>
      </c>
      <c r="AM38">
        <v>23</v>
      </c>
      <c r="AN38">
        <v>24</v>
      </c>
      <c r="AO38">
        <v>25</v>
      </c>
      <c r="AP38">
        <v>26</v>
      </c>
      <c r="AQ38">
        <v>27</v>
      </c>
      <c r="AR38">
        <v>28</v>
      </c>
      <c r="AS38">
        <v>29</v>
      </c>
      <c r="AT38">
        <v>30</v>
      </c>
    </row>
    <row r="39" spans="2:47" x14ac:dyDescent="0.25">
      <c r="N39" s="16">
        <v>-15</v>
      </c>
      <c r="O39">
        <v>0</v>
      </c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</row>
    <row r="40" spans="2:47" x14ac:dyDescent="0.25">
      <c r="N40" s="16">
        <v>-14</v>
      </c>
      <c r="O40">
        <v>1</v>
      </c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</row>
    <row r="41" spans="2:47" x14ac:dyDescent="0.25">
      <c r="N41" s="16">
        <v>-13</v>
      </c>
      <c r="O41">
        <v>2</v>
      </c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</row>
    <row r="42" spans="2:47" x14ac:dyDescent="0.25">
      <c r="N42" s="16">
        <v>-12</v>
      </c>
      <c r="O42">
        <v>3</v>
      </c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</row>
    <row r="43" spans="2:47" x14ac:dyDescent="0.25">
      <c r="N43" s="16">
        <v>-11</v>
      </c>
      <c r="O43">
        <v>4</v>
      </c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</row>
    <row r="44" spans="2:47" x14ac:dyDescent="0.25">
      <c r="N44" s="16">
        <v>-10</v>
      </c>
      <c r="O44">
        <v>5</v>
      </c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</row>
    <row r="45" spans="2:47" x14ac:dyDescent="0.25">
      <c r="N45" s="16">
        <v>-9</v>
      </c>
      <c r="O45">
        <v>6</v>
      </c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</row>
    <row r="46" spans="2:47" x14ac:dyDescent="0.25">
      <c r="N46" s="16">
        <v>-8</v>
      </c>
      <c r="O46">
        <v>7</v>
      </c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</row>
    <row r="47" spans="2:47" x14ac:dyDescent="0.25">
      <c r="N47" s="16">
        <v>-7</v>
      </c>
      <c r="O47">
        <v>8</v>
      </c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</row>
    <row r="48" spans="2:47" x14ac:dyDescent="0.25">
      <c r="N48" s="16">
        <v>-6</v>
      </c>
      <c r="O48">
        <v>9</v>
      </c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</row>
    <row r="49" spans="14:46" x14ac:dyDescent="0.25">
      <c r="N49" s="16">
        <v>-5</v>
      </c>
      <c r="O49">
        <v>10</v>
      </c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</row>
    <row r="50" spans="14:46" x14ac:dyDescent="0.25">
      <c r="N50" s="16">
        <v>-4</v>
      </c>
      <c r="O50">
        <v>11</v>
      </c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</row>
    <row r="51" spans="14:46" x14ac:dyDescent="0.25">
      <c r="N51" s="16">
        <v>-3</v>
      </c>
      <c r="O51">
        <v>12</v>
      </c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</row>
    <row r="52" spans="14:46" x14ac:dyDescent="0.25">
      <c r="N52" s="16">
        <v>-2</v>
      </c>
      <c r="O52">
        <v>13</v>
      </c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</row>
    <row r="53" spans="14:46" x14ac:dyDescent="0.25">
      <c r="N53" s="16">
        <v>-1</v>
      </c>
      <c r="O53">
        <v>14</v>
      </c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  <c r="AT53" s="15"/>
    </row>
    <row r="54" spans="14:46" x14ac:dyDescent="0.25">
      <c r="N54" s="16">
        <v>0</v>
      </c>
      <c r="O54">
        <v>15</v>
      </c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</row>
    <row r="55" spans="14:46" x14ac:dyDescent="0.25">
      <c r="N55" s="16">
        <v>1</v>
      </c>
      <c r="O55">
        <v>16</v>
      </c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</row>
    <row r="56" spans="14:46" x14ac:dyDescent="0.25">
      <c r="N56" s="16">
        <v>2</v>
      </c>
      <c r="O56">
        <v>17</v>
      </c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</row>
    <row r="57" spans="14:46" x14ac:dyDescent="0.25">
      <c r="N57" s="16">
        <v>3</v>
      </c>
      <c r="O57">
        <v>18</v>
      </c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</row>
    <row r="58" spans="14:46" x14ac:dyDescent="0.25">
      <c r="N58" s="16">
        <v>4</v>
      </c>
      <c r="O58">
        <v>19</v>
      </c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</row>
    <row r="59" spans="14:46" x14ac:dyDescent="0.25">
      <c r="N59" s="16">
        <v>5</v>
      </c>
      <c r="O59">
        <v>20</v>
      </c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</row>
    <row r="60" spans="14:46" x14ac:dyDescent="0.25">
      <c r="N60" s="16">
        <v>6</v>
      </c>
      <c r="O60">
        <v>21</v>
      </c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  <c r="AT60" s="15"/>
    </row>
    <row r="61" spans="14:46" x14ac:dyDescent="0.25">
      <c r="N61" s="16">
        <v>7</v>
      </c>
      <c r="O61">
        <v>22</v>
      </c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15"/>
      <c r="AT61" s="15"/>
    </row>
    <row r="62" spans="14:46" x14ac:dyDescent="0.25">
      <c r="N62" s="16">
        <v>8</v>
      </c>
      <c r="O62">
        <v>23</v>
      </c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AO62" s="15"/>
      <c r="AP62" s="15"/>
      <c r="AQ62" s="15"/>
      <c r="AR62" s="15"/>
      <c r="AS62" s="15"/>
      <c r="AT62" s="15"/>
    </row>
    <row r="63" spans="14:46" x14ac:dyDescent="0.25">
      <c r="N63" s="16">
        <v>9</v>
      </c>
      <c r="O63">
        <v>24</v>
      </c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  <c r="AJ63" s="15"/>
      <c r="AK63" s="15"/>
      <c r="AL63" s="15"/>
      <c r="AM63" s="15"/>
      <c r="AN63" s="15"/>
      <c r="AO63" s="15"/>
      <c r="AP63" s="15"/>
      <c r="AQ63" s="15"/>
      <c r="AR63" s="15"/>
      <c r="AS63" s="15"/>
      <c r="AT63" s="15"/>
    </row>
    <row r="64" spans="14:46" x14ac:dyDescent="0.25">
      <c r="N64" s="16">
        <v>10</v>
      </c>
      <c r="O64">
        <v>25</v>
      </c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  <c r="AJ64" s="15"/>
      <c r="AK64" s="15"/>
      <c r="AL64" s="15"/>
      <c r="AM64" s="15"/>
      <c r="AN64" s="15"/>
      <c r="AO64" s="15"/>
      <c r="AP64" s="15"/>
      <c r="AQ64" s="15"/>
      <c r="AR64" s="15"/>
      <c r="AS64" s="15"/>
      <c r="AT64" s="15"/>
    </row>
    <row r="65" spans="14:46" x14ac:dyDescent="0.25">
      <c r="N65" s="16">
        <v>11</v>
      </c>
      <c r="O65">
        <v>26</v>
      </c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  <c r="AJ65" s="15"/>
      <c r="AK65" s="15"/>
      <c r="AL65" s="15"/>
      <c r="AM65" s="15"/>
      <c r="AN65" s="15"/>
      <c r="AO65" s="15"/>
      <c r="AP65" s="15"/>
      <c r="AQ65" s="15"/>
      <c r="AR65" s="15"/>
      <c r="AS65" s="15"/>
      <c r="AT65" s="15"/>
    </row>
    <row r="66" spans="14:46" x14ac:dyDescent="0.25">
      <c r="N66" s="16">
        <v>12</v>
      </c>
      <c r="O66">
        <v>27</v>
      </c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  <c r="AJ66" s="15"/>
      <c r="AK66" s="15"/>
      <c r="AL66" s="15"/>
      <c r="AM66" s="15"/>
      <c r="AN66" s="15"/>
      <c r="AO66" s="15"/>
      <c r="AP66" s="15"/>
      <c r="AQ66" s="15"/>
      <c r="AR66" s="15"/>
      <c r="AS66" s="15"/>
      <c r="AT66" s="15"/>
    </row>
    <row r="67" spans="14:46" x14ac:dyDescent="0.25">
      <c r="N67" s="16">
        <v>13</v>
      </c>
      <c r="O67">
        <v>28</v>
      </c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  <c r="AM67" s="15"/>
      <c r="AN67" s="15"/>
      <c r="AO67" s="15"/>
      <c r="AP67" s="15"/>
      <c r="AQ67" s="15"/>
      <c r="AR67" s="15"/>
      <c r="AS67" s="15"/>
      <c r="AT67" s="15"/>
    </row>
    <row r="68" spans="14:46" x14ac:dyDescent="0.25">
      <c r="N68" s="16">
        <v>14</v>
      </c>
      <c r="O68">
        <v>29</v>
      </c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  <c r="AJ68" s="15"/>
      <c r="AK68" s="15"/>
      <c r="AL68" s="15"/>
      <c r="AM68" s="15"/>
      <c r="AN68" s="15"/>
      <c r="AO68" s="15"/>
      <c r="AP68" s="15"/>
      <c r="AQ68" s="15"/>
      <c r="AR68" s="15"/>
      <c r="AS68" s="15"/>
      <c r="AT68" s="15"/>
    </row>
    <row r="69" spans="14:46" x14ac:dyDescent="0.25">
      <c r="N69" s="16">
        <v>15</v>
      </c>
      <c r="O69">
        <v>30</v>
      </c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303E8-E0FB-43A9-8BA9-B72A37BC53D0}">
  <dimension ref="A2:BG30"/>
  <sheetViews>
    <sheetView topLeftCell="A5" workbookViewId="0">
      <selection activeCell="AC22" sqref="AC22"/>
    </sheetView>
  </sheetViews>
  <sheetFormatPr defaultRowHeight="15" x14ac:dyDescent="0.25"/>
  <cols>
    <col min="1" max="74" width="3" customWidth="1"/>
  </cols>
  <sheetData>
    <row r="2" spans="1:59" x14ac:dyDescent="0.25">
      <c r="B2" s="84" t="s">
        <v>31</v>
      </c>
      <c r="C2" s="84"/>
      <c r="D2" s="84"/>
      <c r="E2" s="84"/>
      <c r="F2" s="84"/>
      <c r="J2" s="84" t="s">
        <v>36</v>
      </c>
      <c r="K2" s="84"/>
      <c r="L2" s="84"/>
      <c r="M2" s="84"/>
      <c r="N2" s="84"/>
      <c r="W2" s="84" t="s">
        <v>37</v>
      </c>
      <c r="X2" s="84"/>
      <c r="Y2" s="84"/>
      <c r="Z2" s="84"/>
      <c r="AA2" s="84"/>
      <c r="AM2" s="84" t="s">
        <v>38</v>
      </c>
      <c r="AN2" s="84"/>
      <c r="AO2" s="84"/>
      <c r="AP2" s="84"/>
      <c r="AQ2" s="84"/>
    </row>
    <row r="3" spans="1:59" x14ac:dyDescent="0.25">
      <c r="A3" s="19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V3" s="19"/>
      <c r="W3" s="19"/>
      <c r="X3" s="19"/>
      <c r="Y3" s="19"/>
      <c r="Z3" s="19"/>
      <c r="AA3" s="19"/>
      <c r="AD3" s="19"/>
      <c r="AE3" s="19"/>
      <c r="AM3" s="19"/>
      <c r="AN3" s="19"/>
      <c r="AO3" s="19"/>
      <c r="AP3" s="19"/>
      <c r="AQ3" s="19"/>
    </row>
    <row r="4" spans="1:59" x14ac:dyDescent="0.25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V4" s="19"/>
      <c r="W4" s="19"/>
      <c r="X4" s="20"/>
      <c r="Y4" s="19"/>
      <c r="Z4" s="20"/>
      <c r="AA4" s="19"/>
      <c r="AD4" s="19"/>
      <c r="AE4" s="19"/>
      <c r="AM4" s="19"/>
      <c r="AN4" s="19" t="s">
        <v>35</v>
      </c>
      <c r="AO4" s="19"/>
      <c r="AP4" s="19" t="s">
        <v>35</v>
      </c>
      <c r="AQ4" s="19"/>
    </row>
    <row r="5" spans="1:59" x14ac:dyDescent="0.25">
      <c r="A5" s="19"/>
      <c r="B5" s="19"/>
      <c r="C5" s="20"/>
      <c r="D5" s="20"/>
      <c r="E5" s="20"/>
      <c r="F5" s="19"/>
      <c r="G5" s="19"/>
      <c r="H5" s="19"/>
      <c r="I5" s="19"/>
      <c r="J5" s="19"/>
      <c r="K5" s="19" t="s">
        <v>35</v>
      </c>
      <c r="L5" s="20" t="s">
        <v>35</v>
      </c>
      <c r="M5" s="19" t="s">
        <v>35</v>
      </c>
      <c r="N5" s="19"/>
      <c r="O5" s="19"/>
      <c r="P5" s="19"/>
      <c r="V5" s="19"/>
      <c r="W5" s="20"/>
      <c r="X5" s="19"/>
      <c r="Y5" s="19"/>
      <c r="Z5" s="19"/>
      <c r="AA5" s="20"/>
      <c r="AD5" s="19"/>
      <c r="AE5" s="19"/>
      <c r="AM5" s="19" t="s">
        <v>35</v>
      </c>
      <c r="AN5" s="20"/>
      <c r="AO5" s="20"/>
      <c r="AP5" s="20"/>
      <c r="AQ5" s="19" t="s">
        <v>35</v>
      </c>
    </row>
    <row r="6" spans="1:59" x14ac:dyDescent="0.25">
      <c r="A6" s="19"/>
      <c r="B6" s="19"/>
      <c r="C6" s="20"/>
      <c r="D6" s="21" t="s">
        <v>35</v>
      </c>
      <c r="E6" s="20"/>
      <c r="F6" s="19"/>
      <c r="G6" s="19"/>
      <c r="H6" s="19"/>
      <c r="I6" s="19"/>
      <c r="J6" s="19"/>
      <c r="K6" s="20" t="s">
        <v>35</v>
      </c>
      <c r="L6" s="21"/>
      <c r="M6" s="20" t="s">
        <v>35</v>
      </c>
      <c r="N6" s="19"/>
      <c r="O6" s="19"/>
      <c r="P6" s="19"/>
      <c r="V6" s="19"/>
      <c r="W6" s="19"/>
      <c r="X6" s="19"/>
      <c r="Y6" s="21" t="s">
        <v>35</v>
      </c>
      <c r="Z6" s="19"/>
      <c r="AA6" s="19"/>
      <c r="AD6" s="19"/>
      <c r="AE6" s="19"/>
      <c r="AM6" s="19"/>
      <c r="AN6" s="20"/>
      <c r="AO6" s="21" t="s">
        <v>35</v>
      </c>
      <c r="AP6" s="20"/>
      <c r="AQ6" s="19"/>
    </row>
    <row r="7" spans="1:59" x14ac:dyDescent="0.25">
      <c r="A7" s="19"/>
      <c r="B7" s="19"/>
      <c r="C7" s="20"/>
      <c r="D7" s="20"/>
      <c r="E7" s="20"/>
      <c r="F7" s="19"/>
      <c r="G7" s="19"/>
      <c r="H7" s="19"/>
      <c r="I7" s="19"/>
      <c r="J7" s="19"/>
      <c r="K7" s="19" t="s">
        <v>35</v>
      </c>
      <c r="L7" s="20" t="s">
        <v>35</v>
      </c>
      <c r="M7" s="19" t="s">
        <v>35</v>
      </c>
      <c r="N7" s="19"/>
      <c r="O7" s="19"/>
      <c r="P7" s="19"/>
      <c r="V7" s="19"/>
      <c r="W7" s="20"/>
      <c r="X7" s="19"/>
      <c r="Y7" s="19"/>
      <c r="Z7" s="19"/>
      <c r="AA7" s="20"/>
      <c r="AD7" s="19"/>
      <c r="AE7" s="19"/>
      <c r="AM7" s="19" t="s">
        <v>35</v>
      </c>
      <c r="AN7" s="20"/>
      <c r="AO7" s="20"/>
      <c r="AP7" s="20"/>
      <c r="AQ7" s="19" t="s">
        <v>35</v>
      </c>
    </row>
    <row r="8" spans="1:59" x14ac:dyDescent="0.25">
      <c r="A8" s="19"/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V8" s="19"/>
      <c r="W8" s="19"/>
      <c r="X8" s="20"/>
      <c r="Y8" s="19"/>
      <c r="Z8" s="20"/>
      <c r="AA8" s="19"/>
      <c r="AD8" s="19"/>
      <c r="AE8" s="19"/>
      <c r="AM8" s="19"/>
      <c r="AN8" s="19" t="s">
        <v>35</v>
      </c>
      <c r="AO8" s="19"/>
      <c r="AP8" s="19" t="s">
        <v>35</v>
      </c>
      <c r="AQ8" s="19"/>
    </row>
    <row r="9" spans="1:59" x14ac:dyDescent="0.25">
      <c r="A9" s="19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</row>
    <row r="12" spans="1:59" x14ac:dyDescent="0.25">
      <c r="J12" s="84" t="s">
        <v>91</v>
      </c>
      <c r="K12" s="84"/>
      <c r="L12" s="84"/>
      <c r="M12" s="84"/>
      <c r="N12" s="84"/>
      <c r="W12" s="84" t="s">
        <v>94</v>
      </c>
      <c r="X12" s="84"/>
      <c r="Y12" s="84"/>
      <c r="Z12" s="84"/>
      <c r="AA12" s="84"/>
      <c r="AZ12" s="84" t="s">
        <v>93</v>
      </c>
      <c r="BA12" s="84"/>
      <c r="BB12" s="84"/>
      <c r="BC12" s="84"/>
      <c r="BD12" s="84"/>
    </row>
    <row r="14" spans="1:59" x14ac:dyDescent="0.25">
      <c r="H14" t="s">
        <v>35</v>
      </c>
      <c r="P14" t="s">
        <v>35</v>
      </c>
      <c r="W14" s="80"/>
      <c r="Y14" s="80"/>
      <c r="AA14" s="80"/>
    </row>
    <row r="15" spans="1:59" x14ac:dyDescent="0.25">
      <c r="I15" t="s">
        <v>35</v>
      </c>
      <c r="O15" t="s">
        <v>35</v>
      </c>
      <c r="V15" s="80"/>
      <c r="AB15" s="80"/>
      <c r="AY15" s="22" t="s">
        <v>35</v>
      </c>
      <c r="AZ15" s="22" t="s">
        <v>35</v>
      </c>
      <c r="BA15" s="22" t="s">
        <v>35</v>
      </c>
      <c r="BB15" s="22" t="s">
        <v>35</v>
      </c>
      <c r="BC15" s="22" t="s">
        <v>35</v>
      </c>
      <c r="BD15" s="22" t="s">
        <v>35</v>
      </c>
      <c r="BE15" s="22" t="s">
        <v>35</v>
      </c>
      <c r="BF15" s="22"/>
      <c r="BG15" s="22"/>
    </row>
    <row r="16" spans="1:59" x14ac:dyDescent="0.25">
      <c r="J16" t="s">
        <v>35</v>
      </c>
      <c r="N16" t="s">
        <v>35</v>
      </c>
      <c r="U16" s="80"/>
      <c r="W16" s="19"/>
      <c r="X16" s="20"/>
      <c r="Y16" s="19"/>
      <c r="Z16" s="20"/>
      <c r="AA16" s="19"/>
      <c r="AC16" s="80"/>
      <c r="AY16" s="22" t="s">
        <v>35</v>
      </c>
      <c r="AZ16" s="22" t="s">
        <v>35</v>
      </c>
      <c r="BA16" s="22" t="s">
        <v>35</v>
      </c>
      <c r="BB16" s="22" t="s">
        <v>35</v>
      </c>
      <c r="BC16" s="22" t="s">
        <v>35</v>
      </c>
      <c r="BD16" s="22" t="s">
        <v>35</v>
      </c>
      <c r="BE16" s="22" t="s">
        <v>35</v>
      </c>
      <c r="BF16" s="22"/>
      <c r="BG16" s="22"/>
    </row>
    <row r="17" spans="8:59" x14ac:dyDescent="0.25">
      <c r="K17" s="19"/>
      <c r="L17" s="20"/>
      <c r="M17" s="19"/>
      <c r="W17" s="20"/>
      <c r="X17" s="19"/>
      <c r="Y17" s="19"/>
      <c r="Z17" s="19"/>
      <c r="AA17" s="20"/>
      <c r="AY17" s="22" t="s">
        <v>35</v>
      </c>
      <c r="AZ17" s="22" t="s">
        <v>35</v>
      </c>
      <c r="BA17" s="22"/>
      <c r="BB17" s="81"/>
      <c r="BC17" s="22"/>
      <c r="BD17" s="22" t="s">
        <v>35</v>
      </c>
      <c r="BE17" s="22" t="s">
        <v>35</v>
      </c>
      <c r="BF17" s="22"/>
      <c r="BG17" s="22"/>
    </row>
    <row r="18" spans="8:59" x14ac:dyDescent="0.25">
      <c r="K18" s="20"/>
      <c r="L18" s="21"/>
      <c r="M18" s="20"/>
      <c r="U18" s="80"/>
      <c r="W18" s="19"/>
      <c r="X18" s="19"/>
      <c r="Y18" s="21" t="s">
        <v>35</v>
      </c>
      <c r="Z18" s="19"/>
      <c r="AA18" s="19"/>
      <c r="AC18" s="80"/>
      <c r="AY18" s="22" t="s">
        <v>35</v>
      </c>
      <c r="AZ18" s="22" t="s">
        <v>35</v>
      </c>
      <c r="BA18" s="81"/>
      <c r="BB18" s="22" t="s">
        <v>35</v>
      </c>
      <c r="BC18" s="81"/>
      <c r="BD18" s="22" t="s">
        <v>35</v>
      </c>
      <c r="BE18" s="22" t="s">
        <v>35</v>
      </c>
      <c r="BF18" s="22"/>
      <c r="BG18" s="22"/>
    </row>
    <row r="19" spans="8:59" x14ac:dyDescent="0.25">
      <c r="K19" s="19"/>
      <c r="L19" s="20"/>
      <c r="M19" s="19"/>
      <c r="W19" s="20"/>
      <c r="X19" s="19"/>
      <c r="Y19" s="19"/>
      <c r="Z19" s="19"/>
      <c r="AA19" s="20"/>
      <c r="AY19" s="22" t="s">
        <v>35</v>
      </c>
      <c r="AZ19" s="22" t="s">
        <v>35</v>
      </c>
      <c r="BA19" s="22"/>
      <c r="BB19" s="81"/>
      <c r="BC19" s="22"/>
      <c r="BD19" s="22" t="s">
        <v>35</v>
      </c>
      <c r="BE19" s="22" t="s">
        <v>35</v>
      </c>
      <c r="BF19" s="22"/>
      <c r="BG19" s="22"/>
    </row>
    <row r="20" spans="8:59" x14ac:dyDescent="0.25">
      <c r="J20" t="s">
        <v>35</v>
      </c>
      <c r="N20" t="s">
        <v>35</v>
      </c>
      <c r="U20" s="80"/>
      <c r="W20" s="19"/>
      <c r="X20" s="20"/>
      <c r="Y20" s="19"/>
      <c r="Z20" s="20"/>
      <c r="AA20" s="19"/>
      <c r="AC20" s="80"/>
      <c r="AY20" s="22" t="s">
        <v>35</v>
      </c>
      <c r="AZ20" s="22" t="s">
        <v>35</v>
      </c>
      <c r="BA20" s="22" t="s">
        <v>35</v>
      </c>
      <c r="BB20" s="22" t="s">
        <v>35</v>
      </c>
      <c r="BC20" s="22" t="s">
        <v>35</v>
      </c>
      <c r="BD20" s="22" t="s">
        <v>35</v>
      </c>
      <c r="BE20" s="22" t="s">
        <v>35</v>
      </c>
      <c r="BF20" s="22"/>
      <c r="BG20" s="22"/>
    </row>
    <row r="21" spans="8:59" x14ac:dyDescent="0.25">
      <c r="I21" t="s">
        <v>35</v>
      </c>
      <c r="O21" t="s">
        <v>35</v>
      </c>
      <c r="V21" s="80"/>
      <c r="AB21" s="80"/>
      <c r="AY21" s="22" t="s">
        <v>35</v>
      </c>
      <c r="AZ21" s="22" t="s">
        <v>35</v>
      </c>
      <c r="BA21" s="22" t="s">
        <v>35</v>
      </c>
      <c r="BB21" s="22" t="s">
        <v>35</v>
      </c>
      <c r="BC21" s="22" t="s">
        <v>35</v>
      </c>
      <c r="BD21" s="22" t="s">
        <v>35</v>
      </c>
      <c r="BE21" s="22" t="s">
        <v>35</v>
      </c>
      <c r="BF21" s="22"/>
      <c r="BG21" s="22"/>
    </row>
    <row r="22" spans="8:59" x14ac:dyDescent="0.25">
      <c r="H22" t="s">
        <v>35</v>
      </c>
      <c r="P22" t="s">
        <v>35</v>
      </c>
      <c r="W22" s="80"/>
      <c r="Y22" s="80"/>
      <c r="AA22" s="80"/>
      <c r="AY22" s="22"/>
      <c r="AZ22" s="22"/>
      <c r="BA22" s="22"/>
      <c r="BB22" s="22"/>
      <c r="BC22" s="22"/>
      <c r="BD22" s="22"/>
      <c r="BE22" s="22"/>
      <c r="BF22" s="22"/>
      <c r="BG22" s="22"/>
    </row>
    <row r="26" spans="8:59" x14ac:dyDescent="0.25">
      <c r="J26" s="84" t="s">
        <v>92</v>
      </c>
      <c r="K26" s="84"/>
      <c r="L26" s="84"/>
      <c r="M26" s="84"/>
      <c r="N26" s="84"/>
    </row>
    <row r="28" spans="8:59" x14ac:dyDescent="0.25">
      <c r="K28" s="19" t="s">
        <v>35</v>
      </c>
      <c r="L28" s="20"/>
      <c r="M28" s="19" t="s">
        <v>35</v>
      </c>
    </row>
    <row r="29" spans="8:59" x14ac:dyDescent="0.25">
      <c r="K29" s="20"/>
      <c r="L29" s="21" t="s">
        <v>35</v>
      </c>
      <c r="M29" s="20"/>
    </row>
    <row r="30" spans="8:59" x14ac:dyDescent="0.25">
      <c r="K30" s="19" t="s">
        <v>35</v>
      </c>
      <c r="L30" s="20"/>
      <c r="M30" s="19" t="s">
        <v>35</v>
      </c>
    </row>
  </sheetData>
  <mergeCells count="8">
    <mergeCell ref="J26:N26"/>
    <mergeCell ref="AZ12:BD12"/>
    <mergeCell ref="W12:AA12"/>
    <mergeCell ref="B2:F2"/>
    <mergeCell ref="J2:N2"/>
    <mergeCell ref="W2:AA2"/>
    <mergeCell ref="AM2:AQ2"/>
    <mergeCell ref="J12:N12"/>
  </mergeCell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E6139-2B81-4C9C-9758-E87C71064412}">
  <dimension ref="A1:A2"/>
  <sheetViews>
    <sheetView workbookViewId="0">
      <selection activeCell="G10" sqref="G10"/>
    </sheetView>
  </sheetViews>
  <sheetFormatPr defaultRowHeight="15" x14ac:dyDescent="0.25"/>
  <sheetData>
    <row r="1" spans="1:1" x14ac:dyDescent="0.25">
      <c r="A1" t="s">
        <v>39</v>
      </c>
    </row>
    <row r="2" spans="1:1" x14ac:dyDescent="0.25">
      <c r="A2" t="s">
        <v>40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9C9724-4F9F-4074-A497-A1553C1D940C}">
  <dimension ref="A1:W24"/>
  <sheetViews>
    <sheetView tabSelected="1" topLeftCell="C1" workbookViewId="0">
      <selection activeCell="S28" sqref="S28"/>
    </sheetView>
  </sheetViews>
  <sheetFormatPr defaultRowHeight="15" x14ac:dyDescent="0.25"/>
  <cols>
    <col min="1" max="1" width="13.140625" bestFit="1" customWidth="1"/>
    <col min="13" max="13" width="12" bestFit="1" customWidth="1"/>
    <col min="14" max="14" width="13.7109375" bestFit="1" customWidth="1"/>
    <col min="15" max="16" width="12.85546875" customWidth="1"/>
    <col min="17" max="17" width="19.85546875" bestFit="1" customWidth="1"/>
    <col min="18" max="18" width="15.28515625" bestFit="1" customWidth="1"/>
    <col min="19" max="19" width="14" bestFit="1" customWidth="1"/>
    <col min="20" max="20" width="12.140625" bestFit="1" customWidth="1"/>
    <col min="21" max="21" width="28.140625" bestFit="1" customWidth="1"/>
    <col min="22" max="22" width="18.42578125" bestFit="1" customWidth="1"/>
  </cols>
  <sheetData>
    <row r="1" spans="1:23" x14ac:dyDescent="0.25">
      <c r="B1" t="s">
        <v>96</v>
      </c>
      <c r="C1" t="s">
        <v>97</v>
      </c>
      <c r="E1" s="84" t="s">
        <v>101</v>
      </c>
      <c r="F1" s="84"/>
      <c r="G1" s="84"/>
      <c r="K1" s="85" t="s">
        <v>111</v>
      </c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  <c r="W1" s="86"/>
    </row>
    <row r="2" spans="1:23" x14ac:dyDescent="0.25">
      <c r="A2" t="s">
        <v>31</v>
      </c>
      <c r="B2">
        <v>1</v>
      </c>
      <c r="C2">
        <v>1</v>
      </c>
      <c r="E2" s="84">
        <v>1.5</v>
      </c>
      <c r="F2" s="84"/>
      <c r="G2" s="84"/>
      <c r="K2" s="47"/>
      <c r="L2" s="83" t="s">
        <v>31</v>
      </c>
      <c r="M2" s="47" t="s">
        <v>107</v>
      </c>
      <c r="N2" s="47" t="s">
        <v>108</v>
      </c>
      <c r="O2" s="47" t="s">
        <v>100</v>
      </c>
      <c r="P2" s="47" t="s">
        <v>113</v>
      </c>
      <c r="Q2" s="47" t="s">
        <v>104</v>
      </c>
      <c r="R2" s="47" t="s">
        <v>103</v>
      </c>
      <c r="S2" s="47" t="s">
        <v>109</v>
      </c>
      <c r="T2" s="47" t="s">
        <v>112</v>
      </c>
      <c r="U2" s="47" t="s">
        <v>110</v>
      </c>
      <c r="V2" s="47" t="s">
        <v>105</v>
      </c>
    </row>
    <row r="3" spans="1:23" x14ac:dyDescent="0.25">
      <c r="A3" t="s">
        <v>36</v>
      </c>
      <c r="B3">
        <v>1</v>
      </c>
      <c r="C3">
        <v>0.5</v>
      </c>
      <c r="K3" s="82" t="s">
        <v>98</v>
      </c>
      <c r="L3" s="83">
        <v>40</v>
      </c>
      <c r="M3" s="47">
        <f>L3*$B$2</f>
        <v>40</v>
      </c>
      <c r="N3" s="47">
        <f>L3*$C$2</f>
        <v>40</v>
      </c>
      <c r="O3" s="47">
        <f>M3*(1-$E$5)</f>
        <v>40</v>
      </c>
      <c r="P3" s="47">
        <f>N3*(1-$E$5)</f>
        <v>40</v>
      </c>
      <c r="Q3" s="47">
        <f>(O3/P4)^$E$2</f>
        <v>2.8284271247461898</v>
      </c>
      <c r="R3" s="47">
        <f>MEDIAN(0,Q4,1)</f>
        <v>0.35355339059327379</v>
      </c>
      <c r="S3" s="47" t="b">
        <f>IF(1-R3&lt;$E$8,FALSE,TRUE)</f>
        <v>1</v>
      </c>
      <c r="T3" s="47" t="b">
        <f>IF(R3&lt;$E$8,TRUE,FALSE)</f>
        <v>0</v>
      </c>
      <c r="U3" s="47">
        <f>L3-INT(R3*L3)</f>
        <v>26</v>
      </c>
      <c r="V3" s="47">
        <f>IF(S3,IF(T3,L3,U3),0)</f>
        <v>26</v>
      </c>
    </row>
    <row r="4" spans="1:23" x14ac:dyDescent="0.25">
      <c r="A4" t="s">
        <v>95</v>
      </c>
      <c r="B4">
        <v>1</v>
      </c>
      <c r="C4">
        <v>1</v>
      </c>
      <c r="E4" s="84" t="s">
        <v>102</v>
      </c>
      <c r="F4" s="84"/>
      <c r="G4" s="84"/>
      <c r="K4" s="82" t="s">
        <v>99</v>
      </c>
      <c r="L4" s="83">
        <v>20</v>
      </c>
      <c r="M4" s="47">
        <f>$B$2*L4</f>
        <v>20</v>
      </c>
      <c r="N4" s="47">
        <f>L4*$C$2</f>
        <v>20</v>
      </c>
      <c r="O4" s="47">
        <f>M4</f>
        <v>20</v>
      </c>
      <c r="P4" s="47">
        <f>N4</f>
        <v>20</v>
      </c>
      <c r="Q4" s="47">
        <f>(O4/P3)^$E$2</f>
        <v>0.35355339059327379</v>
      </c>
      <c r="R4" s="47">
        <f>MEDIAN(0,Q3,1)</f>
        <v>1</v>
      </c>
      <c r="S4" s="47" t="b">
        <f>IF(1-R4&lt;$E$8,FALSE,TRUE)</f>
        <v>0</v>
      </c>
      <c r="T4" s="47" t="b">
        <f>IF(R4&lt;$E$8,TRUE,FALSE)</f>
        <v>0</v>
      </c>
      <c r="U4" s="47">
        <f>L4-INT(R4*L4)</f>
        <v>0</v>
      </c>
      <c r="V4" s="47">
        <f>IF(S4,IF(T4,L4,U4),0)</f>
        <v>0</v>
      </c>
    </row>
    <row r="5" spans="1:23" x14ac:dyDescent="0.25">
      <c r="A5" t="s">
        <v>38</v>
      </c>
      <c r="B5">
        <v>1</v>
      </c>
      <c r="C5">
        <v>2</v>
      </c>
      <c r="E5" s="84">
        <v>0</v>
      </c>
      <c r="F5" s="84"/>
      <c r="G5" s="84"/>
    </row>
    <row r="7" spans="1:23" x14ac:dyDescent="0.25">
      <c r="E7" s="84" t="s">
        <v>106</v>
      </c>
      <c r="F7" s="84"/>
      <c r="G7" s="84"/>
    </row>
    <row r="8" spans="1:23" x14ac:dyDescent="0.25">
      <c r="E8" s="84">
        <v>0.2</v>
      </c>
      <c r="F8" s="84"/>
      <c r="G8" s="84"/>
      <c r="K8" s="85" t="s">
        <v>114</v>
      </c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  <c r="W8" s="86"/>
    </row>
    <row r="9" spans="1:23" x14ac:dyDescent="0.25">
      <c r="K9" s="47"/>
      <c r="L9" s="83" t="s">
        <v>31</v>
      </c>
      <c r="M9" s="47" t="s">
        <v>107</v>
      </c>
      <c r="N9" s="47" t="s">
        <v>108</v>
      </c>
      <c r="O9" s="47" t="s">
        <v>100</v>
      </c>
      <c r="P9" s="47" t="s">
        <v>113</v>
      </c>
      <c r="Q9" s="47" t="s">
        <v>104</v>
      </c>
      <c r="R9" s="47" t="s">
        <v>103</v>
      </c>
      <c r="S9" s="47" t="s">
        <v>109</v>
      </c>
      <c r="T9" s="47" t="s">
        <v>112</v>
      </c>
      <c r="U9" s="47" t="s">
        <v>110</v>
      </c>
      <c r="V9" s="47" t="s">
        <v>105</v>
      </c>
    </row>
    <row r="10" spans="1:23" x14ac:dyDescent="0.25">
      <c r="K10" s="82" t="s">
        <v>98</v>
      </c>
      <c r="L10" s="83">
        <v>40</v>
      </c>
      <c r="M10" s="47">
        <f>L10*$B$2</f>
        <v>40</v>
      </c>
      <c r="N10" s="47">
        <f>L10*$C$2</f>
        <v>40</v>
      </c>
      <c r="O10" s="47">
        <f>M10*(1-$E$5)</f>
        <v>40</v>
      </c>
      <c r="P10" s="47">
        <f>N10*(1-$E$5)</f>
        <v>40</v>
      </c>
      <c r="Q10" s="47">
        <f>(O10/P11)^$E$2</f>
        <v>2.8284271247461898</v>
      </c>
      <c r="R10" s="47">
        <f>MEDIAN(0,Q11,1)</f>
        <v>0.35355339059327379</v>
      </c>
      <c r="S10" s="47" t="b">
        <f>IF(1-R10&lt;$E$8,FALSE,TRUE)</f>
        <v>1</v>
      </c>
      <c r="T10" s="47" t="b">
        <f>IF(R10&lt;$E$8,TRUE,FALSE)</f>
        <v>0</v>
      </c>
      <c r="U10" s="47">
        <f>L10-INT(R10*L10)</f>
        <v>26</v>
      </c>
      <c r="V10" s="47">
        <f>IF(S10,IF(T10,L10,U10),0)</f>
        <v>26</v>
      </c>
    </row>
    <row r="11" spans="1:23" x14ac:dyDescent="0.25">
      <c r="K11" s="82" t="s">
        <v>99</v>
      </c>
      <c r="L11" s="83">
        <v>20</v>
      </c>
      <c r="M11" s="47">
        <f>$B$2*L11</f>
        <v>20</v>
      </c>
      <c r="N11" s="47">
        <f>L11*$C$2</f>
        <v>20</v>
      </c>
      <c r="O11" s="47">
        <f>M11</f>
        <v>20</v>
      </c>
      <c r="P11" s="47">
        <f>N11</f>
        <v>20</v>
      </c>
      <c r="Q11" s="47">
        <f>(O11/P10)^$E$2</f>
        <v>0.35355339059327379</v>
      </c>
      <c r="R11" s="47">
        <f>MEDIAN(0,Q10,1)</f>
        <v>1</v>
      </c>
      <c r="S11" s="47" t="b">
        <f>IF(1-R11&lt;$E$8,FALSE,TRUE)</f>
        <v>0</v>
      </c>
      <c r="T11" s="47" t="b">
        <f>IF(R11&lt;$E$8,TRUE,FALSE)</f>
        <v>0</v>
      </c>
      <c r="U11" s="47">
        <f>L11-INT(R11*L11)</f>
        <v>0</v>
      </c>
      <c r="V11" s="47">
        <f>IF(S11,IF(T11,L11,U11),0)</f>
        <v>0</v>
      </c>
    </row>
    <row r="15" spans="1:23" x14ac:dyDescent="0.25">
      <c r="B15" s="84" t="s">
        <v>115</v>
      </c>
      <c r="C15" s="84"/>
      <c r="D15" s="84"/>
      <c r="E15" s="84"/>
      <c r="F15" s="84"/>
    </row>
    <row r="16" spans="1:23" x14ac:dyDescent="0.25">
      <c r="B16" s="84" t="s">
        <v>116</v>
      </c>
      <c r="C16" s="84"/>
      <c r="D16" s="84"/>
      <c r="E16" s="84"/>
      <c r="F16" s="84"/>
    </row>
    <row r="17" spans="2:23" x14ac:dyDescent="0.25">
      <c r="B17" t="s">
        <v>117</v>
      </c>
      <c r="C17" t="s">
        <v>98</v>
      </c>
      <c r="D17" t="s">
        <v>118</v>
      </c>
    </row>
    <row r="18" spans="2:23" x14ac:dyDescent="0.25">
      <c r="B18">
        <v>100</v>
      </c>
      <c r="C18">
        <v>50</v>
      </c>
      <c r="D18">
        <f>B18*0.2/C18</f>
        <v>0.4</v>
      </c>
    </row>
    <row r="19" spans="2:23" x14ac:dyDescent="0.25">
      <c r="B19">
        <v>50</v>
      </c>
      <c r="C19">
        <v>50</v>
      </c>
      <c r="D19">
        <f t="shared" ref="D19:D20" si="0">B19*0.2/C19</f>
        <v>0.2</v>
      </c>
    </row>
    <row r="20" spans="2:23" x14ac:dyDescent="0.25">
      <c r="B20">
        <v>10</v>
      </c>
      <c r="C20">
        <v>50</v>
      </c>
      <c r="D20">
        <f t="shared" si="0"/>
        <v>0.04</v>
      </c>
    </row>
    <row r="21" spans="2:23" x14ac:dyDescent="0.25">
      <c r="K21" s="85" t="s">
        <v>119</v>
      </c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  <c r="W21" s="86"/>
    </row>
    <row r="22" spans="2:23" x14ac:dyDescent="0.25">
      <c r="K22" s="47"/>
      <c r="L22" s="83" t="s">
        <v>31</v>
      </c>
      <c r="M22" s="47" t="s">
        <v>107</v>
      </c>
      <c r="N22" s="47" t="s">
        <v>108</v>
      </c>
      <c r="O22" s="47" t="s">
        <v>100</v>
      </c>
      <c r="P22" s="47" t="s">
        <v>113</v>
      </c>
      <c r="Q22" s="47" t="s">
        <v>104</v>
      </c>
      <c r="R22" s="47" t="s">
        <v>103</v>
      </c>
      <c r="S22" s="47" t="s">
        <v>109</v>
      </c>
      <c r="T22" s="47" t="s">
        <v>112</v>
      </c>
      <c r="U22" s="47" t="s">
        <v>110</v>
      </c>
      <c r="V22" s="47" t="s">
        <v>105</v>
      </c>
    </row>
    <row r="23" spans="2:23" x14ac:dyDescent="0.25">
      <c r="K23" s="82" t="s">
        <v>98</v>
      </c>
      <c r="L23" s="83">
        <v>8</v>
      </c>
      <c r="M23" s="47">
        <f>L23*$B$2</f>
        <v>8</v>
      </c>
      <c r="N23" s="47">
        <f>L23*$C$3</f>
        <v>4</v>
      </c>
      <c r="O23" s="47">
        <f>M23*(1-D24)</f>
        <v>8</v>
      </c>
      <c r="P23" s="47">
        <f>N23*(1-D24)</f>
        <v>4</v>
      </c>
      <c r="Q23" s="47">
        <f>(O23/P24)^$E$2</f>
        <v>0.71554175279993271</v>
      </c>
      <c r="R23" s="47">
        <f>MEDIAN(0,Q24,1)</f>
        <v>0</v>
      </c>
      <c r="S23" s="47" t="b">
        <f>IF(1-R23&lt;$E$8,FALSE,TRUE)</f>
        <v>1</v>
      </c>
      <c r="T23" s="47" t="b">
        <f>IF(R23&lt;$E$8,TRUE,FALSE)</f>
        <v>1</v>
      </c>
      <c r="U23" s="47">
        <f>L23-INT(R23*L23)</f>
        <v>8</v>
      </c>
      <c r="V23" s="47">
        <f>IF(S23,IF(T23,L23,U23),0)</f>
        <v>8</v>
      </c>
    </row>
    <row r="24" spans="2:23" x14ac:dyDescent="0.25">
      <c r="K24" s="82" t="s">
        <v>99</v>
      </c>
      <c r="L24" s="83">
        <v>20</v>
      </c>
      <c r="M24" s="47">
        <v>0</v>
      </c>
      <c r="N24" s="47">
        <f>L24*$C$3</f>
        <v>10</v>
      </c>
      <c r="O24" s="47">
        <f>M24</f>
        <v>0</v>
      </c>
      <c r="P24" s="47">
        <f>N24</f>
        <v>10</v>
      </c>
      <c r="Q24" s="47">
        <f>(O24/P23)^$E$2</f>
        <v>0</v>
      </c>
      <c r="R24" s="47">
        <f>MEDIAN(0,Q23,1)</f>
        <v>0.71554175279993271</v>
      </c>
      <c r="S24" s="47" t="b">
        <f>IF(1-R24&lt;$E$8,FALSE,TRUE)</f>
        <v>1</v>
      </c>
      <c r="T24" s="47" t="b">
        <f>IF(R24&lt;$E$8,TRUE,FALSE)</f>
        <v>0</v>
      </c>
      <c r="U24" s="47">
        <f>L24-INT(R24*L24)</f>
        <v>6</v>
      </c>
      <c r="V24" s="47">
        <f>IF(S24,IF(T24,L24,U24),0)</f>
        <v>6</v>
      </c>
    </row>
  </sheetData>
  <mergeCells count="11">
    <mergeCell ref="K21:W21"/>
    <mergeCell ref="B15:F15"/>
    <mergeCell ref="B16:F16"/>
    <mergeCell ref="E7:G7"/>
    <mergeCell ref="E8:G8"/>
    <mergeCell ref="K8:W8"/>
    <mergeCell ref="E2:G2"/>
    <mergeCell ref="E1:G1"/>
    <mergeCell ref="E4:G4"/>
    <mergeCell ref="E5:G5"/>
    <mergeCell ref="K1:W1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AAB3F-C06C-4BC4-BC52-26C567DF5A60}">
  <dimension ref="A1:N6"/>
  <sheetViews>
    <sheetView workbookViewId="0">
      <selection activeCell="P7" sqref="P7"/>
    </sheetView>
  </sheetViews>
  <sheetFormatPr defaultRowHeight="15" x14ac:dyDescent="0.25"/>
  <sheetData>
    <row r="1" spans="1:14" x14ac:dyDescent="0.25">
      <c r="A1" s="90" t="s">
        <v>46</v>
      </c>
      <c r="B1" s="91"/>
      <c r="C1" s="91"/>
      <c r="D1" s="91"/>
      <c r="E1" s="91"/>
      <c r="F1" s="91"/>
      <c r="G1" s="91"/>
      <c r="H1" s="91"/>
      <c r="I1" s="91"/>
      <c r="J1" s="92"/>
      <c r="N1" t="s">
        <v>87</v>
      </c>
    </row>
    <row r="2" spans="1:14" x14ac:dyDescent="0.25">
      <c r="A2" s="93" t="s">
        <v>41</v>
      </c>
      <c r="B2" s="84"/>
      <c r="C2" s="84"/>
      <c r="D2" s="84"/>
      <c r="E2" s="84"/>
      <c r="F2" s="84"/>
      <c r="G2" s="84"/>
      <c r="H2" s="84"/>
      <c r="I2" s="84"/>
      <c r="J2" s="94"/>
      <c r="N2" t="s">
        <v>88</v>
      </c>
    </row>
    <row r="3" spans="1:14" x14ac:dyDescent="0.25">
      <c r="A3" s="93" t="s">
        <v>42</v>
      </c>
      <c r="B3" s="84"/>
      <c r="C3" s="84"/>
      <c r="D3" s="84"/>
      <c r="E3" s="84"/>
      <c r="F3" s="84"/>
      <c r="G3" s="84"/>
      <c r="H3" s="84"/>
      <c r="I3" s="84"/>
      <c r="J3" s="94"/>
      <c r="N3" t="s">
        <v>89</v>
      </c>
    </row>
    <row r="4" spans="1:14" x14ac:dyDescent="0.25">
      <c r="A4" s="93" t="s">
        <v>43</v>
      </c>
      <c r="B4" s="84"/>
      <c r="C4" s="84"/>
      <c r="D4" s="84"/>
      <c r="E4" s="84"/>
      <c r="F4" s="84"/>
      <c r="G4" s="84"/>
      <c r="H4" s="84"/>
      <c r="I4" s="84"/>
      <c r="J4" s="94"/>
      <c r="N4" t="s">
        <v>90</v>
      </c>
    </row>
    <row r="5" spans="1:14" x14ac:dyDescent="0.25">
      <c r="A5" s="93" t="s">
        <v>44</v>
      </c>
      <c r="B5" s="84"/>
      <c r="C5" s="84"/>
      <c r="D5" s="84"/>
      <c r="E5" s="84"/>
      <c r="F5" s="84"/>
      <c r="G5" s="84"/>
      <c r="H5" s="84"/>
      <c r="I5" s="84"/>
      <c r="J5" s="94"/>
    </row>
    <row r="6" spans="1:14" x14ac:dyDescent="0.25">
      <c r="A6" s="87" t="s">
        <v>45</v>
      </c>
      <c r="B6" s="88"/>
      <c r="C6" s="88"/>
      <c r="D6" s="88"/>
      <c r="E6" s="88"/>
      <c r="F6" s="88"/>
      <c r="G6" s="88"/>
      <c r="H6" s="88"/>
      <c r="I6" s="88"/>
      <c r="J6" s="89"/>
    </row>
  </sheetData>
  <mergeCells count="6">
    <mergeCell ref="A6:J6"/>
    <mergeCell ref="A1:J1"/>
    <mergeCell ref="A2:J2"/>
    <mergeCell ref="A3:J3"/>
    <mergeCell ref="A4:J4"/>
    <mergeCell ref="A5:J5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15092-742B-4B09-B582-52072BAD5DCA}">
  <dimension ref="G1:L9"/>
  <sheetViews>
    <sheetView workbookViewId="0">
      <selection activeCell="O15" sqref="O15"/>
    </sheetView>
  </sheetViews>
  <sheetFormatPr defaultRowHeight="15" x14ac:dyDescent="0.25"/>
  <cols>
    <col min="7" max="7" width="13.85546875" customWidth="1"/>
  </cols>
  <sheetData>
    <row r="1" spans="7:12" x14ac:dyDescent="0.25">
      <c r="G1" s="84" t="s">
        <v>55</v>
      </c>
      <c r="H1" s="84"/>
      <c r="K1" t="s">
        <v>53</v>
      </c>
    </row>
    <row r="2" spans="7:12" x14ac:dyDescent="0.25">
      <c r="G2" t="s">
        <v>47</v>
      </c>
      <c r="H2">
        <v>1</v>
      </c>
      <c r="K2" t="s">
        <v>54</v>
      </c>
    </row>
    <row r="3" spans="7:12" x14ac:dyDescent="0.25">
      <c r="G3" t="s">
        <v>48</v>
      </c>
      <c r="H3">
        <v>1</v>
      </c>
    </row>
    <row r="4" spans="7:12" x14ac:dyDescent="0.25">
      <c r="G4" t="s">
        <v>49</v>
      </c>
      <c r="H4">
        <v>1</v>
      </c>
    </row>
    <row r="5" spans="7:12" x14ac:dyDescent="0.25">
      <c r="G5" t="s">
        <v>50</v>
      </c>
      <c r="H5">
        <v>1</v>
      </c>
    </row>
    <row r="6" spans="7:12" x14ac:dyDescent="0.25">
      <c r="G6" t="s">
        <v>20</v>
      </c>
      <c r="H6">
        <v>1</v>
      </c>
    </row>
    <row r="7" spans="7:12" x14ac:dyDescent="0.25">
      <c r="G7" t="s">
        <v>51</v>
      </c>
      <c r="H7">
        <v>1</v>
      </c>
    </row>
    <row r="8" spans="7:12" x14ac:dyDescent="0.25">
      <c r="G8" t="s">
        <v>47</v>
      </c>
      <c r="H8">
        <v>1</v>
      </c>
      <c r="L8" t="s">
        <v>86</v>
      </c>
    </row>
    <row r="9" spans="7:12" x14ac:dyDescent="0.25">
      <c r="G9" t="s">
        <v>52</v>
      </c>
      <c r="H9">
        <v>2</v>
      </c>
    </row>
  </sheetData>
  <mergeCells count="1">
    <mergeCell ref="G1:H1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995D2-727F-4F0D-94D8-60C72D5EAEAA}">
  <dimension ref="A1:AM31"/>
  <sheetViews>
    <sheetView workbookViewId="0">
      <pane xSplit="5" topLeftCell="F1" activePane="topRight" state="frozen"/>
      <selection pane="topRight" activeCell="P34" sqref="P34"/>
    </sheetView>
  </sheetViews>
  <sheetFormatPr defaultRowHeight="15" x14ac:dyDescent="0.25"/>
  <cols>
    <col min="2" max="6" width="9.5703125" bestFit="1" customWidth="1"/>
    <col min="7" max="9" width="11.5703125" bestFit="1" customWidth="1"/>
    <col min="10" max="10" width="11.5703125" customWidth="1"/>
    <col min="11" max="11" width="9.5703125" bestFit="1" customWidth="1"/>
    <col min="12" max="14" width="11.5703125" bestFit="1" customWidth="1"/>
    <col min="15" max="15" width="11.5703125" customWidth="1"/>
    <col min="16" max="16" width="9.5703125" bestFit="1" customWidth="1"/>
    <col min="17" max="19" width="11.5703125" bestFit="1" customWidth="1"/>
    <col min="20" max="20" width="11.5703125" customWidth="1"/>
    <col min="21" max="21" width="9.5703125" bestFit="1" customWidth="1"/>
    <col min="22" max="24" width="11.5703125" bestFit="1" customWidth="1"/>
    <col min="25" max="25" width="11.5703125" customWidth="1"/>
    <col min="26" max="26" width="10.5703125" bestFit="1" customWidth="1"/>
    <col min="30" max="30" width="11.42578125" bestFit="1" customWidth="1"/>
    <col min="31" max="31" width="10.140625" bestFit="1" customWidth="1"/>
    <col min="32" max="32" width="9.5703125" bestFit="1" customWidth="1"/>
  </cols>
  <sheetData>
    <row r="1" spans="1:39" x14ac:dyDescent="0.25"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AB1" s="22"/>
    </row>
    <row r="2" spans="1:39" x14ac:dyDescent="0.25">
      <c r="B2" s="24" t="s">
        <v>59</v>
      </c>
      <c r="C2" s="3">
        <v>1.2</v>
      </c>
      <c r="F2" s="27" t="s">
        <v>74</v>
      </c>
      <c r="G2" s="28">
        <v>1.5</v>
      </c>
      <c r="H2" s="22"/>
      <c r="I2" s="25" t="s">
        <v>75</v>
      </c>
      <c r="J2" s="47">
        <v>1.42</v>
      </c>
      <c r="K2" s="22"/>
      <c r="L2" s="22"/>
      <c r="M2" s="22"/>
      <c r="N2" s="22"/>
      <c r="O2" s="22"/>
      <c r="P2" s="22"/>
      <c r="Q2" s="22"/>
      <c r="R2" s="22"/>
      <c r="S2" s="22"/>
      <c r="T2" s="22"/>
      <c r="AB2" s="19"/>
      <c r="AD2" s="50" t="s">
        <v>74</v>
      </c>
      <c r="AE2" s="51">
        <v>1.5</v>
      </c>
      <c r="AF2" s="50" t="s">
        <v>75</v>
      </c>
      <c r="AG2" s="51">
        <v>1.24</v>
      </c>
      <c r="AH2" s="22"/>
      <c r="AI2" s="50" t="s">
        <v>74</v>
      </c>
      <c r="AJ2" s="51">
        <v>1.5</v>
      </c>
      <c r="AK2" s="50" t="s">
        <v>75</v>
      </c>
      <c r="AL2" s="51">
        <v>1.2</v>
      </c>
    </row>
    <row r="3" spans="1:39" x14ac:dyDescent="0.25">
      <c r="F3" s="98" t="s">
        <v>62</v>
      </c>
      <c r="G3" s="98"/>
      <c r="H3" s="98"/>
      <c r="I3" s="98"/>
      <c r="J3" s="98"/>
      <c r="K3" s="98"/>
      <c r="L3" s="98"/>
      <c r="M3" s="98"/>
      <c r="N3" s="98"/>
      <c r="O3" s="98"/>
      <c r="P3" s="98"/>
      <c r="Q3" s="98"/>
      <c r="R3" s="98"/>
      <c r="S3" s="98"/>
      <c r="T3" s="98"/>
      <c r="U3" s="98"/>
      <c r="V3" s="98"/>
      <c r="W3" s="98"/>
      <c r="X3" s="98"/>
      <c r="Y3" s="98"/>
      <c r="Z3" s="102" t="s">
        <v>79</v>
      </c>
      <c r="AA3" s="102"/>
      <c r="AB3" s="102"/>
      <c r="AC3" s="102"/>
      <c r="AD3" s="19"/>
    </row>
    <row r="4" spans="1:39" x14ac:dyDescent="0.25">
      <c r="B4" s="98" t="s">
        <v>60</v>
      </c>
      <c r="C4" s="98"/>
      <c r="D4" s="98"/>
      <c r="E4" s="98"/>
      <c r="F4" s="98" t="s">
        <v>67</v>
      </c>
      <c r="G4" s="98"/>
      <c r="H4" s="98"/>
      <c r="I4" s="98"/>
      <c r="J4" s="25"/>
      <c r="K4" s="98" t="s">
        <v>68</v>
      </c>
      <c r="L4" s="98"/>
      <c r="M4" s="98"/>
      <c r="N4" s="98"/>
      <c r="O4" s="25"/>
      <c r="P4" s="98" t="s">
        <v>69</v>
      </c>
      <c r="Q4" s="98"/>
      <c r="R4" s="98"/>
      <c r="S4" s="98"/>
      <c r="T4" s="25"/>
      <c r="U4" s="98" t="s">
        <v>70</v>
      </c>
      <c r="V4" s="98"/>
      <c r="W4" s="98"/>
      <c r="X4" s="98"/>
      <c r="Y4" s="90"/>
      <c r="Z4" s="102" t="s">
        <v>85</v>
      </c>
      <c r="AA4" s="102"/>
      <c r="AB4" s="102" t="s">
        <v>77</v>
      </c>
      <c r="AC4" s="102"/>
      <c r="AD4" s="98" t="s">
        <v>82</v>
      </c>
      <c r="AE4" s="98"/>
      <c r="AF4" s="98"/>
      <c r="AG4" s="98"/>
      <c r="AH4" s="98"/>
      <c r="AI4" s="98" t="s">
        <v>83</v>
      </c>
      <c r="AJ4" s="98"/>
      <c r="AK4" s="98"/>
      <c r="AL4" s="98"/>
      <c r="AM4" s="98"/>
    </row>
    <row r="5" spans="1:39" x14ac:dyDescent="0.25">
      <c r="B5" s="3">
        <v>100</v>
      </c>
      <c r="C5" s="3">
        <v>120</v>
      </c>
      <c r="D5" s="3">
        <v>100</v>
      </c>
      <c r="E5" s="3">
        <v>80</v>
      </c>
      <c r="F5" s="3">
        <v>0</v>
      </c>
      <c r="G5" s="3">
        <v>80</v>
      </c>
      <c r="H5" s="3">
        <v>60</v>
      </c>
      <c r="I5" s="3">
        <v>60</v>
      </c>
      <c r="J5" s="3">
        <v>1</v>
      </c>
      <c r="K5" s="3">
        <v>0</v>
      </c>
      <c r="L5" s="3">
        <v>100</v>
      </c>
      <c r="M5" s="3">
        <v>80</v>
      </c>
      <c r="N5" s="3">
        <v>60</v>
      </c>
      <c r="O5" s="3">
        <v>1</v>
      </c>
      <c r="P5" s="3">
        <v>0</v>
      </c>
      <c r="Q5" s="3">
        <v>80</v>
      </c>
      <c r="R5" s="3">
        <v>100</v>
      </c>
      <c r="S5" s="3">
        <v>60</v>
      </c>
      <c r="T5" s="3">
        <v>1</v>
      </c>
      <c r="U5" s="3">
        <v>0</v>
      </c>
      <c r="V5" s="3">
        <v>60</v>
      </c>
      <c r="W5" s="3">
        <v>80</v>
      </c>
      <c r="X5" s="3">
        <v>100</v>
      </c>
      <c r="Y5" s="55">
        <v>1</v>
      </c>
      <c r="Z5" s="50" t="s">
        <v>78</v>
      </c>
      <c r="AA5" s="51">
        <v>300</v>
      </c>
      <c r="AB5" s="50" t="s">
        <v>78</v>
      </c>
      <c r="AC5" s="51">
        <v>300</v>
      </c>
      <c r="AD5" s="51">
        <v>0</v>
      </c>
      <c r="AE5" s="51">
        <v>180</v>
      </c>
      <c r="AF5" s="51">
        <v>140</v>
      </c>
      <c r="AG5" s="51">
        <v>100</v>
      </c>
      <c r="AH5" s="51">
        <v>4</v>
      </c>
      <c r="AI5" s="51">
        <v>0</v>
      </c>
      <c r="AJ5" s="51">
        <v>200</v>
      </c>
      <c r="AK5" s="51">
        <v>160</v>
      </c>
      <c r="AL5" s="51">
        <v>120</v>
      </c>
      <c r="AM5" s="51">
        <v>6</v>
      </c>
    </row>
    <row r="6" spans="1:39" x14ac:dyDescent="0.25">
      <c r="B6" t="s">
        <v>84</v>
      </c>
      <c r="C6">
        <f>12*60</f>
        <v>720</v>
      </c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Z6" s="50" t="s">
        <v>59</v>
      </c>
      <c r="AA6" s="51">
        <v>1.64</v>
      </c>
      <c r="AB6" s="50" t="s">
        <v>59</v>
      </c>
      <c r="AC6" s="51">
        <v>1.64</v>
      </c>
    </row>
    <row r="7" spans="1:39" ht="15.75" thickBot="1" x14ac:dyDescent="0.3"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</row>
    <row r="8" spans="1:39" ht="15.75" thickBot="1" x14ac:dyDescent="0.3">
      <c r="F8" s="108" t="s">
        <v>61</v>
      </c>
      <c r="G8" s="109"/>
      <c r="H8" s="109"/>
      <c r="I8" s="109"/>
      <c r="J8" s="109"/>
      <c r="K8" s="109"/>
      <c r="L8" s="109"/>
      <c r="M8" s="109"/>
      <c r="N8" s="109"/>
      <c r="O8" s="109"/>
      <c r="P8" s="109"/>
      <c r="Q8" s="109"/>
      <c r="R8" s="109"/>
      <c r="S8" s="109"/>
      <c r="T8" s="109"/>
      <c r="U8" s="109"/>
      <c r="V8" s="109"/>
      <c r="W8" s="109"/>
      <c r="X8" s="109"/>
      <c r="Y8" s="110"/>
    </row>
    <row r="9" spans="1:39" ht="15.75" thickBot="1" x14ac:dyDescent="0.3">
      <c r="A9" s="37"/>
      <c r="B9" s="95" t="s">
        <v>58</v>
      </c>
      <c r="C9" s="96"/>
      <c r="D9" s="96"/>
      <c r="E9" s="111"/>
      <c r="F9" s="103" t="s">
        <v>64</v>
      </c>
      <c r="G9" s="104"/>
      <c r="H9" s="104"/>
      <c r="I9" s="104"/>
      <c r="J9" s="105"/>
      <c r="K9" s="103" t="s">
        <v>63</v>
      </c>
      <c r="L9" s="104"/>
      <c r="M9" s="104"/>
      <c r="N9" s="104"/>
      <c r="O9" s="105"/>
      <c r="P9" s="103" t="s">
        <v>65</v>
      </c>
      <c r="Q9" s="104"/>
      <c r="R9" s="104"/>
      <c r="S9" s="104"/>
      <c r="T9" s="105"/>
      <c r="U9" s="106" t="s">
        <v>66</v>
      </c>
      <c r="V9" s="107"/>
      <c r="W9" s="107"/>
      <c r="X9" s="107"/>
      <c r="Y9" s="107"/>
      <c r="Z9" s="99" t="s">
        <v>76</v>
      </c>
      <c r="AA9" s="100"/>
      <c r="AB9" s="100"/>
      <c r="AC9" s="101"/>
      <c r="AD9" s="95" t="s">
        <v>81</v>
      </c>
      <c r="AE9" s="96"/>
      <c r="AF9" s="96"/>
      <c r="AG9" s="96"/>
      <c r="AH9" s="97"/>
      <c r="AI9" s="95" t="s">
        <v>80</v>
      </c>
      <c r="AJ9" s="96"/>
      <c r="AK9" s="96"/>
      <c r="AL9" s="96"/>
      <c r="AM9" s="97"/>
    </row>
    <row r="10" spans="1:39" ht="15.75" thickBot="1" x14ac:dyDescent="0.3">
      <c r="A10" s="23" t="s">
        <v>56</v>
      </c>
      <c r="B10" s="29" t="s">
        <v>47</v>
      </c>
      <c r="C10" s="25" t="s">
        <v>52</v>
      </c>
      <c r="D10" s="25" t="s">
        <v>49</v>
      </c>
      <c r="E10" s="30" t="s">
        <v>57</v>
      </c>
      <c r="F10" s="29" t="s">
        <v>47</v>
      </c>
      <c r="G10" s="25" t="s">
        <v>52</v>
      </c>
      <c r="H10" s="25" t="s">
        <v>49</v>
      </c>
      <c r="I10" s="30" t="s">
        <v>57</v>
      </c>
      <c r="J10" s="44" t="s">
        <v>73</v>
      </c>
      <c r="K10" s="29" t="s">
        <v>47</v>
      </c>
      <c r="L10" s="25" t="s">
        <v>52</v>
      </c>
      <c r="M10" s="25" t="s">
        <v>49</v>
      </c>
      <c r="N10" s="30" t="s">
        <v>57</v>
      </c>
      <c r="O10" s="44" t="s">
        <v>73</v>
      </c>
      <c r="P10" s="29" t="s">
        <v>47</v>
      </c>
      <c r="Q10" s="25" t="s">
        <v>52</v>
      </c>
      <c r="R10" s="25" t="s">
        <v>49</v>
      </c>
      <c r="S10" s="30" t="s">
        <v>57</v>
      </c>
      <c r="T10" s="44" t="s">
        <v>73</v>
      </c>
      <c r="U10" s="29" t="s">
        <v>47</v>
      </c>
      <c r="V10" s="25" t="s">
        <v>52</v>
      </c>
      <c r="W10" s="25" t="s">
        <v>49</v>
      </c>
      <c r="X10" s="23" t="s">
        <v>57</v>
      </c>
      <c r="Y10" s="44" t="s">
        <v>73</v>
      </c>
      <c r="Z10" s="48" t="s">
        <v>47</v>
      </c>
      <c r="AA10" s="49" t="s">
        <v>52</v>
      </c>
      <c r="AB10" s="49" t="s">
        <v>49</v>
      </c>
      <c r="AC10" s="56" t="s">
        <v>57</v>
      </c>
      <c r="AD10" s="60" t="s">
        <v>47</v>
      </c>
      <c r="AE10" s="61" t="s">
        <v>52</v>
      </c>
      <c r="AF10" s="61" t="s">
        <v>49</v>
      </c>
      <c r="AG10" s="62" t="s">
        <v>57</v>
      </c>
      <c r="AH10" s="63" t="s">
        <v>73</v>
      </c>
      <c r="AI10" s="64" t="s">
        <v>47</v>
      </c>
      <c r="AJ10" s="61" t="s">
        <v>52</v>
      </c>
      <c r="AK10" s="61" t="s">
        <v>49</v>
      </c>
      <c r="AL10" s="62" t="s">
        <v>57</v>
      </c>
      <c r="AM10" s="63" t="s">
        <v>73</v>
      </c>
    </row>
    <row r="11" spans="1:39" x14ac:dyDescent="0.25">
      <c r="A11" s="38">
        <v>0</v>
      </c>
      <c r="B11" s="67">
        <v>100</v>
      </c>
      <c r="C11" s="68">
        <v>100</v>
      </c>
      <c r="D11" s="68">
        <v>100</v>
      </c>
      <c r="E11" s="69">
        <v>100</v>
      </c>
      <c r="F11" s="70">
        <v>0</v>
      </c>
      <c r="G11" s="71">
        <v>25</v>
      </c>
      <c r="H11" s="71">
        <v>25</v>
      </c>
      <c r="I11" s="72">
        <v>15</v>
      </c>
      <c r="J11" s="73">
        <v>2</v>
      </c>
      <c r="K11" s="70">
        <v>0</v>
      </c>
      <c r="L11" s="71">
        <v>30</v>
      </c>
      <c r="M11" s="71">
        <v>40</v>
      </c>
      <c r="N11" s="72">
        <v>20</v>
      </c>
      <c r="O11" s="73">
        <v>2</v>
      </c>
      <c r="P11" s="70">
        <v>0</v>
      </c>
      <c r="Q11" s="71">
        <v>40</v>
      </c>
      <c r="R11" s="71">
        <v>30</v>
      </c>
      <c r="S11" s="72">
        <v>25</v>
      </c>
      <c r="T11" s="73">
        <v>2</v>
      </c>
      <c r="U11" s="70">
        <v>0</v>
      </c>
      <c r="V11" s="71">
        <v>50</v>
      </c>
      <c r="W11" s="71">
        <v>60</v>
      </c>
      <c r="X11" s="71">
        <v>30</v>
      </c>
      <c r="Y11" s="73">
        <v>2</v>
      </c>
      <c r="Z11" s="74">
        <f>$AA$5</f>
        <v>300</v>
      </c>
      <c r="AA11" s="75">
        <f>$AC$5</f>
        <v>300</v>
      </c>
      <c r="AB11" s="75">
        <f>$AC$5</f>
        <v>300</v>
      </c>
      <c r="AC11" s="75">
        <f>$AC$5</f>
        <v>300</v>
      </c>
      <c r="AD11" s="76">
        <v>0</v>
      </c>
      <c r="AE11" s="76">
        <v>60</v>
      </c>
      <c r="AF11" s="76">
        <v>75</v>
      </c>
      <c r="AG11" s="77">
        <v>40</v>
      </c>
      <c r="AH11" s="78">
        <v>3</v>
      </c>
      <c r="AI11" s="79">
        <v>0</v>
      </c>
      <c r="AJ11" s="76">
        <v>70</v>
      </c>
      <c r="AK11" s="76">
        <v>90</v>
      </c>
      <c r="AL11" s="77">
        <v>50</v>
      </c>
      <c r="AM11" s="78">
        <v>4</v>
      </c>
    </row>
    <row r="12" spans="1:39" x14ac:dyDescent="0.25">
      <c r="A12" s="38">
        <v>1</v>
      </c>
      <c r="B12" s="39">
        <f t="shared" ref="B12:B26" si="0">B11+B$5*$C$2^($A12)</f>
        <v>220</v>
      </c>
      <c r="C12" s="26">
        <f t="shared" ref="C12:C26" si="1">C11+C$5*$C$2^($A12)</f>
        <v>244</v>
      </c>
      <c r="D12" s="26">
        <f t="shared" ref="D12:D26" si="2">D11+D$5*$C$2^($A12)</f>
        <v>220</v>
      </c>
      <c r="E12" s="40">
        <f t="shared" ref="E12:E26" si="3">E11+E$5*$C$2^($A12)</f>
        <v>196</v>
      </c>
      <c r="F12" s="31">
        <f>F$5*$G$2^($A12)</f>
        <v>0</v>
      </c>
      <c r="G12" s="32">
        <f>G$5*$G$2^($A12)</f>
        <v>120</v>
      </c>
      <c r="H12" s="32">
        <f>H$5*$G$2^($A12)</f>
        <v>90</v>
      </c>
      <c r="I12" s="33">
        <f>I$5*$G$2^($A12)</f>
        <v>90</v>
      </c>
      <c r="J12" s="45">
        <f>J$5*$J$2^($A12)</f>
        <v>1.42</v>
      </c>
      <c r="K12" s="31">
        <f t="shared" ref="K12:X12" si="4">K$5*$G$2^($A12)</f>
        <v>0</v>
      </c>
      <c r="L12" s="32">
        <f t="shared" si="4"/>
        <v>150</v>
      </c>
      <c r="M12" s="32">
        <f t="shared" si="4"/>
        <v>120</v>
      </c>
      <c r="N12" s="33">
        <f t="shared" si="4"/>
        <v>90</v>
      </c>
      <c r="O12" s="45">
        <f>O$5*$J$2^($A12)</f>
        <v>1.42</v>
      </c>
      <c r="P12" s="31">
        <f t="shared" si="4"/>
        <v>0</v>
      </c>
      <c r="Q12" s="32">
        <f t="shared" si="4"/>
        <v>120</v>
      </c>
      <c r="R12" s="32">
        <f t="shared" si="4"/>
        <v>150</v>
      </c>
      <c r="S12" s="33">
        <f t="shared" si="4"/>
        <v>90</v>
      </c>
      <c r="T12" s="45">
        <f>T$5*$J$2^($A12)</f>
        <v>1.42</v>
      </c>
      <c r="U12" s="31">
        <f t="shared" si="4"/>
        <v>0</v>
      </c>
      <c r="V12" s="32">
        <f t="shared" si="4"/>
        <v>90</v>
      </c>
      <c r="W12" s="32">
        <f t="shared" si="4"/>
        <v>120</v>
      </c>
      <c r="X12" s="32">
        <f t="shared" si="4"/>
        <v>150</v>
      </c>
      <c r="Y12" s="45">
        <f>Y$5*$J$2^($A12)</f>
        <v>1.42</v>
      </c>
      <c r="Z12" s="52">
        <f>$AA$5*($AA$6^($A12))</f>
        <v>491.99999999999994</v>
      </c>
      <c r="AA12" s="19">
        <f>$AC$5*($AC$6^($A12))</f>
        <v>491.99999999999994</v>
      </c>
      <c r="AB12" s="19">
        <f t="shared" ref="AB12:AC26" si="5">$AC$5*($AC$6^($A12))</f>
        <v>491.99999999999994</v>
      </c>
      <c r="AC12" s="19">
        <f t="shared" si="5"/>
        <v>491.99999999999994</v>
      </c>
      <c r="AD12" s="51">
        <f>AD$5*$AE$2^($A12)</f>
        <v>0</v>
      </c>
      <c r="AE12" s="51">
        <f>AE$5*$AE$2^($A12)</f>
        <v>270</v>
      </c>
      <c r="AF12" s="51">
        <f t="shared" ref="AE12:AG26" si="6">AF$5*$AE$2^($A12)</f>
        <v>210</v>
      </c>
      <c r="AG12" s="57">
        <f t="shared" si="6"/>
        <v>150</v>
      </c>
      <c r="AH12" s="58">
        <f>AH$5*$AG$2^($A12)</f>
        <v>4.96</v>
      </c>
      <c r="AI12" s="65">
        <f>AI$5*$AJ$2^($A12)</f>
        <v>0</v>
      </c>
      <c r="AJ12" s="51">
        <f t="shared" ref="AJ12:AL26" si="7">AJ$5*$AJ$2^($A12)</f>
        <v>300</v>
      </c>
      <c r="AK12" s="51">
        <f t="shared" si="7"/>
        <v>240</v>
      </c>
      <c r="AL12" s="57">
        <f>AL$5*$AJ$2^($A12)</f>
        <v>180</v>
      </c>
      <c r="AM12" s="58">
        <f>AM$5*$AL$2^($A12)</f>
        <v>7.1999999999999993</v>
      </c>
    </row>
    <row r="13" spans="1:39" x14ac:dyDescent="0.25">
      <c r="A13" s="38">
        <v>2</v>
      </c>
      <c r="B13" s="39">
        <f t="shared" si="0"/>
        <v>364</v>
      </c>
      <c r="C13" s="26">
        <f t="shared" si="1"/>
        <v>416.79999999999995</v>
      </c>
      <c r="D13" s="26">
        <f t="shared" si="2"/>
        <v>364</v>
      </c>
      <c r="E13" s="40">
        <f t="shared" si="3"/>
        <v>311.2</v>
      </c>
      <c r="F13" s="31">
        <f t="shared" ref="F13:X26" si="8">F$5*$G$2^($A13)</f>
        <v>0</v>
      </c>
      <c r="G13" s="32">
        <f t="shared" si="8"/>
        <v>180</v>
      </c>
      <c r="H13" s="32">
        <f t="shared" si="8"/>
        <v>135</v>
      </c>
      <c r="I13" s="33">
        <f t="shared" si="8"/>
        <v>135</v>
      </c>
      <c r="J13" s="45">
        <f t="shared" ref="J13:J26" si="9">J$5*$J$2^($A13)</f>
        <v>2.0164</v>
      </c>
      <c r="K13" s="31">
        <f t="shared" si="8"/>
        <v>0</v>
      </c>
      <c r="L13" s="32">
        <f t="shared" si="8"/>
        <v>225</v>
      </c>
      <c r="M13" s="32">
        <f t="shared" si="8"/>
        <v>180</v>
      </c>
      <c r="N13" s="33">
        <f t="shared" si="8"/>
        <v>135</v>
      </c>
      <c r="O13" s="45">
        <f t="shared" ref="O13:O26" si="10">O$5*$J$2^($A13)</f>
        <v>2.0164</v>
      </c>
      <c r="P13" s="31">
        <f t="shared" si="8"/>
        <v>0</v>
      </c>
      <c r="Q13" s="32">
        <f t="shared" si="8"/>
        <v>180</v>
      </c>
      <c r="R13" s="32">
        <f t="shared" si="8"/>
        <v>225</v>
      </c>
      <c r="S13" s="33">
        <f t="shared" si="8"/>
        <v>135</v>
      </c>
      <c r="T13" s="45">
        <f t="shared" ref="T13:T26" si="11">T$5*$J$2^($A13)</f>
        <v>2.0164</v>
      </c>
      <c r="U13" s="31">
        <f t="shared" si="8"/>
        <v>0</v>
      </c>
      <c r="V13" s="32">
        <f t="shared" si="8"/>
        <v>135</v>
      </c>
      <c r="W13" s="32">
        <f t="shared" si="8"/>
        <v>180</v>
      </c>
      <c r="X13" s="32">
        <f t="shared" si="8"/>
        <v>225</v>
      </c>
      <c r="Y13" s="45">
        <f t="shared" ref="Y13:Y26" si="12">Y$5*$J$2^($A13)</f>
        <v>2.0164</v>
      </c>
      <c r="Z13" s="52">
        <f t="shared" ref="Z13:Z26" si="13">$AA$5*($AA$6^($A13))</f>
        <v>806.87999999999988</v>
      </c>
      <c r="AA13" s="19">
        <f t="shared" ref="AA13:AA26" si="14">$AC$5*($AC$6^($A13))</f>
        <v>806.87999999999988</v>
      </c>
      <c r="AB13" s="19">
        <f t="shared" si="5"/>
        <v>806.87999999999988</v>
      </c>
      <c r="AC13" s="19">
        <f t="shared" si="5"/>
        <v>806.87999999999988</v>
      </c>
      <c r="AD13" s="51">
        <f t="shared" ref="AD13:AD26" si="15">AD$5*$AE$2^($A13)</f>
        <v>0</v>
      </c>
      <c r="AE13" s="51">
        <f t="shared" si="6"/>
        <v>405</v>
      </c>
      <c r="AF13" s="51">
        <f t="shared" si="6"/>
        <v>315</v>
      </c>
      <c r="AG13" s="57">
        <f t="shared" si="6"/>
        <v>225</v>
      </c>
      <c r="AH13" s="58">
        <f t="shared" ref="AH13:AH26" si="16">AH$5*$AG$2^($A13)</f>
        <v>6.1504000000000003</v>
      </c>
      <c r="AI13" s="65">
        <f t="shared" ref="AI13:AI26" si="17">$AI12*$AJ$2^($A13)</f>
        <v>0</v>
      </c>
      <c r="AJ13" s="51">
        <f t="shared" si="7"/>
        <v>450</v>
      </c>
      <c r="AK13" s="51">
        <f t="shared" si="7"/>
        <v>360</v>
      </c>
      <c r="AL13" s="57">
        <f t="shared" si="7"/>
        <v>270</v>
      </c>
      <c r="AM13" s="58">
        <f t="shared" ref="AM13:AM26" si="18">AM$5*$AL$2^($A13)</f>
        <v>8.64</v>
      </c>
    </row>
    <row r="14" spans="1:39" x14ac:dyDescent="0.25">
      <c r="A14" s="38">
        <v>3</v>
      </c>
      <c r="B14" s="39">
        <f t="shared" si="0"/>
        <v>536.79999999999995</v>
      </c>
      <c r="C14" s="26">
        <f t="shared" si="1"/>
        <v>624.16</v>
      </c>
      <c r="D14" s="26">
        <f t="shared" si="2"/>
        <v>536.79999999999995</v>
      </c>
      <c r="E14" s="40">
        <f t="shared" si="3"/>
        <v>449.44</v>
      </c>
      <c r="F14" s="31">
        <f t="shared" si="8"/>
        <v>0</v>
      </c>
      <c r="G14" s="32">
        <f t="shared" si="8"/>
        <v>270</v>
      </c>
      <c r="H14" s="32">
        <f t="shared" si="8"/>
        <v>202.5</v>
      </c>
      <c r="I14" s="33">
        <f t="shared" si="8"/>
        <v>202.5</v>
      </c>
      <c r="J14" s="45">
        <f t="shared" si="9"/>
        <v>2.8632879999999998</v>
      </c>
      <c r="K14" s="31">
        <f t="shared" si="8"/>
        <v>0</v>
      </c>
      <c r="L14" s="32">
        <f t="shared" si="8"/>
        <v>337.5</v>
      </c>
      <c r="M14" s="32">
        <f t="shared" si="8"/>
        <v>270</v>
      </c>
      <c r="N14" s="33">
        <f t="shared" si="8"/>
        <v>202.5</v>
      </c>
      <c r="O14" s="45">
        <f t="shared" si="10"/>
        <v>2.8632879999999998</v>
      </c>
      <c r="P14" s="31">
        <f t="shared" si="8"/>
        <v>0</v>
      </c>
      <c r="Q14" s="32">
        <f t="shared" si="8"/>
        <v>270</v>
      </c>
      <c r="R14" s="32">
        <f t="shared" si="8"/>
        <v>337.5</v>
      </c>
      <c r="S14" s="33">
        <f t="shared" si="8"/>
        <v>202.5</v>
      </c>
      <c r="T14" s="45">
        <f t="shared" si="11"/>
        <v>2.8632879999999998</v>
      </c>
      <c r="U14" s="31">
        <f t="shared" si="8"/>
        <v>0</v>
      </c>
      <c r="V14" s="32">
        <f t="shared" si="8"/>
        <v>202.5</v>
      </c>
      <c r="W14" s="32">
        <f t="shared" si="8"/>
        <v>270</v>
      </c>
      <c r="X14" s="32">
        <f t="shared" si="8"/>
        <v>337.5</v>
      </c>
      <c r="Y14" s="45">
        <f t="shared" si="12"/>
        <v>2.8632879999999998</v>
      </c>
      <c r="Z14" s="52">
        <f t="shared" si="13"/>
        <v>1323.2831999999996</v>
      </c>
      <c r="AA14" s="19">
        <f t="shared" si="14"/>
        <v>1323.2831999999996</v>
      </c>
      <c r="AB14" s="19">
        <f t="shared" si="5"/>
        <v>1323.2831999999996</v>
      </c>
      <c r="AC14" s="19">
        <f t="shared" si="5"/>
        <v>1323.2831999999996</v>
      </c>
      <c r="AD14" s="51">
        <f t="shared" si="15"/>
        <v>0</v>
      </c>
      <c r="AE14" s="51">
        <f t="shared" si="6"/>
        <v>607.5</v>
      </c>
      <c r="AF14" s="51">
        <f t="shared" si="6"/>
        <v>472.5</v>
      </c>
      <c r="AG14" s="57">
        <f t="shared" si="6"/>
        <v>337.5</v>
      </c>
      <c r="AH14" s="58">
        <f t="shared" si="16"/>
        <v>7.6264960000000004</v>
      </c>
      <c r="AI14" s="65">
        <f t="shared" si="17"/>
        <v>0</v>
      </c>
      <c r="AJ14" s="51">
        <f t="shared" si="7"/>
        <v>675</v>
      </c>
      <c r="AK14" s="51">
        <f t="shared" si="7"/>
        <v>540</v>
      </c>
      <c r="AL14" s="57">
        <f t="shared" si="7"/>
        <v>405</v>
      </c>
      <c r="AM14" s="58">
        <f t="shared" si="18"/>
        <v>10.368</v>
      </c>
    </row>
    <row r="15" spans="1:39" x14ac:dyDescent="0.25">
      <c r="A15" s="38">
        <v>4</v>
      </c>
      <c r="B15" s="39">
        <f t="shared" si="0"/>
        <v>744.16</v>
      </c>
      <c r="C15" s="26">
        <f t="shared" si="1"/>
        <v>872.99199999999996</v>
      </c>
      <c r="D15" s="26">
        <f t="shared" si="2"/>
        <v>744.16</v>
      </c>
      <c r="E15" s="40">
        <f t="shared" si="3"/>
        <v>615.32799999999997</v>
      </c>
      <c r="F15" s="31">
        <f t="shared" si="8"/>
        <v>0</v>
      </c>
      <c r="G15" s="32">
        <f t="shared" si="8"/>
        <v>405</v>
      </c>
      <c r="H15" s="32">
        <f t="shared" si="8"/>
        <v>303.75</v>
      </c>
      <c r="I15" s="33">
        <f t="shared" si="8"/>
        <v>303.75</v>
      </c>
      <c r="J15" s="45">
        <f t="shared" si="9"/>
        <v>4.0658689599999995</v>
      </c>
      <c r="K15" s="31">
        <f t="shared" si="8"/>
        <v>0</v>
      </c>
      <c r="L15" s="32">
        <f t="shared" si="8"/>
        <v>506.25</v>
      </c>
      <c r="M15" s="32">
        <f t="shared" si="8"/>
        <v>405</v>
      </c>
      <c r="N15" s="33">
        <f t="shared" si="8"/>
        <v>303.75</v>
      </c>
      <c r="O15" s="45">
        <f t="shared" si="10"/>
        <v>4.0658689599999995</v>
      </c>
      <c r="P15" s="31">
        <f t="shared" si="8"/>
        <v>0</v>
      </c>
      <c r="Q15" s="32">
        <f t="shared" si="8"/>
        <v>405</v>
      </c>
      <c r="R15" s="32">
        <f t="shared" si="8"/>
        <v>506.25</v>
      </c>
      <c r="S15" s="33">
        <f t="shared" si="8"/>
        <v>303.75</v>
      </c>
      <c r="T15" s="45">
        <f t="shared" si="11"/>
        <v>4.0658689599999995</v>
      </c>
      <c r="U15" s="31">
        <f t="shared" si="8"/>
        <v>0</v>
      </c>
      <c r="V15" s="32">
        <f t="shared" si="8"/>
        <v>303.75</v>
      </c>
      <c r="W15" s="32">
        <f t="shared" si="8"/>
        <v>405</v>
      </c>
      <c r="X15" s="32">
        <f t="shared" si="8"/>
        <v>506.25</v>
      </c>
      <c r="Y15" s="45">
        <f t="shared" si="12"/>
        <v>4.0658689599999995</v>
      </c>
      <c r="Z15" s="52">
        <f t="shared" si="13"/>
        <v>2170.1844479999995</v>
      </c>
      <c r="AA15" s="19">
        <f t="shared" si="14"/>
        <v>2170.1844479999995</v>
      </c>
      <c r="AB15" s="19">
        <f t="shared" si="5"/>
        <v>2170.1844479999995</v>
      </c>
      <c r="AC15" s="19">
        <f t="shared" si="5"/>
        <v>2170.1844479999995</v>
      </c>
      <c r="AD15" s="51">
        <f t="shared" si="15"/>
        <v>0</v>
      </c>
      <c r="AE15" s="51">
        <f t="shared" si="6"/>
        <v>911.25</v>
      </c>
      <c r="AF15" s="51">
        <f t="shared" si="6"/>
        <v>708.75</v>
      </c>
      <c r="AG15" s="57">
        <f t="shared" si="6"/>
        <v>506.25</v>
      </c>
      <c r="AH15" s="58">
        <f t="shared" si="16"/>
        <v>9.4568550400000007</v>
      </c>
      <c r="AI15" s="65">
        <f t="shared" si="17"/>
        <v>0</v>
      </c>
      <c r="AJ15" s="51">
        <f t="shared" si="7"/>
        <v>1012.5</v>
      </c>
      <c r="AK15" s="51">
        <f t="shared" si="7"/>
        <v>810</v>
      </c>
      <c r="AL15" s="57">
        <f t="shared" si="7"/>
        <v>607.5</v>
      </c>
      <c r="AM15" s="58">
        <f t="shared" si="18"/>
        <v>12.441599999999999</v>
      </c>
    </row>
    <row r="16" spans="1:39" x14ac:dyDescent="0.25">
      <c r="A16" s="38">
        <v>5</v>
      </c>
      <c r="B16" s="39">
        <f t="shared" si="0"/>
        <v>992.99199999999996</v>
      </c>
      <c r="C16" s="26">
        <f t="shared" si="1"/>
        <v>1171.5904</v>
      </c>
      <c r="D16" s="26">
        <f t="shared" si="2"/>
        <v>992.99199999999996</v>
      </c>
      <c r="E16" s="40">
        <f t="shared" si="3"/>
        <v>814.39359999999999</v>
      </c>
      <c r="F16" s="31">
        <f t="shared" si="8"/>
        <v>0</v>
      </c>
      <c r="G16" s="32">
        <f t="shared" si="8"/>
        <v>607.5</v>
      </c>
      <c r="H16" s="32">
        <f t="shared" si="8"/>
        <v>455.625</v>
      </c>
      <c r="I16" s="33">
        <f t="shared" si="8"/>
        <v>455.625</v>
      </c>
      <c r="J16" s="45">
        <f t="shared" si="9"/>
        <v>5.7735339231999987</v>
      </c>
      <c r="K16" s="31">
        <f t="shared" si="8"/>
        <v>0</v>
      </c>
      <c r="L16" s="32">
        <f t="shared" si="8"/>
        <v>759.375</v>
      </c>
      <c r="M16" s="32">
        <f t="shared" si="8"/>
        <v>607.5</v>
      </c>
      <c r="N16" s="33">
        <f t="shared" si="8"/>
        <v>455.625</v>
      </c>
      <c r="O16" s="45">
        <f t="shared" si="10"/>
        <v>5.7735339231999987</v>
      </c>
      <c r="P16" s="31">
        <f t="shared" si="8"/>
        <v>0</v>
      </c>
      <c r="Q16" s="32">
        <f t="shared" si="8"/>
        <v>607.5</v>
      </c>
      <c r="R16" s="32">
        <f t="shared" si="8"/>
        <v>759.375</v>
      </c>
      <c r="S16" s="33">
        <f t="shared" si="8"/>
        <v>455.625</v>
      </c>
      <c r="T16" s="45">
        <f t="shared" si="11"/>
        <v>5.7735339231999987</v>
      </c>
      <c r="U16" s="31">
        <f t="shared" si="8"/>
        <v>0</v>
      </c>
      <c r="V16" s="32">
        <f t="shared" si="8"/>
        <v>455.625</v>
      </c>
      <c r="W16" s="32">
        <f t="shared" si="8"/>
        <v>607.5</v>
      </c>
      <c r="X16" s="32">
        <f t="shared" si="8"/>
        <v>759.375</v>
      </c>
      <c r="Y16" s="45">
        <f t="shared" si="12"/>
        <v>5.7735339231999987</v>
      </c>
      <c r="Z16" s="52">
        <f t="shared" si="13"/>
        <v>3559.1024947199985</v>
      </c>
      <c r="AA16" s="19">
        <f t="shared" si="14"/>
        <v>3559.1024947199985</v>
      </c>
      <c r="AB16" s="19">
        <f t="shared" si="5"/>
        <v>3559.1024947199985</v>
      </c>
      <c r="AC16" s="19">
        <f t="shared" si="5"/>
        <v>3559.1024947199985</v>
      </c>
      <c r="AD16" s="51">
        <f t="shared" si="15"/>
        <v>0</v>
      </c>
      <c r="AE16" s="51">
        <f t="shared" si="6"/>
        <v>1366.875</v>
      </c>
      <c r="AF16" s="51">
        <f t="shared" si="6"/>
        <v>1063.125</v>
      </c>
      <c r="AG16" s="57">
        <f t="shared" si="6"/>
        <v>759.375</v>
      </c>
      <c r="AH16" s="58">
        <f t="shared" si="16"/>
        <v>11.726500249600001</v>
      </c>
      <c r="AI16" s="65">
        <f t="shared" si="17"/>
        <v>0</v>
      </c>
      <c r="AJ16" s="51">
        <f t="shared" si="7"/>
        <v>1518.75</v>
      </c>
      <c r="AK16" s="51">
        <f t="shared" si="7"/>
        <v>1215</v>
      </c>
      <c r="AL16" s="57">
        <f t="shared" si="7"/>
        <v>911.25</v>
      </c>
      <c r="AM16" s="58">
        <f t="shared" si="18"/>
        <v>14.929919999999999</v>
      </c>
    </row>
    <row r="17" spans="1:39" x14ac:dyDescent="0.25">
      <c r="A17" s="38">
        <v>6</v>
      </c>
      <c r="B17" s="39">
        <f t="shared" si="0"/>
        <v>1291.5904</v>
      </c>
      <c r="C17" s="26">
        <f t="shared" si="1"/>
        <v>1529.9084800000001</v>
      </c>
      <c r="D17" s="26">
        <f t="shared" si="2"/>
        <v>1291.5904</v>
      </c>
      <c r="E17" s="40">
        <f t="shared" si="3"/>
        <v>1053.27232</v>
      </c>
      <c r="F17" s="31">
        <f t="shared" si="8"/>
        <v>0</v>
      </c>
      <c r="G17" s="32">
        <f t="shared" si="8"/>
        <v>911.25</v>
      </c>
      <c r="H17" s="32">
        <f t="shared" si="8"/>
        <v>683.4375</v>
      </c>
      <c r="I17" s="33">
        <f t="shared" si="8"/>
        <v>683.4375</v>
      </c>
      <c r="J17" s="45">
        <f t="shared" si="9"/>
        <v>8.1984181709439987</v>
      </c>
      <c r="K17" s="31">
        <f t="shared" si="8"/>
        <v>0</v>
      </c>
      <c r="L17" s="32">
        <f t="shared" si="8"/>
        <v>1139.0625</v>
      </c>
      <c r="M17" s="32">
        <f t="shared" si="8"/>
        <v>911.25</v>
      </c>
      <c r="N17" s="33">
        <f t="shared" si="8"/>
        <v>683.4375</v>
      </c>
      <c r="O17" s="45">
        <f t="shared" si="10"/>
        <v>8.1984181709439987</v>
      </c>
      <c r="P17" s="31">
        <f t="shared" si="8"/>
        <v>0</v>
      </c>
      <c r="Q17" s="32">
        <f t="shared" si="8"/>
        <v>911.25</v>
      </c>
      <c r="R17" s="32">
        <f t="shared" si="8"/>
        <v>1139.0625</v>
      </c>
      <c r="S17" s="33">
        <f t="shared" si="8"/>
        <v>683.4375</v>
      </c>
      <c r="T17" s="45">
        <f t="shared" si="11"/>
        <v>8.1984181709439987</v>
      </c>
      <c r="U17" s="31">
        <f t="shared" si="8"/>
        <v>0</v>
      </c>
      <c r="V17" s="32">
        <f t="shared" si="8"/>
        <v>683.4375</v>
      </c>
      <c r="W17" s="32">
        <f t="shared" si="8"/>
        <v>911.25</v>
      </c>
      <c r="X17" s="32">
        <f t="shared" si="8"/>
        <v>1139.0625</v>
      </c>
      <c r="Y17" s="45">
        <f t="shared" si="12"/>
        <v>8.1984181709439987</v>
      </c>
      <c r="Z17" s="52">
        <f t="shared" si="13"/>
        <v>5836.9280913407965</v>
      </c>
      <c r="AA17" s="19">
        <f t="shared" si="14"/>
        <v>5836.9280913407965</v>
      </c>
      <c r="AB17" s="19">
        <f t="shared" si="5"/>
        <v>5836.9280913407965</v>
      </c>
      <c r="AC17" s="19">
        <f t="shared" si="5"/>
        <v>5836.9280913407965</v>
      </c>
      <c r="AD17" s="51">
        <f t="shared" si="15"/>
        <v>0</v>
      </c>
      <c r="AE17" s="51">
        <f t="shared" si="6"/>
        <v>2050.3125</v>
      </c>
      <c r="AF17" s="51">
        <f t="shared" si="6"/>
        <v>1594.6875</v>
      </c>
      <c r="AG17" s="57">
        <f t="shared" si="6"/>
        <v>1139.0625</v>
      </c>
      <c r="AH17" s="58">
        <f t="shared" si="16"/>
        <v>14.540860309504001</v>
      </c>
      <c r="AI17" s="65">
        <f t="shared" si="17"/>
        <v>0</v>
      </c>
      <c r="AJ17" s="51">
        <f t="shared" si="7"/>
        <v>2278.125</v>
      </c>
      <c r="AK17" s="51">
        <f t="shared" si="7"/>
        <v>1822.5</v>
      </c>
      <c r="AL17" s="57">
        <f t="shared" si="7"/>
        <v>1366.875</v>
      </c>
      <c r="AM17" s="58">
        <f t="shared" si="18"/>
        <v>17.915903999999998</v>
      </c>
    </row>
    <row r="18" spans="1:39" x14ac:dyDescent="0.25">
      <c r="A18" s="38">
        <v>7</v>
      </c>
      <c r="B18" s="39">
        <f t="shared" si="0"/>
        <v>1649.9084800000001</v>
      </c>
      <c r="C18" s="26">
        <f t="shared" si="1"/>
        <v>1959.8901759999999</v>
      </c>
      <c r="D18" s="26">
        <f t="shared" si="2"/>
        <v>1649.9084800000001</v>
      </c>
      <c r="E18" s="40">
        <f t="shared" si="3"/>
        <v>1339.926784</v>
      </c>
      <c r="F18" s="31">
        <f t="shared" si="8"/>
        <v>0</v>
      </c>
      <c r="G18" s="32">
        <f t="shared" si="8"/>
        <v>1366.875</v>
      </c>
      <c r="H18" s="32">
        <f t="shared" si="8"/>
        <v>1025.15625</v>
      </c>
      <c r="I18" s="33">
        <f t="shared" si="8"/>
        <v>1025.15625</v>
      </c>
      <c r="J18" s="45">
        <f t="shared" si="9"/>
        <v>11.641753802740478</v>
      </c>
      <c r="K18" s="31">
        <f t="shared" si="8"/>
        <v>0</v>
      </c>
      <c r="L18" s="32">
        <f t="shared" si="8"/>
        <v>1708.59375</v>
      </c>
      <c r="M18" s="32">
        <f t="shared" si="8"/>
        <v>1366.875</v>
      </c>
      <c r="N18" s="33">
        <f t="shared" si="8"/>
        <v>1025.15625</v>
      </c>
      <c r="O18" s="45">
        <f t="shared" si="10"/>
        <v>11.641753802740478</v>
      </c>
      <c r="P18" s="31">
        <f t="shared" si="8"/>
        <v>0</v>
      </c>
      <c r="Q18" s="32">
        <f t="shared" si="8"/>
        <v>1366.875</v>
      </c>
      <c r="R18" s="32">
        <f t="shared" si="8"/>
        <v>1708.59375</v>
      </c>
      <c r="S18" s="33">
        <f t="shared" si="8"/>
        <v>1025.15625</v>
      </c>
      <c r="T18" s="45">
        <f t="shared" si="11"/>
        <v>11.641753802740478</v>
      </c>
      <c r="U18" s="31">
        <f t="shared" si="8"/>
        <v>0</v>
      </c>
      <c r="V18" s="32">
        <f t="shared" si="8"/>
        <v>1025.15625</v>
      </c>
      <c r="W18" s="32">
        <f t="shared" si="8"/>
        <v>1366.875</v>
      </c>
      <c r="X18" s="32">
        <f t="shared" si="8"/>
        <v>1708.59375</v>
      </c>
      <c r="Y18" s="45">
        <f t="shared" si="12"/>
        <v>11.641753802740478</v>
      </c>
      <c r="Z18" s="52">
        <f t="shared" si="13"/>
        <v>9572.562069798907</v>
      </c>
      <c r="AA18" s="19">
        <f t="shared" si="14"/>
        <v>9572.562069798907</v>
      </c>
      <c r="AB18" s="19">
        <f t="shared" si="5"/>
        <v>9572.562069798907</v>
      </c>
      <c r="AC18" s="19">
        <f t="shared" si="5"/>
        <v>9572.562069798907</v>
      </c>
      <c r="AD18" s="51">
        <f t="shared" si="15"/>
        <v>0</v>
      </c>
      <c r="AE18" s="51">
        <f t="shared" si="6"/>
        <v>3075.46875</v>
      </c>
      <c r="AF18" s="51">
        <f t="shared" si="6"/>
        <v>2392.03125</v>
      </c>
      <c r="AG18" s="57">
        <f t="shared" si="6"/>
        <v>1708.59375</v>
      </c>
      <c r="AH18" s="58">
        <f t="shared" si="16"/>
        <v>18.030666783784962</v>
      </c>
      <c r="AI18" s="65">
        <f t="shared" si="17"/>
        <v>0</v>
      </c>
      <c r="AJ18" s="51">
        <f t="shared" si="7"/>
        <v>3417.1875</v>
      </c>
      <c r="AK18" s="51">
        <f t="shared" si="7"/>
        <v>2733.75</v>
      </c>
      <c r="AL18" s="57">
        <f t="shared" si="7"/>
        <v>2050.3125</v>
      </c>
      <c r="AM18" s="58">
        <f t="shared" si="18"/>
        <v>21.499084799999999</v>
      </c>
    </row>
    <row r="19" spans="1:39" x14ac:dyDescent="0.25">
      <c r="A19" s="38">
        <v>8</v>
      </c>
      <c r="B19" s="39">
        <f t="shared" si="0"/>
        <v>2079.8901759999999</v>
      </c>
      <c r="C19" s="26">
        <f t="shared" si="1"/>
        <v>2475.8682111999997</v>
      </c>
      <c r="D19" s="26">
        <f t="shared" si="2"/>
        <v>2079.8901759999999</v>
      </c>
      <c r="E19" s="40">
        <f t="shared" si="3"/>
        <v>1683.9121408000001</v>
      </c>
      <c r="F19" s="31">
        <f t="shared" si="8"/>
        <v>0</v>
      </c>
      <c r="G19" s="32">
        <f t="shared" si="8"/>
        <v>2050.3125</v>
      </c>
      <c r="H19" s="32">
        <f t="shared" si="8"/>
        <v>1537.734375</v>
      </c>
      <c r="I19" s="33">
        <f t="shared" si="8"/>
        <v>1537.734375</v>
      </c>
      <c r="J19" s="45">
        <f t="shared" si="9"/>
        <v>16.531290399891478</v>
      </c>
      <c r="K19" s="31">
        <f t="shared" si="8"/>
        <v>0</v>
      </c>
      <c r="L19" s="32">
        <f t="shared" si="8"/>
        <v>2562.890625</v>
      </c>
      <c r="M19" s="32">
        <f t="shared" si="8"/>
        <v>2050.3125</v>
      </c>
      <c r="N19" s="33">
        <f t="shared" si="8"/>
        <v>1537.734375</v>
      </c>
      <c r="O19" s="45">
        <f t="shared" si="10"/>
        <v>16.531290399891478</v>
      </c>
      <c r="P19" s="31">
        <f t="shared" si="8"/>
        <v>0</v>
      </c>
      <c r="Q19" s="32">
        <f t="shared" si="8"/>
        <v>2050.3125</v>
      </c>
      <c r="R19" s="32">
        <f t="shared" si="8"/>
        <v>2562.890625</v>
      </c>
      <c r="S19" s="33">
        <f t="shared" si="8"/>
        <v>1537.734375</v>
      </c>
      <c r="T19" s="45">
        <f t="shared" si="11"/>
        <v>16.531290399891478</v>
      </c>
      <c r="U19" s="31">
        <f t="shared" si="8"/>
        <v>0</v>
      </c>
      <c r="V19" s="32">
        <f t="shared" si="8"/>
        <v>1537.734375</v>
      </c>
      <c r="W19" s="32">
        <f t="shared" si="8"/>
        <v>2050.3125</v>
      </c>
      <c r="X19" s="32">
        <f t="shared" si="8"/>
        <v>2562.890625</v>
      </c>
      <c r="Y19" s="45">
        <f t="shared" si="12"/>
        <v>16.531290399891478</v>
      </c>
      <c r="Z19" s="52">
        <f t="shared" si="13"/>
        <v>15699.001794470207</v>
      </c>
      <c r="AA19" s="19">
        <f t="shared" si="14"/>
        <v>15699.001794470207</v>
      </c>
      <c r="AB19" s="19">
        <f t="shared" si="5"/>
        <v>15699.001794470207</v>
      </c>
      <c r="AC19" s="19">
        <f t="shared" si="5"/>
        <v>15699.001794470207</v>
      </c>
      <c r="AD19" s="51">
        <f t="shared" si="15"/>
        <v>0</v>
      </c>
      <c r="AE19" s="51">
        <f t="shared" si="6"/>
        <v>4613.203125</v>
      </c>
      <c r="AF19" s="51">
        <f t="shared" si="6"/>
        <v>3588.046875</v>
      </c>
      <c r="AG19" s="57">
        <f t="shared" si="6"/>
        <v>2562.890625</v>
      </c>
      <c r="AH19" s="58">
        <f t="shared" si="16"/>
        <v>22.358026811893353</v>
      </c>
      <c r="AI19" s="65">
        <f t="shared" si="17"/>
        <v>0</v>
      </c>
      <c r="AJ19" s="51">
        <f t="shared" si="7"/>
        <v>5125.78125</v>
      </c>
      <c r="AK19" s="51">
        <f t="shared" si="7"/>
        <v>4100.625</v>
      </c>
      <c r="AL19" s="57">
        <f t="shared" si="7"/>
        <v>3075.46875</v>
      </c>
      <c r="AM19" s="58">
        <f t="shared" si="18"/>
        <v>25.798901759999996</v>
      </c>
    </row>
    <row r="20" spans="1:39" x14ac:dyDescent="0.25">
      <c r="A20" s="38">
        <v>9</v>
      </c>
      <c r="B20" s="39">
        <f t="shared" si="0"/>
        <v>2595.8682111999997</v>
      </c>
      <c r="C20" s="26">
        <f t="shared" si="1"/>
        <v>3095.0418534399996</v>
      </c>
      <c r="D20" s="26">
        <f t="shared" si="2"/>
        <v>2595.8682111999997</v>
      </c>
      <c r="E20" s="40">
        <f t="shared" si="3"/>
        <v>2096.6945689600002</v>
      </c>
      <c r="F20" s="31">
        <f t="shared" si="8"/>
        <v>0</v>
      </c>
      <c r="G20" s="32">
        <f t="shared" si="8"/>
        <v>3075.46875</v>
      </c>
      <c r="H20" s="32">
        <f t="shared" si="8"/>
        <v>2306.6015625</v>
      </c>
      <c r="I20" s="33">
        <f t="shared" si="8"/>
        <v>2306.6015625</v>
      </c>
      <c r="J20" s="45">
        <f t="shared" si="9"/>
        <v>23.4744323678459</v>
      </c>
      <c r="K20" s="31">
        <f t="shared" si="8"/>
        <v>0</v>
      </c>
      <c r="L20" s="32">
        <f t="shared" si="8"/>
        <v>3844.3359375</v>
      </c>
      <c r="M20" s="32">
        <f t="shared" si="8"/>
        <v>3075.46875</v>
      </c>
      <c r="N20" s="33">
        <f t="shared" si="8"/>
        <v>2306.6015625</v>
      </c>
      <c r="O20" s="45">
        <f t="shared" si="10"/>
        <v>23.4744323678459</v>
      </c>
      <c r="P20" s="31">
        <f t="shared" si="8"/>
        <v>0</v>
      </c>
      <c r="Q20" s="32">
        <f t="shared" si="8"/>
        <v>3075.46875</v>
      </c>
      <c r="R20" s="32">
        <f t="shared" si="8"/>
        <v>3844.3359375</v>
      </c>
      <c r="S20" s="33">
        <f t="shared" si="8"/>
        <v>2306.6015625</v>
      </c>
      <c r="T20" s="45">
        <f t="shared" si="11"/>
        <v>23.4744323678459</v>
      </c>
      <c r="U20" s="31">
        <f t="shared" si="8"/>
        <v>0</v>
      </c>
      <c r="V20" s="32">
        <f t="shared" si="8"/>
        <v>2306.6015625</v>
      </c>
      <c r="W20" s="32">
        <f t="shared" si="8"/>
        <v>3075.46875</v>
      </c>
      <c r="X20" s="32">
        <f t="shared" si="8"/>
        <v>3844.3359375</v>
      </c>
      <c r="Y20" s="45">
        <f t="shared" si="12"/>
        <v>23.4744323678459</v>
      </c>
      <c r="Z20" s="52">
        <f t="shared" si="13"/>
        <v>25746.362942931137</v>
      </c>
      <c r="AA20" s="19">
        <f t="shared" si="14"/>
        <v>25746.362942931137</v>
      </c>
      <c r="AB20" s="19">
        <f t="shared" si="5"/>
        <v>25746.362942931137</v>
      </c>
      <c r="AC20" s="19">
        <f t="shared" si="5"/>
        <v>25746.362942931137</v>
      </c>
      <c r="AD20" s="51">
        <f t="shared" si="15"/>
        <v>0</v>
      </c>
      <c r="AE20" s="51">
        <f t="shared" si="6"/>
        <v>6919.8046875</v>
      </c>
      <c r="AF20" s="51">
        <f t="shared" si="6"/>
        <v>5382.0703125</v>
      </c>
      <c r="AG20" s="57">
        <f t="shared" si="6"/>
        <v>3844.3359375</v>
      </c>
      <c r="AH20" s="58">
        <f t="shared" si="16"/>
        <v>27.723953246747758</v>
      </c>
      <c r="AI20" s="65">
        <f t="shared" si="17"/>
        <v>0</v>
      </c>
      <c r="AJ20" s="51">
        <f t="shared" si="7"/>
        <v>7688.671875</v>
      </c>
      <c r="AK20" s="51">
        <f t="shared" si="7"/>
        <v>6150.9375</v>
      </c>
      <c r="AL20" s="57">
        <f t="shared" si="7"/>
        <v>4613.203125</v>
      </c>
      <c r="AM20" s="58">
        <f t="shared" si="18"/>
        <v>30.958682111999998</v>
      </c>
    </row>
    <row r="21" spans="1:39" x14ac:dyDescent="0.25">
      <c r="A21" s="38">
        <v>10</v>
      </c>
      <c r="B21" s="39">
        <f t="shared" si="0"/>
        <v>3215.0418534399996</v>
      </c>
      <c r="C21" s="26">
        <f t="shared" si="1"/>
        <v>3838.0502241279996</v>
      </c>
      <c r="D21" s="26">
        <f t="shared" si="2"/>
        <v>3215.0418534399996</v>
      </c>
      <c r="E21" s="40">
        <f t="shared" si="3"/>
        <v>2592.0334827520001</v>
      </c>
      <c r="F21" s="31">
        <f t="shared" si="8"/>
        <v>0</v>
      </c>
      <c r="G21" s="32">
        <f t="shared" si="8"/>
        <v>4613.203125</v>
      </c>
      <c r="H21" s="32">
        <f t="shared" si="8"/>
        <v>3459.90234375</v>
      </c>
      <c r="I21" s="33">
        <f t="shared" si="8"/>
        <v>3459.90234375</v>
      </c>
      <c r="J21" s="45">
        <f t="shared" si="9"/>
        <v>33.333693962341179</v>
      </c>
      <c r="K21" s="31">
        <f t="shared" si="8"/>
        <v>0</v>
      </c>
      <c r="L21" s="32">
        <f t="shared" si="8"/>
        <v>5766.50390625</v>
      </c>
      <c r="M21" s="32">
        <f t="shared" si="8"/>
        <v>4613.203125</v>
      </c>
      <c r="N21" s="33">
        <f t="shared" si="8"/>
        <v>3459.90234375</v>
      </c>
      <c r="O21" s="45">
        <f t="shared" si="10"/>
        <v>33.333693962341179</v>
      </c>
      <c r="P21" s="31">
        <f t="shared" si="8"/>
        <v>0</v>
      </c>
      <c r="Q21" s="32">
        <f t="shared" si="8"/>
        <v>4613.203125</v>
      </c>
      <c r="R21" s="32">
        <f t="shared" si="8"/>
        <v>5766.50390625</v>
      </c>
      <c r="S21" s="33">
        <f t="shared" si="8"/>
        <v>3459.90234375</v>
      </c>
      <c r="T21" s="45">
        <f t="shared" si="11"/>
        <v>33.333693962341179</v>
      </c>
      <c r="U21" s="31">
        <f t="shared" si="8"/>
        <v>0</v>
      </c>
      <c r="V21" s="32">
        <f t="shared" si="8"/>
        <v>3459.90234375</v>
      </c>
      <c r="W21" s="32">
        <f t="shared" si="8"/>
        <v>4613.203125</v>
      </c>
      <c r="X21" s="32">
        <f t="shared" si="8"/>
        <v>5766.50390625</v>
      </c>
      <c r="Y21" s="45">
        <f t="shared" si="12"/>
        <v>33.333693962341179</v>
      </c>
      <c r="Z21" s="52">
        <f t="shared" si="13"/>
        <v>42224.035226407061</v>
      </c>
      <c r="AA21" s="19">
        <f t="shared" si="14"/>
        <v>42224.035226407061</v>
      </c>
      <c r="AB21" s="19">
        <f t="shared" si="5"/>
        <v>42224.035226407061</v>
      </c>
      <c r="AC21" s="19">
        <f t="shared" si="5"/>
        <v>42224.035226407061</v>
      </c>
      <c r="AD21" s="51">
        <f t="shared" si="15"/>
        <v>0</v>
      </c>
      <c r="AE21" s="51">
        <f t="shared" si="6"/>
        <v>10379.70703125</v>
      </c>
      <c r="AF21" s="51">
        <f t="shared" si="6"/>
        <v>8073.10546875</v>
      </c>
      <c r="AG21" s="57">
        <f t="shared" si="6"/>
        <v>5766.50390625</v>
      </c>
      <c r="AH21" s="58">
        <f t="shared" si="16"/>
        <v>34.377702025967224</v>
      </c>
      <c r="AI21" s="65">
        <f t="shared" si="17"/>
        <v>0</v>
      </c>
      <c r="AJ21" s="51">
        <f t="shared" si="7"/>
        <v>11533.0078125</v>
      </c>
      <c r="AK21" s="51">
        <f t="shared" si="7"/>
        <v>9226.40625</v>
      </c>
      <c r="AL21" s="57">
        <f t="shared" si="7"/>
        <v>6919.8046875</v>
      </c>
      <c r="AM21" s="58">
        <f t="shared" si="18"/>
        <v>37.150418534399996</v>
      </c>
    </row>
    <row r="22" spans="1:39" x14ac:dyDescent="0.25">
      <c r="A22" s="38">
        <v>11</v>
      </c>
      <c r="B22" s="39">
        <f t="shared" si="0"/>
        <v>3958.0502241279996</v>
      </c>
      <c r="C22" s="26">
        <f t="shared" si="1"/>
        <v>4729.6602689535994</v>
      </c>
      <c r="D22" s="26">
        <f t="shared" si="2"/>
        <v>3958.0502241279996</v>
      </c>
      <c r="E22" s="40">
        <f t="shared" si="3"/>
        <v>3186.4401793023999</v>
      </c>
      <c r="F22" s="31">
        <f t="shared" si="8"/>
        <v>0</v>
      </c>
      <c r="G22" s="32">
        <f t="shared" si="8"/>
        <v>6919.8046875</v>
      </c>
      <c r="H22" s="32">
        <f t="shared" si="8"/>
        <v>5189.853515625</v>
      </c>
      <c r="I22" s="33">
        <f t="shared" si="8"/>
        <v>5189.853515625</v>
      </c>
      <c r="J22" s="45">
        <f t="shared" si="9"/>
        <v>47.333845426524469</v>
      </c>
      <c r="K22" s="31">
        <f t="shared" si="8"/>
        <v>0</v>
      </c>
      <c r="L22" s="32">
        <f t="shared" si="8"/>
        <v>8649.755859375</v>
      </c>
      <c r="M22" s="32">
        <f t="shared" si="8"/>
        <v>6919.8046875</v>
      </c>
      <c r="N22" s="33">
        <f t="shared" si="8"/>
        <v>5189.853515625</v>
      </c>
      <c r="O22" s="45">
        <f t="shared" si="10"/>
        <v>47.333845426524469</v>
      </c>
      <c r="P22" s="31">
        <f t="shared" si="8"/>
        <v>0</v>
      </c>
      <c r="Q22" s="32">
        <f t="shared" si="8"/>
        <v>6919.8046875</v>
      </c>
      <c r="R22" s="32">
        <f t="shared" si="8"/>
        <v>8649.755859375</v>
      </c>
      <c r="S22" s="33">
        <f t="shared" si="8"/>
        <v>5189.853515625</v>
      </c>
      <c r="T22" s="45">
        <f t="shared" si="11"/>
        <v>47.333845426524469</v>
      </c>
      <c r="U22" s="31">
        <f t="shared" si="8"/>
        <v>0</v>
      </c>
      <c r="V22" s="32">
        <f t="shared" si="8"/>
        <v>5189.853515625</v>
      </c>
      <c r="W22" s="32">
        <f t="shared" si="8"/>
        <v>6919.8046875</v>
      </c>
      <c r="X22" s="32">
        <f t="shared" si="8"/>
        <v>8649.755859375</v>
      </c>
      <c r="Y22" s="45">
        <f t="shared" si="12"/>
        <v>47.333845426524469</v>
      </c>
      <c r="Z22" s="52">
        <f t="shared" si="13"/>
        <v>69247.417771307562</v>
      </c>
      <c r="AA22" s="19">
        <f t="shared" si="14"/>
        <v>69247.417771307562</v>
      </c>
      <c r="AB22" s="19">
        <f t="shared" si="5"/>
        <v>69247.417771307562</v>
      </c>
      <c r="AC22" s="19">
        <f t="shared" si="5"/>
        <v>69247.417771307562</v>
      </c>
      <c r="AD22" s="51">
        <f t="shared" si="15"/>
        <v>0</v>
      </c>
      <c r="AE22" s="51">
        <f t="shared" si="6"/>
        <v>15569.560546875</v>
      </c>
      <c r="AF22" s="51">
        <f t="shared" si="6"/>
        <v>12109.658203125</v>
      </c>
      <c r="AG22" s="57">
        <f t="shared" si="6"/>
        <v>8649.755859375</v>
      </c>
      <c r="AH22" s="58">
        <f t="shared" si="16"/>
        <v>42.628350512199354</v>
      </c>
      <c r="AI22" s="65">
        <f t="shared" si="17"/>
        <v>0</v>
      </c>
      <c r="AJ22" s="51">
        <f t="shared" si="7"/>
        <v>17299.51171875</v>
      </c>
      <c r="AK22" s="51">
        <f t="shared" si="7"/>
        <v>13839.609375</v>
      </c>
      <c r="AL22" s="57">
        <f t="shared" si="7"/>
        <v>10379.70703125</v>
      </c>
      <c r="AM22" s="58">
        <f t="shared" si="18"/>
        <v>44.580502241279994</v>
      </c>
    </row>
    <row r="23" spans="1:39" x14ac:dyDescent="0.25">
      <c r="A23" s="38">
        <v>12</v>
      </c>
      <c r="B23" s="39">
        <f t="shared" si="0"/>
        <v>4849.6602689535994</v>
      </c>
      <c r="C23" s="26">
        <f t="shared" si="1"/>
        <v>5799.5923227443191</v>
      </c>
      <c r="D23" s="26">
        <f t="shared" si="2"/>
        <v>4849.6602689535994</v>
      </c>
      <c r="E23" s="40">
        <f t="shared" si="3"/>
        <v>3899.7282151628797</v>
      </c>
      <c r="F23" s="31">
        <f t="shared" si="8"/>
        <v>0</v>
      </c>
      <c r="G23" s="32">
        <f t="shared" si="8"/>
        <v>10379.70703125</v>
      </c>
      <c r="H23" s="32">
        <f t="shared" si="8"/>
        <v>7784.7802734375</v>
      </c>
      <c r="I23" s="33">
        <f t="shared" si="8"/>
        <v>7784.7802734375</v>
      </c>
      <c r="J23" s="45">
        <f t="shared" si="9"/>
        <v>67.214060505664747</v>
      </c>
      <c r="K23" s="31">
        <f t="shared" si="8"/>
        <v>0</v>
      </c>
      <c r="L23" s="32">
        <f t="shared" si="8"/>
        <v>12974.6337890625</v>
      </c>
      <c r="M23" s="32">
        <f t="shared" si="8"/>
        <v>10379.70703125</v>
      </c>
      <c r="N23" s="33">
        <f t="shared" si="8"/>
        <v>7784.7802734375</v>
      </c>
      <c r="O23" s="45">
        <f t="shared" si="10"/>
        <v>67.214060505664747</v>
      </c>
      <c r="P23" s="31">
        <f t="shared" si="8"/>
        <v>0</v>
      </c>
      <c r="Q23" s="32">
        <f t="shared" si="8"/>
        <v>10379.70703125</v>
      </c>
      <c r="R23" s="32">
        <f t="shared" si="8"/>
        <v>12974.6337890625</v>
      </c>
      <c r="S23" s="33">
        <f t="shared" si="8"/>
        <v>7784.7802734375</v>
      </c>
      <c r="T23" s="45">
        <f t="shared" si="11"/>
        <v>67.214060505664747</v>
      </c>
      <c r="U23" s="31">
        <f t="shared" si="8"/>
        <v>0</v>
      </c>
      <c r="V23" s="32">
        <f t="shared" si="8"/>
        <v>7784.7802734375</v>
      </c>
      <c r="W23" s="32">
        <f t="shared" si="8"/>
        <v>10379.70703125</v>
      </c>
      <c r="X23" s="32">
        <f t="shared" si="8"/>
        <v>12974.6337890625</v>
      </c>
      <c r="Y23" s="45">
        <f t="shared" si="12"/>
        <v>67.214060505664747</v>
      </c>
      <c r="Z23" s="52">
        <f t="shared" si="13"/>
        <v>113565.76514494441</v>
      </c>
      <c r="AA23" s="19">
        <f t="shared" si="14"/>
        <v>113565.76514494441</v>
      </c>
      <c r="AB23" s="19">
        <f t="shared" si="5"/>
        <v>113565.76514494441</v>
      </c>
      <c r="AC23" s="19">
        <f t="shared" si="5"/>
        <v>113565.76514494441</v>
      </c>
      <c r="AD23" s="51">
        <f t="shared" si="15"/>
        <v>0</v>
      </c>
      <c r="AE23" s="51">
        <f t="shared" si="6"/>
        <v>23354.3408203125</v>
      </c>
      <c r="AF23" s="51">
        <f t="shared" si="6"/>
        <v>18164.4873046875</v>
      </c>
      <c r="AG23" s="57">
        <f t="shared" si="6"/>
        <v>12974.6337890625</v>
      </c>
      <c r="AH23" s="58">
        <f t="shared" si="16"/>
        <v>52.859154635127204</v>
      </c>
      <c r="AI23" s="65">
        <f t="shared" si="17"/>
        <v>0</v>
      </c>
      <c r="AJ23" s="51">
        <f t="shared" si="7"/>
        <v>25949.267578125</v>
      </c>
      <c r="AK23" s="51">
        <f t="shared" si="7"/>
        <v>20759.4140625</v>
      </c>
      <c r="AL23" s="57">
        <f t="shared" si="7"/>
        <v>15569.560546875</v>
      </c>
      <c r="AM23" s="58">
        <f t="shared" si="18"/>
        <v>53.49660268953599</v>
      </c>
    </row>
    <row r="24" spans="1:39" x14ac:dyDescent="0.25">
      <c r="A24" s="38">
        <v>13</v>
      </c>
      <c r="B24" s="39">
        <f t="shared" si="0"/>
        <v>5919.5923227443191</v>
      </c>
      <c r="C24" s="26">
        <f t="shared" si="1"/>
        <v>7083.5107872931831</v>
      </c>
      <c r="D24" s="26">
        <f t="shared" si="2"/>
        <v>5919.5923227443191</v>
      </c>
      <c r="E24" s="40">
        <f t="shared" si="3"/>
        <v>4755.673858195456</v>
      </c>
      <c r="F24" s="31">
        <f t="shared" si="8"/>
        <v>0</v>
      </c>
      <c r="G24" s="32">
        <f t="shared" si="8"/>
        <v>15569.560546875</v>
      </c>
      <c r="H24" s="32">
        <f t="shared" si="8"/>
        <v>11677.17041015625</v>
      </c>
      <c r="I24" s="33">
        <f t="shared" si="8"/>
        <v>11677.17041015625</v>
      </c>
      <c r="J24" s="45">
        <f t="shared" si="9"/>
        <v>95.443965918043929</v>
      </c>
      <c r="K24" s="31">
        <f t="shared" si="8"/>
        <v>0</v>
      </c>
      <c r="L24" s="32">
        <f t="shared" si="8"/>
        <v>19461.95068359375</v>
      </c>
      <c r="M24" s="32">
        <f t="shared" si="8"/>
        <v>15569.560546875</v>
      </c>
      <c r="N24" s="33">
        <f t="shared" si="8"/>
        <v>11677.17041015625</v>
      </c>
      <c r="O24" s="45">
        <f t="shared" si="10"/>
        <v>95.443965918043929</v>
      </c>
      <c r="P24" s="31">
        <f t="shared" si="8"/>
        <v>0</v>
      </c>
      <c r="Q24" s="32">
        <f t="shared" si="8"/>
        <v>15569.560546875</v>
      </c>
      <c r="R24" s="32">
        <f t="shared" si="8"/>
        <v>19461.95068359375</v>
      </c>
      <c r="S24" s="33">
        <f t="shared" si="8"/>
        <v>11677.17041015625</v>
      </c>
      <c r="T24" s="45">
        <f t="shared" si="11"/>
        <v>95.443965918043929</v>
      </c>
      <c r="U24" s="31">
        <f t="shared" si="8"/>
        <v>0</v>
      </c>
      <c r="V24" s="32">
        <f t="shared" si="8"/>
        <v>11677.17041015625</v>
      </c>
      <c r="W24" s="32">
        <f t="shared" si="8"/>
        <v>15569.560546875</v>
      </c>
      <c r="X24" s="32">
        <f t="shared" si="8"/>
        <v>19461.95068359375</v>
      </c>
      <c r="Y24" s="45">
        <f t="shared" si="12"/>
        <v>95.443965918043929</v>
      </c>
      <c r="Z24" s="52">
        <f t="shared" si="13"/>
        <v>186247.85483770882</v>
      </c>
      <c r="AA24" s="19">
        <f t="shared" si="14"/>
        <v>186247.85483770882</v>
      </c>
      <c r="AB24" s="19">
        <f t="shared" si="5"/>
        <v>186247.85483770882</v>
      </c>
      <c r="AC24" s="19">
        <f t="shared" si="5"/>
        <v>186247.85483770882</v>
      </c>
      <c r="AD24" s="51">
        <f t="shared" si="15"/>
        <v>0</v>
      </c>
      <c r="AE24" s="51">
        <f t="shared" si="6"/>
        <v>35031.51123046875</v>
      </c>
      <c r="AF24" s="51">
        <f t="shared" si="6"/>
        <v>27246.73095703125</v>
      </c>
      <c r="AG24" s="57">
        <f t="shared" si="6"/>
        <v>19461.95068359375</v>
      </c>
      <c r="AH24" s="58">
        <f t="shared" si="16"/>
        <v>65.545351747557731</v>
      </c>
      <c r="AI24" s="65">
        <f t="shared" si="17"/>
        <v>0</v>
      </c>
      <c r="AJ24" s="51">
        <f t="shared" si="7"/>
        <v>38923.9013671875</v>
      </c>
      <c r="AK24" s="51">
        <f t="shared" si="7"/>
        <v>31139.12109375</v>
      </c>
      <c r="AL24" s="57">
        <f t="shared" si="7"/>
        <v>23354.3408203125</v>
      </c>
      <c r="AM24" s="58">
        <f t="shared" si="18"/>
        <v>64.195923227443188</v>
      </c>
    </row>
    <row r="25" spans="1:39" x14ac:dyDescent="0.25">
      <c r="A25" s="38">
        <v>14</v>
      </c>
      <c r="B25" s="39">
        <f t="shared" si="0"/>
        <v>7203.5107872931821</v>
      </c>
      <c r="C25" s="26">
        <f t="shared" si="1"/>
        <v>8624.21294475182</v>
      </c>
      <c r="D25" s="26">
        <f t="shared" si="2"/>
        <v>7203.5107872931821</v>
      </c>
      <c r="E25" s="40">
        <f t="shared" si="3"/>
        <v>5782.808629834547</v>
      </c>
      <c r="F25" s="31">
        <f t="shared" si="8"/>
        <v>0</v>
      </c>
      <c r="G25" s="32">
        <f t="shared" si="8"/>
        <v>23354.3408203125</v>
      </c>
      <c r="H25" s="32">
        <f t="shared" si="8"/>
        <v>17515.755615234375</v>
      </c>
      <c r="I25" s="33">
        <f t="shared" si="8"/>
        <v>17515.755615234375</v>
      </c>
      <c r="J25" s="45">
        <f t="shared" si="9"/>
        <v>135.53043160362239</v>
      </c>
      <c r="K25" s="31">
        <f t="shared" si="8"/>
        <v>0</v>
      </c>
      <c r="L25" s="32">
        <f t="shared" si="8"/>
        <v>29192.926025390625</v>
      </c>
      <c r="M25" s="32">
        <f t="shared" si="8"/>
        <v>23354.3408203125</v>
      </c>
      <c r="N25" s="33">
        <f t="shared" si="8"/>
        <v>17515.755615234375</v>
      </c>
      <c r="O25" s="45">
        <f t="shared" si="10"/>
        <v>135.53043160362239</v>
      </c>
      <c r="P25" s="31">
        <f t="shared" si="8"/>
        <v>0</v>
      </c>
      <c r="Q25" s="32">
        <f t="shared" si="8"/>
        <v>23354.3408203125</v>
      </c>
      <c r="R25" s="32">
        <f t="shared" si="8"/>
        <v>29192.926025390625</v>
      </c>
      <c r="S25" s="33">
        <f t="shared" si="8"/>
        <v>17515.755615234375</v>
      </c>
      <c r="T25" s="45">
        <f t="shared" si="11"/>
        <v>135.53043160362239</v>
      </c>
      <c r="U25" s="31">
        <f t="shared" si="8"/>
        <v>0</v>
      </c>
      <c r="V25" s="32">
        <f t="shared" si="8"/>
        <v>17515.755615234375</v>
      </c>
      <c r="W25" s="32">
        <f t="shared" si="8"/>
        <v>23354.3408203125</v>
      </c>
      <c r="X25" s="32">
        <f t="shared" si="8"/>
        <v>29192.926025390625</v>
      </c>
      <c r="Y25" s="45">
        <f t="shared" si="12"/>
        <v>135.53043160362239</v>
      </c>
      <c r="Z25" s="52">
        <f t="shared" si="13"/>
        <v>305446.48193384241</v>
      </c>
      <c r="AA25" s="19">
        <f t="shared" si="14"/>
        <v>305446.48193384241</v>
      </c>
      <c r="AB25" s="19">
        <f t="shared" si="5"/>
        <v>305446.48193384241</v>
      </c>
      <c r="AC25" s="19">
        <f t="shared" si="5"/>
        <v>305446.48193384241</v>
      </c>
      <c r="AD25" s="51">
        <f t="shared" si="15"/>
        <v>0</v>
      </c>
      <c r="AE25" s="51">
        <f t="shared" si="6"/>
        <v>52547.266845703125</v>
      </c>
      <c r="AF25" s="51">
        <f t="shared" si="6"/>
        <v>40870.096435546875</v>
      </c>
      <c r="AG25" s="57">
        <f t="shared" si="6"/>
        <v>29192.926025390625</v>
      </c>
      <c r="AH25" s="58">
        <f t="shared" si="16"/>
        <v>81.276236166971586</v>
      </c>
      <c r="AI25" s="65">
        <f t="shared" si="17"/>
        <v>0</v>
      </c>
      <c r="AJ25" s="51">
        <f t="shared" si="7"/>
        <v>58385.85205078125</v>
      </c>
      <c r="AK25" s="51">
        <f t="shared" si="7"/>
        <v>46708.681640625</v>
      </c>
      <c r="AL25" s="57">
        <f t="shared" si="7"/>
        <v>35031.51123046875</v>
      </c>
      <c r="AM25" s="58">
        <f t="shared" si="18"/>
        <v>77.035107872931817</v>
      </c>
    </row>
    <row r="26" spans="1:39" ht="15.75" thickBot="1" x14ac:dyDescent="0.3">
      <c r="A26" s="38">
        <v>15</v>
      </c>
      <c r="B26" s="41">
        <f t="shared" si="0"/>
        <v>8744.2129447518182</v>
      </c>
      <c r="C26" s="42">
        <f t="shared" si="1"/>
        <v>10473.055533702183</v>
      </c>
      <c r="D26" s="42">
        <f t="shared" si="2"/>
        <v>8744.2129447518182</v>
      </c>
      <c r="E26" s="43">
        <f t="shared" si="3"/>
        <v>7015.3703558014558</v>
      </c>
      <c r="F26" s="34">
        <f t="shared" si="8"/>
        <v>0</v>
      </c>
      <c r="G26" s="35">
        <f t="shared" si="8"/>
        <v>35031.51123046875</v>
      </c>
      <c r="H26" s="35">
        <f t="shared" si="8"/>
        <v>26273.633422851563</v>
      </c>
      <c r="I26" s="36">
        <f t="shared" si="8"/>
        <v>26273.633422851563</v>
      </c>
      <c r="J26" s="46">
        <f t="shared" si="9"/>
        <v>192.45321287714378</v>
      </c>
      <c r="K26" s="34">
        <f t="shared" si="8"/>
        <v>0</v>
      </c>
      <c r="L26" s="35">
        <f t="shared" si="8"/>
        <v>43789.389038085938</v>
      </c>
      <c r="M26" s="35">
        <f t="shared" si="8"/>
        <v>35031.51123046875</v>
      </c>
      <c r="N26" s="36">
        <f t="shared" si="8"/>
        <v>26273.633422851563</v>
      </c>
      <c r="O26" s="46">
        <f t="shared" si="10"/>
        <v>192.45321287714378</v>
      </c>
      <c r="P26" s="34">
        <f t="shared" si="8"/>
        <v>0</v>
      </c>
      <c r="Q26" s="35">
        <f t="shared" si="8"/>
        <v>35031.51123046875</v>
      </c>
      <c r="R26" s="35">
        <f t="shared" si="8"/>
        <v>43789.389038085938</v>
      </c>
      <c r="S26" s="36">
        <f t="shared" si="8"/>
        <v>26273.633422851563</v>
      </c>
      <c r="T26" s="46">
        <f t="shared" si="11"/>
        <v>192.45321287714378</v>
      </c>
      <c r="U26" s="34">
        <f t="shared" si="8"/>
        <v>0</v>
      </c>
      <c r="V26" s="35">
        <f t="shared" si="8"/>
        <v>26273.633422851563</v>
      </c>
      <c r="W26" s="35">
        <f t="shared" si="8"/>
        <v>35031.51123046875</v>
      </c>
      <c r="X26" s="35">
        <f t="shared" si="8"/>
        <v>43789.389038085938</v>
      </c>
      <c r="Y26" s="46">
        <f t="shared" si="12"/>
        <v>192.45321287714378</v>
      </c>
      <c r="Z26" s="53">
        <f t="shared" si="13"/>
        <v>500932.23037150153</v>
      </c>
      <c r="AA26" s="54">
        <f t="shared" si="14"/>
        <v>500932.23037150153</v>
      </c>
      <c r="AB26" s="54">
        <f t="shared" si="5"/>
        <v>500932.23037150153</v>
      </c>
      <c r="AC26" s="54">
        <f t="shared" si="5"/>
        <v>500932.23037150153</v>
      </c>
      <c r="AD26" s="51">
        <f t="shared" si="15"/>
        <v>0</v>
      </c>
      <c r="AE26" s="51">
        <f t="shared" si="6"/>
        <v>78820.900268554688</v>
      </c>
      <c r="AF26" s="51">
        <f t="shared" si="6"/>
        <v>61305.144653320313</v>
      </c>
      <c r="AG26" s="57">
        <f t="shared" si="6"/>
        <v>43789.389038085938</v>
      </c>
      <c r="AH26" s="59">
        <f t="shared" si="16"/>
        <v>100.78253284704478</v>
      </c>
      <c r="AI26" s="65">
        <f t="shared" si="17"/>
        <v>0</v>
      </c>
      <c r="AJ26" s="51">
        <f t="shared" si="7"/>
        <v>87578.778076171875</v>
      </c>
      <c r="AK26" s="51">
        <f t="shared" si="7"/>
        <v>70063.0224609375</v>
      </c>
      <c r="AL26" s="57">
        <f t="shared" si="7"/>
        <v>52547.266845703125</v>
      </c>
      <c r="AM26" s="59">
        <f t="shared" si="18"/>
        <v>92.442129447518184</v>
      </c>
    </row>
    <row r="27" spans="1:39" x14ac:dyDescent="0.25">
      <c r="A27" s="22"/>
      <c r="B27" s="22"/>
      <c r="C27" s="22"/>
      <c r="D27" s="22"/>
      <c r="E27" s="22"/>
      <c r="F27" s="22">
        <f t="shared" ref="F27:I27" si="19">SUM(F11:F26)</f>
        <v>0</v>
      </c>
      <c r="G27" s="22">
        <f t="shared" si="19"/>
        <v>104879.53369140625</v>
      </c>
      <c r="H27" s="22">
        <f t="shared" si="19"/>
        <v>78665.900268554688</v>
      </c>
      <c r="I27" s="22">
        <f t="shared" si="19"/>
        <v>78655.900268554688</v>
      </c>
      <c r="J27" s="66">
        <f>SUM(J11:J26)</f>
        <v>649.29419591796238</v>
      </c>
      <c r="K27" s="22">
        <f t="shared" ref="K27" si="20">SUM(K11:K26)</f>
        <v>0</v>
      </c>
      <c r="L27" s="22">
        <f t="shared" ref="L27" si="21">SUM(L11:L26)</f>
        <v>131098.16711425781</v>
      </c>
      <c r="M27" s="22">
        <f t="shared" ref="M27" si="22">SUM(M11:M26)</f>
        <v>104894.53369140625</v>
      </c>
      <c r="N27" s="22">
        <f t="shared" ref="N27:O27" si="23">SUM(N11:N26)</f>
        <v>78660.900268554688</v>
      </c>
      <c r="O27" s="66">
        <f t="shared" si="23"/>
        <v>649.29419591796238</v>
      </c>
      <c r="P27" s="22">
        <f t="shared" ref="P27" si="24">SUM(P11:P26)</f>
        <v>0</v>
      </c>
      <c r="Q27" s="22">
        <f t="shared" ref="Q27" si="25">SUM(Q11:Q26)</f>
        <v>104894.53369140625</v>
      </c>
      <c r="R27" s="22">
        <f t="shared" ref="R27" si="26">SUM(R11:R26)</f>
        <v>131098.16711425781</v>
      </c>
      <c r="S27" s="22">
        <f t="shared" ref="S27:T27" si="27">SUM(S11:S26)</f>
        <v>78665.900268554688</v>
      </c>
      <c r="T27" s="66">
        <f t="shared" si="27"/>
        <v>649.29419591796238</v>
      </c>
      <c r="U27" s="22">
        <f t="shared" ref="U27" si="28">SUM(U11:U26)</f>
        <v>0</v>
      </c>
      <c r="V27" s="22">
        <f t="shared" ref="V27" si="29">SUM(V11:V26)</f>
        <v>78690.900268554688</v>
      </c>
      <c r="W27" s="22">
        <f t="shared" ref="W27" si="30">SUM(W11:W26)</f>
        <v>104914.53369140625</v>
      </c>
      <c r="X27" s="22">
        <f t="shared" ref="X27:Y27" si="31">SUM(X11:X26)</f>
        <v>131098.16711425781</v>
      </c>
      <c r="Y27" s="66">
        <f t="shared" si="31"/>
        <v>649.29419591796238</v>
      </c>
      <c r="Z27" s="22"/>
      <c r="AA27" s="22"/>
      <c r="AB27" s="22"/>
      <c r="AC27" s="22"/>
      <c r="AD27" s="22">
        <f t="shared" ref="AD27" si="32">SUM(AD11:AD26)</f>
        <v>0</v>
      </c>
      <c r="AE27" s="22">
        <f t="shared" ref="AE27" si="33">SUM(AE11:AE26)</f>
        <v>235982.70080566406</v>
      </c>
      <c r="AF27" s="22">
        <f t="shared" ref="AF27" si="34">SUM(AF11:AF26)</f>
        <v>183570.43395996094</v>
      </c>
      <c r="AG27" s="22">
        <f t="shared" ref="AG27" si="35">SUM(AG11:AG26)</f>
        <v>131108.16711425781</v>
      </c>
      <c r="AH27" s="66">
        <f t="shared" ref="AH27:AI27" si="36">SUM(AH11:AH26)</f>
        <v>503.04308637639792</v>
      </c>
      <c r="AI27" s="22">
        <f t="shared" si="36"/>
        <v>0</v>
      </c>
      <c r="AJ27" s="22">
        <f t="shared" ref="AJ27" si="37">SUM(AJ11:AJ26)</f>
        <v>262206.33422851563</v>
      </c>
      <c r="AK27" s="22">
        <f t="shared" ref="AK27" si="38">SUM(AK11:AK26)</f>
        <v>209799.0673828125</v>
      </c>
      <c r="AL27" s="22">
        <f t="shared" ref="AL27" si="39">SUM(AL11:AL26)</f>
        <v>157331.80053710938</v>
      </c>
      <c r="AM27" s="66">
        <f t="shared" ref="AM27" si="40">SUM(AM11:AM26)</f>
        <v>522.65277668510919</v>
      </c>
    </row>
    <row r="28" spans="1:39" x14ac:dyDescent="0.25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</row>
    <row r="29" spans="1:39" x14ac:dyDescent="0.25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</row>
    <row r="30" spans="1:39" x14ac:dyDescent="0.25">
      <c r="A30" t="s">
        <v>71</v>
      </c>
    </row>
    <row r="31" spans="1:39" x14ac:dyDescent="0.25">
      <c r="A31" t="s">
        <v>72</v>
      </c>
    </row>
  </sheetData>
  <mergeCells count="20">
    <mergeCell ref="B9:E9"/>
    <mergeCell ref="B4:E4"/>
    <mergeCell ref="F4:I4"/>
    <mergeCell ref="K4:N4"/>
    <mergeCell ref="P4:S4"/>
    <mergeCell ref="AI9:AM9"/>
    <mergeCell ref="AD9:AH9"/>
    <mergeCell ref="AD4:AH4"/>
    <mergeCell ref="AI4:AM4"/>
    <mergeCell ref="F3:Y3"/>
    <mergeCell ref="U4:Y4"/>
    <mergeCell ref="Z9:AC9"/>
    <mergeCell ref="AB4:AC4"/>
    <mergeCell ref="Z4:AA4"/>
    <mergeCell ref="Z3:AC3"/>
    <mergeCell ref="F9:J9"/>
    <mergeCell ref="K9:O9"/>
    <mergeCell ref="P9:T9"/>
    <mergeCell ref="U9:Y9"/>
    <mergeCell ref="F8:Y8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brainstorming</vt:lpstr>
      <vt:lpstr>Troops</vt:lpstr>
      <vt:lpstr>Feedbacks</vt:lpstr>
      <vt:lpstr>Troops simulator</vt:lpstr>
      <vt:lpstr>Dinâmica de jogo</vt:lpstr>
      <vt:lpstr>Timeline</vt:lpstr>
      <vt:lpstr>Tempo recursos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Mariga</dc:creator>
  <cp:lastModifiedBy>Leonardo Mariga</cp:lastModifiedBy>
  <dcterms:created xsi:type="dcterms:W3CDTF">2025-03-11T13:51:31Z</dcterms:created>
  <dcterms:modified xsi:type="dcterms:W3CDTF">2025-04-18T02:18:41Z</dcterms:modified>
</cp:coreProperties>
</file>