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.leombruni/Local_Docs/PersonalDev/logs/logs/ff_v2/"/>
    </mc:Choice>
  </mc:AlternateContent>
  <xr:revisionPtr revIDLastSave="0" documentId="13_ncr:1_{10730B9E-3D42-0944-ADC7-6B0FA6705ADF}" xr6:coauthVersionLast="34" xr6:coauthVersionMax="34" xr10:uidLastSave="{00000000-0000-0000-0000-000000000000}"/>
  <bookViews>
    <workbookView xWindow="0" yWindow="440" windowWidth="33600" windowHeight="20560" activeTab="9" xr2:uid="{03340704-AD78-1E4B-81C9-8FE3EB3910B9}"/>
  </bookViews>
  <sheets>
    <sheet name="0 threads" sheetId="1" r:id="rId1"/>
    <sheet name="1 thread" sheetId="2" r:id="rId2"/>
    <sheet name="2 threads" sheetId="3" r:id="rId3"/>
    <sheet name="4 threads" sheetId="4" r:id="rId4"/>
    <sheet name="8 threads" sheetId="5" r:id="rId5"/>
    <sheet name="16 threads" sheetId="6" r:id="rId6"/>
    <sheet name="32 threads" sheetId="7" r:id="rId7"/>
    <sheet name="64 threads" sheetId="8" r:id="rId8"/>
    <sheet name="128 threads" sheetId="9" r:id="rId9"/>
    <sheet name="Performance" sheetId="11" r:id="rId10"/>
  </sheets>
  <definedNames>
    <definedName name="aggregate" localSheetId="8">'128 threads'!$A$1:$A$10</definedName>
    <definedName name="aggregate" localSheetId="5">'16 threads'!$A$1:$A$10</definedName>
    <definedName name="aggregate" localSheetId="2">'2 threads'!$A$1:$A$10</definedName>
    <definedName name="aggregate" localSheetId="6">'32 threads'!$A$1:$A$10</definedName>
    <definedName name="aggregate" localSheetId="3">'4 threads'!$A$1:$A$10</definedName>
    <definedName name="aggregate" localSheetId="7">'64 threads'!$A$1:$A$10</definedName>
    <definedName name="aggregate" localSheetId="4">'8 threads'!$A$1:$A$10</definedName>
    <definedName name="aggregate_1" localSheetId="0">'0 threads'!$A$1:$A$10</definedName>
    <definedName name="aggregate_1" localSheetId="1">'1 thread'!$A$1:$A$10</definedName>
    <definedName name="aggregate_1" localSheetId="8">'128 threads'!$A$1:$A$10</definedName>
    <definedName name="aggregate_1" localSheetId="5">'16 threads'!$A$1:$A$10</definedName>
    <definedName name="aggregate_1" localSheetId="2">'2 threads'!$A$1:$A$10</definedName>
    <definedName name="aggregate_1" localSheetId="6">'32 threads'!$A$1:$A$10</definedName>
    <definedName name="aggregate_1" localSheetId="7">'64 threads'!$A$1:$A$10</definedName>
    <definedName name="aggregate_1" localSheetId="4">'8 threads'!$A$1:$A$10</definedName>
    <definedName name="de">'1 thread'!$A$1:$A$10</definedName>
    <definedName name="de_de">'2 threads'!$A$1:$A$10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4" l="1"/>
  <c r="D3" i="3"/>
  <c r="D3" i="4"/>
  <c r="D2" i="4"/>
  <c r="D5" i="1"/>
  <c r="D3" i="1"/>
  <c r="D2" i="1"/>
  <c r="B5" i="11" l="1"/>
  <c r="B6" i="11" s="1"/>
  <c r="B7" i="11" s="1"/>
  <c r="B8" i="11" s="1"/>
  <c r="B9" i="11" s="1"/>
  <c r="B10" i="11" s="1"/>
  <c r="B11" i="11" s="1"/>
  <c r="D3" i="9"/>
  <c r="D2" i="9"/>
  <c r="D5" i="9" s="1"/>
  <c r="D6" i="9" s="1"/>
  <c r="C11" i="11" s="1"/>
  <c r="D3" i="8"/>
  <c r="D2" i="8"/>
  <c r="D5" i="8" s="1"/>
  <c r="D6" i="8" s="1"/>
  <c r="C10" i="11" s="1"/>
  <c r="D3" i="7"/>
  <c r="D2" i="7"/>
  <c r="D5" i="7" s="1"/>
  <c r="D6" i="7" s="1"/>
  <c r="C9" i="11" s="1"/>
  <c r="D3" i="6"/>
  <c r="D2" i="6"/>
  <c r="D3" i="5"/>
  <c r="D2" i="5"/>
  <c r="D5" i="5" s="1"/>
  <c r="D6" i="5" s="1"/>
  <c r="C7" i="11" s="1"/>
  <c r="D6" i="4"/>
  <c r="C6" i="11" s="1"/>
  <c r="D2" i="3"/>
  <c r="D5" i="3" s="1"/>
  <c r="D6" i="3" s="1"/>
  <c r="C5" i="11" s="1"/>
  <c r="D3" i="2"/>
  <c r="D2" i="2"/>
  <c r="D6" i="1"/>
  <c r="C3" i="11" s="1"/>
  <c r="D5" i="6" l="1"/>
  <c r="D6" i="6" s="1"/>
  <c r="C8" i="11" s="1"/>
  <c r="D8" i="11" s="1"/>
  <c r="F8" i="11" s="1"/>
  <c r="D5" i="2"/>
  <c r="D5" i="11"/>
  <c r="F5" i="11" s="1"/>
  <c r="D10" i="11"/>
  <c r="F10" i="11" s="1"/>
  <c r="D9" i="11"/>
  <c r="F9" i="11" s="1"/>
  <c r="D6" i="11"/>
  <c r="F6" i="11" s="1"/>
  <c r="D11" i="11"/>
  <c r="F11" i="11" s="1"/>
  <c r="D7" i="11"/>
  <c r="F7" i="11" s="1"/>
  <c r="D6" i="2"/>
  <c r="C4" i="11" s="1"/>
  <c r="E10" i="11" l="1"/>
  <c r="E8" i="11"/>
  <c r="E6" i="11"/>
  <c r="E4" i="11"/>
  <c r="E11" i="11"/>
  <c r="E9" i="11"/>
  <c r="E7" i="11"/>
  <c r="E5" i="11"/>
  <c r="D4" i="11"/>
  <c r="F4" i="1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ggregate" type="6" refreshedVersion="6" background="1" saveData="1">
    <textPr sourceFile="/Users/o.leombruni/Local_Docs/PersonalDev/logs/logs/ff_v2/0/aggregate.csv" decimal="," thousands="." comma="1">
      <textFields count="2">
        <textField type="skip"/>
        <textField/>
      </textFields>
    </textPr>
  </connection>
  <connection id="2" xr16:uid="{00000000-0015-0000-FFFF-FFFF01000000}" name="aggregate1" type="6" refreshedVersion="6" background="1" saveData="1">
    <textPr sourceFile="/Users/o.leombruni/Local_Docs/PersonalDev/logs/logs/ff_v2/1/aggregate.csv" decimal="," thousands="." comma="1">
      <textFields count="2">
        <textField type="skip"/>
        <textField/>
      </textFields>
    </textPr>
  </connection>
  <connection id="3" xr16:uid="{00000000-0015-0000-FFFF-FFFF02000000}" name="aggregate2" type="6" refreshedVersion="6" background="1" saveData="1">
    <textPr sourceFile="/Users/o.leombruni/Local_Docs/PersonalDev/logs/logs/ff_v2/2/aggregate.csv" decimal="," thousands="." comma="1">
      <textFields count="2">
        <textField type="skip"/>
        <textField/>
      </textFields>
    </textPr>
  </connection>
  <connection id="4" xr16:uid="{00000000-0015-0000-FFFF-FFFF03000000}" name="aggregate3" type="6" refreshedVersion="6" background="1" saveData="1">
    <textPr sourceFile="/Users/o.leombruni/Local_Docs/PersonalDev/logs/logs/ff_v2/4/aggregate.csv" decimal="," thousands="." comma="1">
      <textFields count="2">
        <textField type="skip"/>
        <textField/>
      </textFields>
    </textPr>
  </connection>
  <connection id="5" xr16:uid="{00000000-0015-0000-FFFF-FFFF04000000}" name="aggregate4" type="6" refreshedVersion="6" background="1" saveData="1">
    <textPr sourceFile="/Users/o.leombruni/Local_Docs/PersonalDev/logs/logs/ff_v2/8/aggregate.csv" decimal="," thousands="." comma="1">
      <textFields count="2">
        <textField type="skip"/>
        <textField/>
      </textFields>
    </textPr>
  </connection>
  <connection id="6" xr16:uid="{00000000-0015-0000-FFFF-FFFF05000000}" name="aggregate5" type="6" refreshedVersion="6" background="1" saveData="1">
    <textPr sourceFile="/Users/o.leombruni/Local_Docs/PersonalDev/logs/logs/ff_v2/16/aggregate.csv" decimal="," thousands="." comma="1">
      <textFields count="2">
        <textField type="skip"/>
        <textField/>
      </textFields>
    </textPr>
  </connection>
  <connection id="7" xr16:uid="{00000000-0015-0000-FFFF-FFFF06000000}" name="aggregate6" type="6" refreshedVersion="6" background="1" saveData="1">
    <textPr sourceFile="/Users/o.leombruni/Local_Docs/PersonalDev/logs/logs/ff_v2/32/aggregate.csv" decimal="," thousands="." comma="1">
      <textFields count="2">
        <textField type="skip"/>
        <textField/>
      </textFields>
    </textPr>
  </connection>
  <connection id="8" xr16:uid="{00000000-0015-0000-FFFF-FFFF07000000}" name="aggregate7" type="6" refreshedVersion="6" background="1" saveData="1">
    <textPr fileType="mac" sourceFile="/Users/o.leombruni/Local_Docs/PersonalDev/logs/logs/ff_v2/64/aggregate.csv" decimal="," thousands="." comma="1">
      <textFields count="2">
        <textField type="skip"/>
        <textField/>
      </textFields>
    </textPr>
  </connection>
  <connection id="9" xr16:uid="{00000000-0015-0000-FFFF-FFFF08000000}" name="aggregate8" type="6" refreshedVersion="6" background="1" saveData="1">
    <textPr sourceFile="/Users/o.leombruni/Local_Docs/PersonalDev/logs/logs/ff_v2/128/aggregate.csv" decimal="," thousands="." comma="1">
      <textFields count="2">
        <textField type="skip"/>
        <textField/>
      </textFields>
    </textPr>
  </connection>
</connections>
</file>

<file path=xl/sharedStrings.xml><?xml version="1.0" encoding="utf-8"?>
<sst xmlns="http://schemas.openxmlformats.org/spreadsheetml/2006/main" count="44" uniqueCount="11">
  <si>
    <t>Maximum</t>
  </si>
  <si>
    <t>Minimum</t>
  </si>
  <si>
    <t>Sum w/o outliers</t>
  </si>
  <si>
    <t>Average</t>
  </si>
  <si>
    <t>Maximum1</t>
  </si>
  <si>
    <t>Threads</t>
  </si>
  <si>
    <t>Time elapsed</t>
  </si>
  <si>
    <t>Scalability</t>
  </si>
  <si>
    <t>Speedup</t>
  </si>
  <si>
    <t>Efficiency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</si>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</sst>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_1" connectionId="1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_1" connectionId="2" xr16:uid="{00000000-0016-0000-01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_1" connectionId="3" xr16:uid="{00000000-0016-0000-02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" connectionId="4" xr16:uid="{00000000-0016-0000-0300-000003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_1" connectionId="5" xr16:uid="{00000000-0016-0000-0400-000004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_1" connectionId="6" xr16:uid="{00000000-0016-0000-0500-000005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_1" connectionId="7" xr16:uid="{00000000-0016-0000-0600-000006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_1" connectionId="8" xr16:uid="{00000000-0016-0000-0700-000007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_1" connectionId="9" xr16:uid="{00000000-0016-0000-0800-000008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15586-6E7B-164D-BCCE-3D18A8BF32E9}">
  <dimension ref="A1:D10"/>
  <sheetViews>
    <sheetView workbookViewId="0">
      <selection activeCell="D6" sqref="D6"/>
    </sheetView>
  </sheetViews>
  <sheetFormatPr baseColWidth="10" defaultRowHeight="16" x14ac:dyDescent="0.2"/>
  <cols>
    <col min="1" max="1" width="9.1640625" bestFit="1" customWidth="1"/>
    <col min="3" max="3" width="18" customWidth="1"/>
  </cols>
  <sheetData>
    <row r="1" spans="1:4" x14ac:dyDescent="0.2">
      <c r="A1">
        <v>72035947</v>
      </c>
    </row>
    <row r="2" spans="1:4" x14ac:dyDescent="0.2">
      <c r="A2">
        <v>72172258</v>
      </c>
      <c r="C2" t="s">
        <v>0</v>
      </c>
      <c r="D2">
        <f>MAX(aggregate_1)</f>
        <v>75831208</v>
      </c>
    </row>
    <row r="3" spans="1:4" x14ac:dyDescent="0.2">
      <c r="A3">
        <v>71970900</v>
      </c>
      <c r="C3" t="s">
        <v>1</v>
      </c>
      <c r="D3">
        <f>MIN(aggregate_1)</f>
        <v>71970900</v>
      </c>
    </row>
    <row r="4" spans="1:4" x14ac:dyDescent="0.2">
      <c r="A4">
        <v>73583939</v>
      </c>
    </row>
    <row r="5" spans="1:4" x14ac:dyDescent="0.2">
      <c r="A5">
        <v>72042145</v>
      </c>
      <c r="C5" t="s">
        <v>2</v>
      </c>
      <c r="D5">
        <f>(SUM(aggregate_1) - SUM(D2:D3))</f>
        <v>580332013</v>
      </c>
    </row>
    <row r="6" spans="1:4" x14ac:dyDescent="0.2">
      <c r="A6">
        <v>75831208</v>
      </c>
      <c r="C6" t="s">
        <v>3</v>
      </c>
      <c r="D6" s="1">
        <f>D5/8</f>
        <v>72541501.625</v>
      </c>
    </row>
    <row r="7" spans="1:4" x14ac:dyDescent="0.2">
      <c r="A7">
        <v>72260507</v>
      </c>
    </row>
    <row r="8" spans="1:4" x14ac:dyDescent="0.2">
      <c r="A8">
        <v>72044403</v>
      </c>
    </row>
    <row r="9" spans="1:4" x14ac:dyDescent="0.2">
      <c r="A9">
        <v>72302886</v>
      </c>
    </row>
    <row r="10" spans="1:4" x14ac:dyDescent="0.2">
      <c r="A10">
        <v>73889928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D84D1-1A9D-D34D-9FF1-BB5684D73353}">
  <dimension ref="B2:F12"/>
  <sheetViews>
    <sheetView tabSelected="1" workbookViewId="0">
      <selection activeCell="E10" sqref="E10"/>
    </sheetView>
  </sheetViews>
  <sheetFormatPr baseColWidth="10" defaultRowHeight="16" x14ac:dyDescent="0.2"/>
  <cols>
    <col min="3" max="3" width="19" customWidth="1"/>
    <col min="4" max="4" width="15" customWidth="1"/>
    <col min="5" max="5" width="17.83203125" customWidth="1"/>
    <col min="6" max="6" width="18.33203125" customWidth="1"/>
  </cols>
  <sheetData>
    <row r="2" spans="2:6" x14ac:dyDescent="0.2">
      <c r="B2" t="s">
        <v>5</v>
      </c>
      <c r="C2" t="s">
        <v>6</v>
      </c>
      <c r="D2" t="s">
        <v>8</v>
      </c>
      <c r="E2" t="s">
        <v>7</v>
      </c>
      <c r="F2" t="s">
        <v>9</v>
      </c>
    </row>
    <row r="3" spans="2:6" x14ac:dyDescent="0.2">
      <c r="B3">
        <v>0</v>
      </c>
      <c r="C3" s="1">
        <f>'0 threads'!D6</f>
        <v>72541501.625</v>
      </c>
      <c r="D3" t="s">
        <v>10</v>
      </c>
      <c r="E3" t="s">
        <v>10</v>
      </c>
      <c r="F3" t="s">
        <v>10</v>
      </c>
    </row>
    <row r="4" spans="2:6" x14ac:dyDescent="0.2">
      <c r="B4">
        <v>1</v>
      </c>
      <c r="C4" s="1">
        <f>'1 thread'!D6</f>
        <v>224996540.25</v>
      </c>
      <c r="D4" s="2">
        <f>C3/C4</f>
        <v>0.32241163150507601</v>
      </c>
      <c r="E4" s="2">
        <f>C4/C4</f>
        <v>1</v>
      </c>
      <c r="F4" s="2">
        <f>D4/B4</f>
        <v>0.32241163150507601</v>
      </c>
    </row>
    <row r="5" spans="2:6" x14ac:dyDescent="0.2">
      <c r="B5">
        <f>B4*2</f>
        <v>2</v>
      </c>
      <c r="C5" s="1">
        <f>'2 threads'!D6</f>
        <v>108711507.25</v>
      </c>
      <c r="D5" s="2">
        <f>C3/C5</f>
        <v>0.66728448036488797</v>
      </c>
      <c r="E5" s="2">
        <f>C4/C5</f>
        <v>2.0696662749103774</v>
      </c>
      <c r="F5" s="2">
        <f t="shared" ref="F5:F11" si="0">D5/B5</f>
        <v>0.33364224018244398</v>
      </c>
    </row>
    <row r="6" spans="2:6" x14ac:dyDescent="0.2">
      <c r="B6">
        <f t="shared" ref="B6:B11" si="1">B5*2</f>
        <v>4</v>
      </c>
      <c r="C6" s="1">
        <f>'4 threads'!D6</f>
        <v>54339274.5</v>
      </c>
      <c r="D6" s="2">
        <f>C3/C6</f>
        <v>1.3349736869416613</v>
      </c>
      <c r="E6" s="2">
        <f>C4/C6</f>
        <v>4.1405878587871099</v>
      </c>
      <c r="F6" s="2">
        <f t="shared" si="0"/>
        <v>0.33374342173541532</v>
      </c>
    </row>
    <row r="7" spans="2:6" x14ac:dyDescent="0.2">
      <c r="B7">
        <f t="shared" si="1"/>
        <v>8</v>
      </c>
      <c r="C7" s="1">
        <f>'8 threads'!D6</f>
        <v>27232995.125</v>
      </c>
      <c r="D7" s="2">
        <f>C3/C7</f>
        <v>2.663735710744743</v>
      </c>
      <c r="E7" s="2">
        <f>C4/C7</f>
        <v>8.2619094674405549</v>
      </c>
      <c r="F7" s="2">
        <f t="shared" si="0"/>
        <v>0.33296696384309288</v>
      </c>
    </row>
    <row r="8" spans="2:6" x14ac:dyDescent="0.2">
      <c r="B8">
        <f t="shared" si="1"/>
        <v>16</v>
      </c>
      <c r="C8" s="1">
        <f>'16 threads'!D6</f>
        <v>13673931</v>
      </c>
      <c r="D8" s="2">
        <f>C3/C8</f>
        <v>5.3050949010200501</v>
      </c>
      <c r="E8" s="2">
        <f>C4/C8</f>
        <v>16.45441535795376</v>
      </c>
      <c r="F8" s="2">
        <f t="shared" si="0"/>
        <v>0.33156843131375313</v>
      </c>
    </row>
    <row r="9" spans="2:6" x14ac:dyDescent="0.2">
      <c r="B9">
        <f t="shared" si="1"/>
        <v>32</v>
      </c>
      <c r="C9" s="1">
        <f>'32 threads'!D6</f>
        <v>8126842.125</v>
      </c>
      <c r="D9" s="2">
        <f>C3/C9</f>
        <v>8.9261610486865468</v>
      </c>
      <c r="E9" s="2">
        <f>C4/C9</f>
        <v>27.685604911391088</v>
      </c>
      <c r="F9" s="2">
        <f t="shared" si="0"/>
        <v>0.27894253277145459</v>
      </c>
    </row>
    <row r="10" spans="2:6" x14ac:dyDescent="0.2">
      <c r="B10">
        <f t="shared" si="1"/>
        <v>64</v>
      </c>
      <c r="C10" s="1">
        <f>'64 threads'!D6</f>
        <v>4916363.25</v>
      </c>
      <c r="D10" s="2">
        <f>C3/C10</f>
        <v>14.755114285951104</v>
      </c>
      <c r="E10" s="2">
        <f>C4/C10</f>
        <v>45.764832419573551</v>
      </c>
      <c r="F10" s="2">
        <f t="shared" si="0"/>
        <v>0.23054866071798599</v>
      </c>
    </row>
    <row r="11" spans="2:6" x14ac:dyDescent="0.2">
      <c r="B11">
        <f t="shared" si="1"/>
        <v>128</v>
      </c>
      <c r="C11" s="1">
        <f>'128 threads'!D6</f>
        <v>4010673.25</v>
      </c>
      <c r="D11" s="2">
        <f>C3/C11</f>
        <v>18.087113335647576</v>
      </c>
      <c r="E11" s="2">
        <f>C4/C11</f>
        <v>56.099444214260039</v>
      </c>
      <c r="F11" s="2">
        <f t="shared" si="0"/>
        <v>0.14130557293474669</v>
      </c>
    </row>
    <row r="12" spans="2:6" x14ac:dyDescent="0.2">
      <c r="C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0A0FE-385F-AD46-9CF6-9583A46187EB}">
  <dimension ref="A1:D10"/>
  <sheetViews>
    <sheetView workbookViewId="0">
      <selection sqref="A1:A10"/>
    </sheetView>
  </sheetViews>
  <sheetFormatPr baseColWidth="10" defaultRowHeight="16" x14ac:dyDescent="0.2"/>
  <cols>
    <col min="1" max="1" width="10.1640625" bestFit="1" customWidth="1"/>
    <col min="3" max="3" width="18" customWidth="1"/>
    <col min="4" max="4" width="16.1640625" customWidth="1"/>
  </cols>
  <sheetData>
    <row r="1" spans="1:4" x14ac:dyDescent="0.2">
      <c r="A1">
        <v>285849207</v>
      </c>
    </row>
    <row r="2" spans="1:4" x14ac:dyDescent="0.2">
      <c r="A2">
        <v>217578683</v>
      </c>
      <c r="C2" t="s">
        <v>0</v>
      </c>
      <c r="D2">
        <f>MAX(de)</f>
        <v>290489509</v>
      </c>
    </row>
    <row r="3" spans="1:4" x14ac:dyDescent="0.2">
      <c r="A3">
        <v>290489509</v>
      </c>
      <c r="C3" t="s">
        <v>1</v>
      </c>
      <c r="D3">
        <f>MIN(de)</f>
        <v>181245387</v>
      </c>
    </row>
    <row r="4" spans="1:4" x14ac:dyDescent="0.2">
      <c r="A4">
        <v>181245387</v>
      </c>
    </row>
    <row r="5" spans="1:4" x14ac:dyDescent="0.2">
      <c r="A5">
        <v>217733987</v>
      </c>
      <c r="C5" t="s">
        <v>2</v>
      </c>
      <c r="D5">
        <f>(SUM(de) - SUM(D2:D3))</f>
        <v>1799972322</v>
      </c>
    </row>
    <row r="6" spans="1:4" x14ac:dyDescent="0.2">
      <c r="A6">
        <v>208822360</v>
      </c>
      <c r="C6" t="s">
        <v>3</v>
      </c>
      <c r="D6" s="1">
        <f>D5/8</f>
        <v>224996540.25</v>
      </c>
    </row>
    <row r="7" spans="1:4" x14ac:dyDescent="0.2">
      <c r="A7">
        <v>217474272</v>
      </c>
    </row>
    <row r="8" spans="1:4" x14ac:dyDescent="0.2">
      <c r="A8">
        <v>217610190</v>
      </c>
    </row>
    <row r="9" spans="1:4" x14ac:dyDescent="0.2">
      <c r="A9">
        <v>217541597</v>
      </c>
    </row>
    <row r="10" spans="1:4" x14ac:dyDescent="0.2">
      <c r="A10">
        <v>217362026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C9972-4C6D-6447-BAD6-1E44FA2A71A3}">
  <dimension ref="A1:D10"/>
  <sheetViews>
    <sheetView workbookViewId="0">
      <selection activeCell="C4" sqref="C4"/>
    </sheetView>
  </sheetViews>
  <sheetFormatPr baseColWidth="10" defaultRowHeight="16" x14ac:dyDescent="0.2"/>
  <cols>
    <col min="1" max="1" width="10.1640625" bestFit="1" customWidth="1"/>
    <col min="3" max="3" width="14.83203125" customWidth="1"/>
    <col min="6" max="6" width="109" customWidth="1"/>
  </cols>
  <sheetData>
    <row r="1" spans="1:4" x14ac:dyDescent="0.2">
      <c r="A1">
        <v>118391269</v>
      </c>
    </row>
    <row r="2" spans="1:4" x14ac:dyDescent="0.2">
      <c r="A2">
        <v>108671086</v>
      </c>
      <c r="C2" t="s">
        <v>4</v>
      </c>
      <c r="D2">
        <f>MAX(de_de)</f>
        <v>118391269</v>
      </c>
    </row>
    <row r="3" spans="1:4" x14ac:dyDescent="0.2">
      <c r="A3">
        <v>108714778</v>
      </c>
      <c r="C3" t="s">
        <v>1</v>
      </c>
      <c r="D3">
        <f>MIN(aggregate)</f>
        <v>104948552</v>
      </c>
    </row>
    <row r="4" spans="1:4" x14ac:dyDescent="0.2">
      <c r="A4">
        <v>108776307</v>
      </c>
    </row>
    <row r="5" spans="1:4" x14ac:dyDescent="0.2">
      <c r="A5">
        <v>108920727</v>
      </c>
      <c r="C5" t="s">
        <v>2</v>
      </c>
      <c r="D5">
        <f>(SUM(de_de) - SUM(D2:D3))</f>
        <v>869692058</v>
      </c>
    </row>
    <row r="6" spans="1:4" x14ac:dyDescent="0.2">
      <c r="A6">
        <v>108729388</v>
      </c>
      <c r="C6" t="s">
        <v>3</v>
      </c>
      <c r="D6" s="1">
        <f>D5/8</f>
        <v>108711507.25</v>
      </c>
    </row>
    <row r="7" spans="1:4" x14ac:dyDescent="0.2">
      <c r="A7">
        <v>108570994</v>
      </c>
    </row>
    <row r="8" spans="1:4" x14ac:dyDescent="0.2">
      <c r="A8">
        <v>108705129</v>
      </c>
    </row>
    <row r="9" spans="1:4" x14ac:dyDescent="0.2">
      <c r="A9">
        <v>104948552</v>
      </c>
    </row>
    <row r="10" spans="1:4" x14ac:dyDescent="0.2">
      <c r="A10">
        <v>108603649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EA4F5-1C2C-7747-BFE1-933C24CC6950}">
  <dimension ref="A1:D10"/>
  <sheetViews>
    <sheetView workbookViewId="0">
      <selection activeCell="D6" sqref="D6"/>
    </sheetView>
  </sheetViews>
  <sheetFormatPr baseColWidth="10" defaultRowHeight="16" x14ac:dyDescent="0.2"/>
  <cols>
    <col min="1" max="1" width="9.1640625" bestFit="1" customWidth="1"/>
    <col min="3" max="3" width="15.83203125" customWidth="1"/>
  </cols>
  <sheetData>
    <row r="1" spans="1:4" x14ac:dyDescent="0.2">
      <c r="A1">
        <v>54085918</v>
      </c>
    </row>
    <row r="2" spans="1:4" x14ac:dyDescent="0.2">
      <c r="A2">
        <v>54337720</v>
      </c>
      <c r="C2" t="s">
        <v>0</v>
      </c>
      <c r="D2">
        <f>MAX(aggregate)</f>
        <v>54452622</v>
      </c>
    </row>
    <row r="3" spans="1:4" x14ac:dyDescent="0.2">
      <c r="A3">
        <v>54420466</v>
      </c>
      <c r="C3" t="s">
        <v>1</v>
      </c>
      <c r="D3">
        <f>MIN(aggregate)</f>
        <v>51326332</v>
      </c>
    </row>
    <row r="4" spans="1:4" x14ac:dyDescent="0.2">
      <c r="A4">
        <v>54360192</v>
      </c>
    </row>
    <row r="5" spans="1:4" x14ac:dyDescent="0.2">
      <c r="A5">
        <v>54400218</v>
      </c>
      <c r="C5" t="s">
        <v>2</v>
      </c>
      <c r="D5">
        <f>(SUM(aggregate) - SUM(D2:D3))</f>
        <v>434714196</v>
      </c>
    </row>
    <row r="6" spans="1:4" x14ac:dyDescent="0.2">
      <c r="A6">
        <v>54360460</v>
      </c>
      <c r="C6" t="s">
        <v>3</v>
      </c>
      <c r="D6" s="1">
        <f>D5/8</f>
        <v>54339274.5</v>
      </c>
    </row>
    <row r="7" spans="1:4" x14ac:dyDescent="0.2">
      <c r="A7">
        <v>54387086</v>
      </c>
    </row>
    <row r="8" spans="1:4" x14ac:dyDescent="0.2">
      <c r="A8">
        <v>54452622</v>
      </c>
    </row>
    <row r="9" spans="1:4" x14ac:dyDescent="0.2">
      <c r="A9">
        <v>54362136</v>
      </c>
    </row>
    <row r="10" spans="1:4" x14ac:dyDescent="0.2">
      <c r="A10">
        <v>51326332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A6CB9-8554-8A42-8437-F428A286CDC6}">
  <dimension ref="A1:D10"/>
  <sheetViews>
    <sheetView workbookViewId="0">
      <selection sqref="A1:A10"/>
    </sheetView>
  </sheetViews>
  <sheetFormatPr baseColWidth="10" defaultRowHeight="16" x14ac:dyDescent="0.2"/>
  <cols>
    <col min="1" max="1" width="9.1640625" bestFit="1" customWidth="1"/>
    <col min="3" max="3" width="14.6640625" customWidth="1"/>
  </cols>
  <sheetData>
    <row r="1" spans="1:4" x14ac:dyDescent="0.2">
      <c r="A1">
        <v>27227332</v>
      </c>
    </row>
    <row r="2" spans="1:4" x14ac:dyDescent="0.2">
      <c r="A2">
        <v>27218023</v>
      </c>
      <c r="C2" t="s">
        <v>0</v>
      </c>
      <c r="D2">
        <f>MAX(aggregate)</f>
        <v>27285535</v>
      </c>
    </row>
    <row r="3" spans="1:4" x14ac:dyDescent="0.2">
      <c r="A3">
        <v>27236743</v>
      </c>
      <c r="C3" t="s">
        <v>1</v>
      </c>
      <c r="D3">
        <f>MIN(aggregate)</f>
        <v>27198107</v>
      </c>
    </row>
    <row r="4" spans="1:4" x14ac:dyDescent="0.2">
      <c r="A4">
        <v>27231635</v>
      </c>
    </row>
    <row r="5" spans="1:4" x14ac:dyDescent="0.2">
      <c r="A5">
        <v>27258418</v>
      </c>
      <c r="C5" t="s">
        <v>2</v>
      </c>
      <c r="D5">
        <f>(SUM(aggregate) - SUM(D2:D3))</f>
        <v>217863961</v>
      </c>
    </row>
    <row r="6" spans="1:4" x14ac:dyDescent="0.2">
      <c r="A6">
        <v>27198107</v>
      </c>
      <c r="C6" t="s">
        <v>3</v>
      </c>
      <c r="D6" s="1">
        <f>D5/8</f>
        <v>27232995.125</v>
      </c>
    </row>
    <row r="7" spans="1:4" x14ac:dyDescent="0.2">
      <c r="A7">
        <v>27218838</v>
      </c>
    </row>
    <row r="8" spans="1:4" x14ac:dyDescent="0.2">
      <c r="A8">
        <v>27243148</v>
      </c>
    </row>
    <row r="9" spans="1:4" x14ac:dyDescent="0.2">
      <c r="A9">
        <v>27229824</v>
      </c>
    </row>
    <row r="10" spans="1:4" x14ac:dyDescent="0.2">
      <c r="A10">
        <v>27285535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BB83A-6D49-1040-B422-C8D4FC7520DF}">
  <dimension ref="A1:D10"/>
  <sheetViews>
    <sheetView workbookViewId="0"/>
  </sheetViews>
  <sheetFormatPr baseColWidth="10" defaultRowHeight="16" x14ac:dyDescent="0.2"/>
  <cols>
    <col min="1" max="2" width="9.1640625" bestFit="1" customWidth="1"/>
    <col min="3" max="3" width="16.1640625" customWidth="1"/>
  </cols>
  <sheetData>
    <row r="1" spans="1:4" x14ac:dyDescent="0.2">
      <c r="A1">
        <v>13677437</v>
      </c>
    </row>
    <row r="2" spans="1:4" x14ac:dyDescent="0.2">
      <c r="A2">
        <v>13666257</v>
      </c>
      <c r="C2" t="s">
        <v>0</v>
      </c>
      <c r="D2">
        <f>MAX(aggregate)</f>
        <v>13785569</v>
      </c>
    </row>
    <row r="3" spans="1:4" x14ac:dyDescent="0.2">
      <c r="A3">
        <v>13701407</v>
      </c>
      <c r="C3" t="s">
        <v>1</v>
      </c>
      <c r="D3">
        <f>MIN(aggregate)</f>
        <v>13660253</v>
      </c>
    </row>
    <row r="4" spans="1:4" x14ac:dyDescent="0.2">
      <c r="A4">
        <v>13663964</v>
      </c>
    </row>
    <row r="5" spans="1:4" x14ac:dyDescent="0.2">
      <c r="A5">
        <v>13668498</v>
      </c>
      <c r="C5" t="s">
        <v>2</v>
      </c>
      <c r="D5">
        <f>(SUM(aggregate) - SUM(D2:D3))</f>
        <v>109391448</v>
      </c>
    </row>
    <row r="6" spans="1:4" x14ac:dyDescent="0.2">
      <c r="A6">
        <v>13668156</v>
      </c>
      <c r="C6" t="s">
        <v>3</v>
      </c>
      <c r="D6" s="1">
        <f>D5/8</f>
        <v>13673931</v>
      </c>
    </row>
    <row r="7" spans="1:4" x14ac:dyDescent="0.2">
      <c r="A7">
        <v>13677707</v>
      </c>
    </row>
    <row r="8" spans="1:4" x14ac:dyDescent="0.2">
      <c r="A8">
        <v>13785569</v>
      </c>
    </row>
    <row r="9" spans="1:4" x14ac:dyDescent="0.2">
      <c r="A9">
        <v>13660253</v>
      </c>
    </row>
    <row r="10" spans="1:4" x14ac:dyDescent="0.2">
      <c r="A10">
        <v>13668022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3C11-BEB5-9845-AA72-542A5CBA570A}">
  <dimension ref="A1:D10"/>
  <sheetViews>
    <sheetView workbookViewId="0">
      <selection sqref="A1:A10"/>
    </sheetView>
  </sheetViews>
  <sheetFormatPr baseColWidth="10" defaultRowHeight="16" x14ac:dyDescent="0.2"/>
  <cols>
    <col min="1" max="1" width="8.1640625" bestFit="1" customWidth="1"/>
    <col min="3" max="3" width="15.1640625" customWidth="1"/>
  </cols>
  <sheetData>
    <row r="1" spans="1:4" x14ac:dyDescent="0.2">
      <c r="A1">
        <v>8101432</v>
      </c>
    </row>
    <row r="2" spans="1:4" x14ac:dyDescent="0.2">
      <c r="A2">
        <v>8108228</v>
      </c>
      <c r="C2" t="s">
        <v>0</v>
      </c>
      <c r="D2">
        <f>MAX(aggregate)</f>
        <v>8181801</v>
      </c>
    </row>
    <row r="3" spans="1:4" x14ac:dyDescent="0.2">
      <c r="A3">
        <v>8160102</v>
      </c>
      <c r="C3" t="s">
        <v>1</v>
      </c>
      <c r="D3">
        <f>MIN(aggregate)</f>
        <v>8101432</v>
      </c>
    </row>
    <row r="4" spans="1:4" x14ac:dyDescent="0.2">
      <c r="A4">
        <v>8181801</v>
      </c>
    </row>
    <row r="5" spans="1:4" x14ac:dyDescent="0.2">
      <c r="A5">
        <v>8131038</v>
      </c>
      <c r="C5" t="s">
        <v>2</v>
      </c>
      <c r="D5">
        <f>(SUM(aggregate) - SUM(D2:D3))</f>
        <v>65014737</v>
      </c>
    </row>
    <row r="6" spans="1:4" x14ac:dyDescent="0.2">
      <c r="A6">
        <v>8104313</v>
      </c>
      <c r="C6" t="s">
        <v>3</v>
      </c>
      <c r="D6" s="1">
        <f>D5/8</f>
        <v>8126842.125</v>
      </c>
    </row>
    <row r="7" spans="1:4" x14ac:dyDescent="0.2">
      <c r="A7">
        <v>8163307</v>
      </c>
    </row>
    <row r="8" spans="1:4" x14ac:dyDescent="0.2">
      <c r="A8">
        <v>8108938</v>
      </c>
    </row>
    <row r="9" spans="1:4" x14ac:dyDescent="0.2">
      <c r="A9">
        <v>8116555</v>
      </c>
    </row>
    <row r="10" spans="1:4" x14ac:dyDescent="0.2">
      <c r="A10">
        <v>8122256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B3DD5-CB64-1A47-9A0F-2CBB1EBF7835}">
  <dimension ref="A1:D10"/>
  <sheetViews>
    <sheetView workbookViewId="0">
      <selection sqref="A1:A10"/>
    </sheetView>
  </sheetViews>
  <sheetFormatPr baseColWidth="10" defaultRowHeight="16" x14ac:dyDescent="0.2"/>
  <cols>
    <col min="1" max="1" width="8.1640625" bestFit="1" customWidth="1"/>
    <col min="3" max="3" width="15.1640625" customWidth="1"/>
  </cols>
  <sheetData>
    <row r="1" spans="1:4" x14ac:dyDescent="0.2">
      <c r="A1">
        <v>4923770</v>
      </c>
    </row>
    <row r="2" spans="1:4" x14ac:dyDescent="0.2">
      <c r="A2">
        <v>4982397</v>
      </c>
      <c r="C2" t="s">
        <v>0</v>
      </c>
      <c r="D2">
        <f>MAX(aggregate)</f>
        <v>4982397</v>
      </c>
    </row>
    <row r="3" spans="1:4" x14ac:dyDescent="0.2">
      <c r="A3">
        <v>4945383</v>
      </c>
      <c r="C3" t="s">
        <v>1</v>
      </c>
      <c r="D3">
        <f>MIN(aggregate)</f>
        <v>4704374</v>
      </c>
    </row>
    <row r="4" spans="1:4" x14ac:dyDescent="0.2">
      <c r="A4">
        <v>4704374</v>
      </c>
    </row>
    <row r="5" spans="1:4" x14ac:dyDescent="0.2">
      <c r="A5">
        <v>4943388</v>
      </c>
      <c r="C5" t="s">
        <v>2</v>
      </c>
      <c r="D5">
        <f>(SUM(aggregate) - SUM(D2:D3))</f>
        <v>39330906</v>
      </c>
    </row>
    <row r="6" spans="1:4" x14ac:dyDescent="0.2">
      <c r="A6">
        <v>4913398</v>
      </c>
      <c r="C6" t="s">
        <v>3</v>
      </c>
      <c r="D6" s="1">
        <f>D5/8</f>
        <v>4916363.25</v>
      </c>
    </row>
    <row r="7" spans="1:4" x14ac:dyDescent="0.2">
      <c r="A7">
        <v>4870926</v>
      </c>
    </row>
    <row r="8" spans="1:4" x14ac:dyDescent="0.2">
      <c r="A8">
        <v>4944267</v>
      </c>
    </row>
    <row r="9" spans="1:4" x14ac:dyDescent="0.2">
      <c r="A9">
        <v>4910720</v>
      </c>
    </row>
    <row r="10" spans="1:4" x14ac:dyDescent="0.2">
      <c r="A10">
        <v>4879054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F21CE-23BE-5242-94A8-A9EC57065458}">
  <dimension ref="A1:D10"/>
  <sheetViews>
    <sheetView workbookViewId="0">
      <selection sqref="A1:A10"/>
    </sheetView>
  </sheetViews>
  <sheetFormatPr baseColWidth="10" defaultRowHeight="16" x14ac:dyDescent="0.2"/>
  <cols>
    <col min="1" max="1" width="8.1640625" bestFit="1" customWidth="1"/>
  </cols>
  <sheetData>
    <row r="1" spans="1:4" x14ac:dyDescent="0.2">
      <c r="A1">
        <v>4037689</v>
      </c>
    </row>
    <row r="2" spans="1:4" x14ac:dyDescent="0.2">
      <c r="A2">
        <v>4005969</v>
      </c>
      <c r="C2" t="s">
        <v>0</v>
      </c>
      <c r="D2">
        <f>MAX(aggregate)</f>
        <v>4081170</v>
      </c>
    </row>
    <row r="3" spans="1:4" x14ac:dyDescent="0.2">
      <c r="A3">
        <v>4081170</v>
      </c>
      <c r="C3" t="s">
        <v>1</v>
      </c>
      <c r="D3">
        <f>MIN(aggregate)</f>
        <v>3921327</v>
      </c>
    </row>
    <row r="4" spans="1:4" x14ac:dyDescent="0.2">
      <c r="A4">
        <v>3921327</v>
      </c>
    </row>
    <row r="5" spans="1:4" x14ac:dyDescent="0.2">
      <c r="A5">
        <v>3986778</v>
      </c>
      <c r="C5" t="s">
        <v>2</v>
      </c>
      <c r="D5">
        <f>(SUM(aggregate) - SUM(D2:D3))</f>
        <v>32085386</v>
      </c>
    </row>
    <row r="6" spans="1:4" x14ac:dyDescent="0.2">
      <c r="A6">
        <v>4019729</v>
      </c>
      <c r="C6" t="s">
        <v>3</v>
      </c>
      <c r="D6" s="1">
        <f>D5/8</f>
        <v>4010673.25</v>
      </c>
    </row>
    <row r="7" spans="1:4" x14ac:dyDescent="0.2">
      <c r="A7">
        <v>4043541</v>
      </c>
    </row>
    <row r="8" spans="1:4" x14ac:dyDescent="0.2">
      <c r="A8">
        <v>3979806</v>
      </c>
    </row>
    <row r="9" spans="1:4" x14ac:dyDescent="0.2">
      <c r="A9">
        <v>3996181</v>
      </c>
    </row>
    <row r="10" spans="1:4" x14ac:dyDescent="0.2">
      <c r="A10">
        <v>4015693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17</vt:i4>
      </vt:variant>
    </vt:vector>
  </HeadingPairs>
  <TitlesOfParts>
    <vt:vector size="27" baseType="lpstr">
      <vt:lpstr>0 threads</vt:lpstr>
      <vt:lpstr>1 thread</vt:lpstr>
      <vt:lpstr>2 threads</vt:lpstr>
      <vt:lpstr>4 threads</vt:lpstr>
      <vt:lpstr>8 threads</vt:lpstr>
      <vt:lpstr>16 threads</vt:lpstr>
      <vt:lpstr>32 threads</vt:lpstr>
      <vt:lpstr>64 threads</vt:lpstr>
      <vt:lpstr>128 threads</vt:lpstr>
      <vt:lpstr>Performance</vt:lpstr>
      <vt:lpstr>'128 threads'!aggregate</vt:lpstr>
      <vt:lpstr>'16 threads'!aggregate</vt:lpstr>
      <vt:lpstr>'2 threads'!aggregate</vt:lpstr>
      <vt:lpstr>'32 threads'!aggregate</vt:lpstr>
      <vt:lpstr>'4 threads'!aggregate</vt:lpstr>
      <vt:lpstr>'64 threads'!aggregate</vt:lpstr>
      <vt:lpstr>'8 threads'!aggregate</vt:lpstr>
      <vt:lpstr>'0 threads'!aggregate_1</vt:lpstr>
      <vt:lpstr>'1 thread'!aggregate_1</vt:lpstr>
      <vt:lpstr>'128 threads'!aggregate_1</vt:lpstr>
      <vt:lpstr>'16 threads'!aggregate_1</vt:lpstr>
      <vt:lpstr>'2 threads'!aggregate_1</vt:lpstr>
      <vt:lpstr>'32 threads'!aggregate_1</vt:lpstr>
      <vt:lpstr>'64 threads'!aggregate_1</vt:lpstr>
      <vt:lpstr>'8 threads'!aggregate_1</vt:lpstr>
      <vt:lpstr>de</vt:lpstr>
      <vt:lpstr>de_de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LEOMBRUNI</dc:creator>
  <cp:lastModifiedBy>ORLANDO LEOMBRUNI</cp:lastModifiedBy>
  <dcterms:created xsi:type="dcterms:W3CDTF">2018-07-22T20:25:33Z</dcterms:created>
  <dcterms:modified xsi:type="dcterms:W3CDTF">2018-07-22T21:45:40Z</dcterms:modified>
</cp:coreProperties>
</file>