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.leombruni/Local_Docs/PersonalDev/logs/logs/threads/"/>
    </mc:Choice>
  </mc:AlternateContent>
  <xr:revisionPtr revIDLastSave="0" documentId="13_ncr:1_{3A225323-43D9-8C48-84BC-EEC14BFB18D1}" xr6:coauthVersionLast="34" xr6:coauthVersionMax="34" xr10:uidLastSave="{00000000-0000-0000-0000-000000000000}"/>
  <bookViews>
    <workbookView xWindow="0" yWindow="440" windowWidth="33600" windowHeight="20560" activeTab="10" xr2:uid="{03340704-AD78-1E4B-81C9-8FE3EB3910B9}"/>
  </bookViews>
  <sheets>
    <sheet name="0 threads" sheetId="1" r:id="rId1"/>
    <sheet name="1 thread" sheetId="2" r:id="rId2"/>
    <sheet name="2 threads" sheetId="3" r:id="rId3"/>
    <sheet name="4 threads" sheetId="4" r:id="rId4"/>
    <sheet name="8 threads" sheetId="5" r:id="rId5"/>
    <sheet name="16 threads" sheetId="6" r:id="rId6"/>
    <sheet name="32 threads" sheetId="7" r:id="rId7"/>
    <sheet name="64 threads" sheetId="8" r:id="rId8"/>
    <sheet name="128 threads" sheetId="9" r:id="rId9"/>
    <sheet name="256 threads" sheetId="10" r:id="rId10"/>
    <sheet name="Performance" sheetId="11" r:id="rId11"/>
  </sheets>
  <definedNames>
    <definedName name="aggregate" localSheetId="0">'0 threads'!$A$1:$A$10</definedName>
    <definedName name="aggregate" localSheetId="1">'1 thread'!$A$1:$A$10</definedName>
    <definedName name="aggregate" localSheetId="8">'128 threads'!$A$1:$A$10</definedName>
    <definedName name="aggregate" localSheetId="5">'16 threads'!$A$1:$A$10</definedName>
    <definedName name="aggregate" localSheetId="2">'2 threads'!$A$1:$A$10</definedName>
    <definedName name="aggregate" localSheetId="9">'256 threads'!$A$1:$A$10</definedName>
    <definedName name="aggregate" localSheetId="6">'32 threads'!$A$1:$A$10</definedName>
    <definedName name="aggregate" localSheetId="7">'64 threads'!$A$1:$A$10</definedName>
    <definedName name="aggregate" localSheetId="4">'8 threads'!$A$1:$A$10</definedName>
    <definedName name="aggregate_1" localSheetId="8">'128 threads'!$A$1:$A$10</definedName>
    <definedName name="aggregate_1" localSheetId="5">'16 threads'!$A$1:$A$10</definedName>
    <definedName name="aggregate_1" localSheetId="2">'2 threads'!$A$1:$A$10</definedName>
    <definedName name="aggregate_1" localSheetId="9">'256 threads'!$A$1:$A$10</definedName>
    <definedName name="aggregate_1" localSheetId="6">'32 threads'!$A$1:$A$10</definedName>
    <definedName name="aggregate_1" localSheetId="3">'4 threads'!$A$1:$A$10</definedName>
    <definedName name="aggregate_1" localSheetId="7">'64 threads'!$A$1:$A$10</definedName>
    <definedName name="aggregate_1" localSheetId="4">'8 threads'!$A$1:$A$10</definedName>
    <definedName name="de">'1 thread'!$A$1:$A$10</definedName>
    <definedName name="de_de">'2 threads'!$A$1:$A$10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1" l="1"/>
  <c r="C8" i="11"/>
  <c r="B5" i="11"/>
  <c r="B6" i="11" s="1"/>
  <c r="B7" i="11" s="1"/>
  <c r="B8" i="11" s="1"/>
  <c r="B9" i="11" s="1"/>
  <c r="B10" i="11" s="1"/>
  <c r="B11" i="11" s="1"/>
  <c r="B12" i="11" s="1"/>
  <c r="D3" i="10"/>
  <c r="D2" i="10"/>
  <c r="D5" i="10" s="1"/>
  <c r="D6" i="10" s="1"/>
  <c r="D3" i="9"/>
  <c r="D2" i="9"/>
  <c r="D5" i="9" s="1"/>
  <c r="D6" i="9" s="1"/>
  <c r="C11" i="11" s="1"/>
  <c r="D3" i="8"/>
  <c r="D2" i="8"/>
  <c r="D5" i="8" s="1"/>
  <c r="D6" i="8" s="1"/>
  <c r="C10" i="11" s="1"/>
  <c r="D3" i="7"/>
  <c r="D2" i="7"/>
  <c r="D5" i="7" s="1"/>
  <c r="D6" i="7" s="1"/>
  <c r="C9" i="11" s="1"/>
  <c r="D3" i="6"/>
  <c r="D2" i="6"/>
  <c r="D5" i="6" s="1"/>
  <c r="D6" i="6" s="1"/>
  <c r="D3" i="5"/>
  <c r="D2" i="5"/>
  <c r="D5" i="5" s="1"/>
  <c r="D6" i="5" s="1"/>
  <c r="C7" i="11" s="1"/>
  <c r="D3" i="4"/>
  <c r="D2" i="4"/>
  <c r="D5" i="4" s="1"/>
  <c r="D6" i="4" s="1"/>
  <c r="C6" i="11" s="1"/>
  <c r="D3" i="3"/>
  <c r="D2" i="3"/>
  <c r="D5" i="3" s="1"/>
  <c r="D6" i="3" s="1"/>
  <c r="C5" i="11" s="1"/>
  <c r="D3" i="2"/>
  <c r="D5" i="2" s="1"/>
  <c r="D2" i="2"/>
  <c r="D3" i="1"/>
  <c r="D5" i="1" s="1"/>
  <c r="D6" i="1" s="1"/>
  <c r="C3" i="11" s="1"/>
  <c r="D2" i="1"/>
  <c r="D5" i="11" l="1"/>
  <c r="F5" i="11" s="1"/>
  <c r="D6" i="11"/>
  <c r="F6" i="11" s="1"/>
  <c r="D11" i="11"/>
  <c r="F11" i="11" s="1"/>
  <c r="D9" i="11"/>
  <c r="F9" i="11" s="1"/>
  <c r="D7" i="11"/>
  <c r="F7" i="11" s="1"/>
  <c r="D12" i="11"/>
  <c r="F12" i="11" s="1"/>
  <c r="D10" i="11"/>
  <c r="F10" i="11" s="1"/>
  <c r="D8" i="11"/>
  <c r="F8" i="11" s="1"/>
  <c r="D4" i="11"/>
  <c r="F4" i="11" s="1"/>
  <c r="D6" i="2"/>
  <c r="C4" i="11" s="1"/>
  <c r="E12" i="11" l="1"/>
  <c r="E10" i="11"/>
  <c r="E8" i="11"/>
  <c r="E6" i="11"/>
  <c r="E11" i="11"/>
  <c r="E5" i="11"/>
  <c r="E4" i="11"/>
  <c r="E9" i="11"/>
  <c r="E7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" type="6" refreshedVersion="6" background="1" saveData="1">
    <textPr fileType="mac" sourceFile="/Users/o.leombruni/Local_Docs/PersonalDev/logs/logs/threads/0/aggregate.csv" decimal="," thousands="." tab="0" comma="1">
      <textFields count="2">
        <textField type="skip"/>
        <textField/>
      </textFields>
    </textPr>
  </connection>
  <connection id="2" xr16:uid="{00000000-0015-0000-FFFF-FFFF01000000}" name="aggregate1" type="6" refreshedVersion="6" background="1" saveData="1">
    <textPr sourceFile="/Users/o.leombruni/Local_Docs/PersonalDev/logs/logs/threads/1/aggregate.csv" decimal="," thousands="." comma="1">
      <textFields count="2">
        <textField type="skip"/>
        <textField/>
      </textFields>
    </textPr>
  </connection>
  <connection id="3" xr16:uid="{00000000-0015-0000-FFFF-FFFF02000000}" name="aggregate2" type="6" refreshedVersion="6" background="1" saveData="1">
    <textPr sourceFile="/Users/o.leombruni/Local_Docs/PersonalDev/logs/logs/threads/2/aggregate.csv" decimal="," thousands="." comma="1">
      <textFields count="2">
        <textField type="skip"/>
        <textField/>
      </textFields>
    </textPr>
  </connection>
  <connection id="4" xr16:uid="{00000000-0015-0000-FFFF-FFFF03000000}" name="aggregate3" type="6" refreshedVersion="6" background="1" saveData="1">
    <textPr sourceFile="/Users/o.leombruni/Local_Docs/PersonalDev/logs/logs/threads/4/aggregate.csv" decimal="," thousands="." comma="1">
      <textFields count="2">
        <textField type="skip"/>
        <textField/>
      </textFields>
    </textPr>
  </connection>
  <connection id="5" xr16:uid="{00000000-0015-0000-FFFF-FFFF04000000}" name="aggregate4" type="6" refreshedVersion="6" background="1" saveData="1">
    <textPr sourceFile="/Users/o.leombruni/Local_Docs/PersonalDev/logs/logs/threads/8/aggregate.csv" decimal="," thousands="." comma="1">
      <textFields count="2">
        <textField type="skip"/>
        <textField/>
      </textFields>
    </textPr>
  </connection>
  <connection id="6" xr16:uid="{00000000-0015-0000-FFFF-FFFF05000000}" name="aggregate5" type="6" refreshedVersion="6" background="1" saveData="1">
    <textPr sourceFile="/Users/o.leombruni/Local_Docs/PersonalDev/logs/logs/threads/16/aggregate.csv" decimal="," thousands="." comma="1">
      <textFields count="2">
        <textField type="skip"/>
        <textField/>
      </textFields>
    </textPr>
  </connection>
  <connection id="7" xr16:uid="{00000000-0015-0000-FFFF-FFFF06000000}" name="aggregate6" type="6" refreshedVersion="6" background="1" saveData="1">
    <textPr sourceFile="/Users/o.leombruni/Local_Docs/PersonalDev/logs/logs/threads/32/aggregate.csv" decimal="," thousands="." comma="1">
      <textFields count="2">
        <textField type="skip"/>
        <textField/>
      </textFields>
    </textPr>
  </connection>
  <connection id="8" xr16:uid="{00000000-0015-0000-FFFF-FFFF07000000}" name="aggregate7" type="6" refreshedVersion="6" background="1" saveData="1">
    <textPr sourceFile="/Users/o.leombruni/Local_Docs/PersonalDev/logs/logs/threads/64/aggregate.csv" decimal="," thousands="." comma="1">
      <textFields count="2">
        <textField type="skip"/>
        <textField/>
      </textFields>
    </textPr>
  </connection>
  <connection id="9" xr16:uid="{00000000-0015-0000-FFFF-FFFF08000000}" name="aggregate8" type="6" refreshedVersion="6" background="1" saveData="1">
    <textPr sourceFile="/Users/o.leombruni/Local_Docs/PersonalDev/logs/logs/threads/128/aggregate.csv" decimal="," thousands="." comma="1">
      <textFields count="2">
        <textField type="skip"/>
        <textField/>
      </textFields>
    </textPr>
  </connection>
  <connection id="10" xr16:uid="{00000000-0015-0000-FFFF-FFFF09000000}" name="aggregate9" type="6" refreshedVersion="6" background="1" saveData="1">
    <textPr sourceFile="/Users/o.leombruni/Local_Docs/PersonalDev/logs/logs/threads/256/aggregate.csv" decimal="," thousands="." comma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<sst xmlns="http://schemas.openxmlformats.org/spreadsheetml/2006/main" count="49" uniqueCount="13">
  <si>
    <t>Maximum</t>
  </si>
  <si>
    <t>Minimum</t>
  </si>
  <si>
    <t>Sum w/o outliers</t>
  </si>
  <si>
    <t>Average</t>
  </si>
  <si>
    <t>Maximum1</t>
  </si>
  <si>
    <t>Maximum2</t>
  </si>
  <si>
    <t>Note: it's better to discard the two highest values here, since they are both considerably higher that the average (server heavy load?)</t>
  </si>
  <si>
    <t>Threads</t>
  </si>
  <si>
    <t>Time elapsed</t>
  </si>
  <si>
    <t>Scalability</t>
  </si>
  <si>
    <t>Speedup</t>
  </si>
  <si>
    <t>Efficiency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</si>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</sst>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" connectionId="1" xr16:uid="{00000000-0016-0000-00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10" xr16:uid="{00000000-0016-0000-0900-000009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6" xr16:uid="{00000000-0016-0000-05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7" xr16:uid="{00000000-0016-0000-06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8" xr16:uid="{00000000-0016-0000-07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9" xr16:uid="{00000000-0016-0000-08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5586-6E7B-164D-BCCE-3D18A8BF32E9}">
  <dimension ref="A1:D10"/>
  <sheetViews>
    <sheetView workbookViewId="0">
      <selection activeCell="C2" sqref="C2:D6"/>
    </sheetView>
  </sheetViews>
  <sheetFormatPr baseColWidth="10" defaultRowHeight="16" x14ac:dyDescent="0.2"/>
  <cols>
    <col min="1" max="1" width="9.1640625" bestFit="1" customWidth="1"/>
    <col min="3" max="3" width="18" customWidth="1"/>
  </cols>
  <sheetData>
    <row r="1" spans="1:4" x14ac:dyDescent="0.2">
      <c r="A1">
        <v>74474866</v>
      </c>
    </row>
    <row r="2" spans="1:4" x14ac:dyDescent="0.2">
      <c r="A2">
        <v>85846398</v>
      </c>
      <c r="C2" t="s">
        <v>0</v>
      </c>
      <c r="D2">
        <f>MAX(aggregate)</f>
        <v>85846398</v>
      </c>
    </row>
    <row r="3" spans="1:4" x14ac:dyDescent="0.2">
      <c r="A3">
        <v>70143976</v>
      </c>
      <c r="C3" t="s">
        <v>1</v>
      </c>
      <c r="D3">
        <f>MIN(aggregate)</f>
        <v>69397692</v>
      </c>
    </row>
    <row r="4" spans="1:4" x14ac:dyDescent="0.2">
      <c r="A4">
        <v>71930102</v>
      </c>
    </row>
    <row r="5" spans="1:4" x14ac:dyDescent="0.2">
      <c r="A5">
        <v>70841248</v>
      </c>
      <c r="C5" t="s">
        <v>2</v>
      </c>
      <c r="D5">
        <f>(SUM(aggregate) - SUM(D2:D3))</f>
        <v>573433798</v>
      </c>
    </row>
    <row r="6" spans="1:4" x14ac:dyDescent="0.2">
      <c r="A6">
        <v>70327522</v>
      </c>
      <c r="C6" t="s">
        <v>3</v>
      </c>
      <c r="D6" s="1">
        <f>D5/8</f>
        <v>71679224.75</v>
      </c>
    </row>
    <row r="7" spans="1:4" x14ac:dyDescent="0.2">
      <c r="A7">
        <v>73923565</v>
      </c>
    </row>
    <row r="8" spans="1:4" x14ac:dyDescent="0.2">
      <c r="A8">
        <v>69397692</v>
      </c>
    </row>
    <row r="9" spans="1:4" x14ac:dyDescent="0.2">
      <c r="A9">
        <v>70493226</v>
      </c>
    </row>
    <row r="10" spans="1:4" x14ac:dyDescent="0.2">
      <c r="A10">
        <v>71299293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A567-920E-4E43-B11B-1F7D4A1DBC14}">
  <dimension ref="A1:D10"/>
  <sheetViews>
    <sheetView workbookViewId="0"/>
  </sheetViews>
  <sheetFormatPr baseColWidth="10" defaultRowHeight="16" x14ac:dyDescent="0.2"/>
  <cols>
    <col min="1" max="1" width="8.1640625" bestFit="1" customWidth="1"/>
  </cols>
  <sheetData>
    <row r="1" spans="1:4" x14ac:dyDescent="0.2">
      <c r="A1">
        <v>1650218</v>
      </c>
    </row>
    <row r="2" spans="1:4" x14ac:dyDescent="0.2">
      <c r="A2">
        <v>1607160</v>
      </c>
      <c r="C2" t="s">
        <v>0</v>
      </c>
      <c r="D2">
        <f>MAX(aggregate)</f>
        <v>1764209</v>
      </c>
    </row>
    <row r="3" spans="1:4" x14ac:dyDescent="0.2">
      <c r="A3">
        <v>1681153</v>
      </c>
      <c r="C3" t="s">
        <v>1</v>
      </c>
      <c r="D3">
        <f>MIN(aggregate)</f>
        <v>1366912</v>
      </c>
    </row>
    <row r="4" spans="1:4" x14ac:dyDescent="0.2">
      <c r="A4">
        <v>1611273</v>
      </c>
    </row>
    <row r="5" spans="1:4" x14ac:dyDescent="0.2">
      <c r="A5">
        <v>1692782</v>
      </c>
      <c r="C5" t="s">
        <v>2</v>
      </c>
      <c r="D5">
        <f>(SUM(aggregate) - SUM(D2:D3))</f>
        <v>12915473</v>
      </c>
    </row>
    <row r="6" spans="1:4" x14ac:dyDescent="0.2">
      <c r="A6">
        <v>1366912</v>
      </c>
      <c r="C6" t="s">
        <v>3</v>
      </c>
      <c r="D6" s="1">
        <f>D5/8</f>
        <v>1614434.125</v>
      </c>
    </row>
    <row r="7" spans="1:4" x14ac:dyDescent="0.2">
      <c r="A7">
        <v>1536478</v>
      </c>
    </row>
    <row r="8" spans="1:4" x14ac:dyDescent="0.2">
      <c r="A8">
        <v>1559639</v>
      </c>
    </row>
    <row r="9" spans="1:4" x14ac:dyDescent="0.2">
      <c r="A9">
        <v>1576770</v>
      </c>
    </row>
    <row r="10" spans="1:4" x14ac:dyDescent="0.2">
      <c r="A10">
        <v>1764209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84D1-1A9D-D34D-9FF1-BB5684D73353}">
  <dimension ref="B2:F12"/>
  <sheetViews>
    <sheetView tabSelected="1" workbookViewId="0">
      <selection activeCell="D4" sqref="D4:F12"/>
    </sheetView>
  </sheetViews>
  <sheetFormatPr baseColWidth="10" defaultRowHeight="16" x14ac:dyDescent="0.2"/>
  <cols>
    <col min="3" max="3" width="19" customWidth="1"/>
    <col min="4" max="4" width="15" customWidth="1"/>
    <col min="5" max="5" width="17.83203125" customWidth="1"/>
    <col min="6" max="6" width="18.33203125" customWidth="1"/>
  </cols>
  <sheetData>
    <row r="2" spans="2:6" x14ac:dyDescent="0.2">
      <c r="B2" t="s">
        <v>7</v>
      </c>
      <c r="C2" t="s">
        <v>8</v>
      </c>
      <c r="D2" t="s">
        <v>10</v>
      </c>
      <c r="E2" t="s">
        <v>9</v>
      </c>
      <c r="F2" t="s">
        <v>11</v>
      </c>
    </row>
    <row r="3" spans="2:6" x14ac:dyDescent="0.2">
      <c r="B3">
        <v>0</v>
      </c>
      <c r="C3" s="1">
        <f>'0 threads'!D6</f>
        <v>71679224.75</v>
      </c>
      <c r="D3" t="s">
        <v>12</v>
      </c>
      <c r="E3" t="s">
        <v>12</v>
      </c>
      <c r="F3" t="s">
        <v>12</v>
      </c>
    </row>
    <row r="4" spans="2:6" x14ac:dyDescent="0.2">
      <c r="B4">
        <v>1</v>
      </c>
      <c r="C4" s="1">
        <f>'1 thread'!D6</f>
        <v>144243345.75</v>
      </c>
      <c r="D4" s="2">
        <f>C3/C4</f>
        <v>0.49693262713299202</v>
      </c>
      <c r="E4" s="2">
        <f>C4/C4</f>
        <v>1</v>
      </c>
      <c r="F4" s="2">
        <f>D4/B4</f>
        <v>0.49693262713299202</v>
      </c>
    </row>
    <row r="5" spans="2:6" x14ac:dyDescent="0.2">
      <c r="B5">
        <f>B4*2</f>
        <v>2</v>
      </c>
      <c r="C5" s="1">
        <f>'2 threads'!D6</f>
        <v>72131144.5</v>
      </c>
      <c r="D5" s="2">
        <f>C3/C5</f>
        <v>0.99373474865631728</v>
      </c>
      <c r="E5" s="2">
        <f>C4/C5</f>
        <v>1.9997373776593825</v>
      </c>
      <c r="F5" s="2">
        <f t="shared" ref="F5:F12" si="0">D5/B5</f>
        <v>0.49686737432815864</v>
      </c>
    </row>
    <row r="6" spans="2:6" x14ac:dyDescent="0.2">
      <c r="B6">
        <f t="shared" ref="B6:B12" si="1">B5*2</f>
        <v>4</v>
      </c>
      <c r="C6" s="1">
        <f>'4 threads'!D6</f>
        <v>36751481.75</v>
      </c>
      <c r="D6" s="2">
        <f>C3/C6</f>
        <v>1.9503764565900803</v>
      </c>
      <c r="E6" s="2">
        <f>C4/C6</f>
        <v>3.9248307518920647</v>
      </c>
      <c r="F6" s="2">
        <f t="shared" si="0"/>
        <v>0.48759411414752007</v>
      </c>
    </row>
    <row r="7" spans="2:6" x14ac:dyDescent="0.2">
      <c r="B7">
        <f t="shared" si="1"/>
        <v>8</v>
      </c>
      <c r="C7" s="1">
        <f>'8 threads'!D6</f>
        <v>18477803.75</v>
      </c>
      <c r="D7" s="2">
        <f>C3/C7</f>
        <v>3.8792069512049019</v>
      </c>
      <c r="E7" s="2">
        <f>C4/C7</f>
        <v>7.8063035900573414</v>
      </c>
      <c r="F7" s="2">
        <f t="shared" si="0"/>
        <v>0.48490086890061274</v>
      </c>
    </row>
    <row r="8" spans="2:6" x14ac:dyDescent="0.2">
      <c r="B8">
        <f t="shared" si="1"/>
        <v>16</v>
      </c>
      <c r="C8" s="1">
        <f>'16 threads'!D6</f>
        <v>9538879.125</v>
      </c>
      <c r="D8" s="2">
        <f>C3/C8</f>
        <v>7.5144284575468925</v>
      </c>
      <c r="E8" s="2">
        <f>C4/C8</f>
        <v>15.121624234859985</v>
      </c>
      <c r="F8" s="2">
        <f t="shared" si="0"/>
        <v>0.46965177859668078</v>
      </c>
    </row>
    <row r="9" spans="2:6" x14ac:dyDescent="0.2">
      <c r="B9">
        <f t="shared" si="1"/>
        <v>32</v>
      </c>
      <c r="C9" s="1">
        <f>'32 threads'!D6</f>
        <v>4998825.875</v>
      </c>
      <c r="D9" s="2">
        <f>C3/C9</f>
        <v>14.339212155494414</v>
      </c>
      <c r="E9" s="2">
        <f>C4/C9</f>
        <v>28.85544512990263</v>
      </c>
      <c r="F9" s="2">
        <f t="shared" si="0"/>
        <v>0.44810037985920043</v>
      </c>
    </row>
    <row r="10" spans="2:6" x14ac:dyDescent="0.2">
      <c r="B10">
        <f t="shared" si="1"/>
        <v>64</v>
      </c>
      <c r="C10" s="1">
        <f>'64 threads'!D6</f>
        <v>3076220.75</v>
      </c>
      <c r="D10" s="2">
        <f>C3/C10</f>
        <v>23.30106665784632</v>
      </c>
      <c r="E10" s="2">
        <f>C4/C10</f>
        <v>46.889790256437223</v>
      </c>
      <c r="F10" s="2">
        <f t="shared" si="0"/>
        <v>0.36407916652884875</v>
      </c>
    </row>
    <row r="11" spans="2:6" x14ac:dyDescent="0.2">
      <c r="B11">
        <f t="shared" si="1"/>
        <v>128</v>
      </c>
      <c r="C11" s="1">
        <f>'128 threads'!D6</f>
        <v>1948593.75</v>
      </c>
      <c r="D11" s="2">
        <f>C3/C11</f>
        <v>36.785104514473581</v>
      </c>
      <c r="E11" s="2">
        <f>C4/C11</f>
        <v>74.024329468366616</v>
      </c>
      <c r="F11" s="2">
        <f t="shared" si="0"/>
        <v>0.28738362901932485</v>
      </c>
    </row>
    <row r="12" spans="2:6" x14ac:dyDescent="0.2">
      <c r="B12">
        <f t="shared" si="1"/>
        <v>256</v>
      </c>
      <c r="C12" s="1">
        <f>'256 threads'!D6</f>
        <v>1614434.125</v>
      </c>
      <c r="D12" s="2">
        <f>C3/C12</f>
        <v>44.398977722302547</v>
      </c>
      <c r="E12" s="2">
        <f>C4/C12</f>
        <v>89.346070871736558</v>
      </c>
      <c r="F12" s="2">
        <f t="shared" si="0"/>
        <v>0.17343350672774432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A0FE-385F-AD46-9CF6-9583A46187EB}">
  <dimension ref="A1:D10"/>
  <sheetViews>
    <sheetView workbookViewId="0">
      <selection activeCell="D3" sqref="D3"/>
    </sheetView>
  </sheetViews>
  <sheetFormatPr baseColWidth="10" defaultRowHeight="16" x14ac:dyDescent="0.2"/>
  <cols>
    <col min="1" max="1" width="10.1640625" bestFit="1" customWidth="1"/>
    <col min="3" max="3" width="18" customWidth="1"/>
    <col min="4" max="4" width="16.1640625" customWidth="1"/>
  </cols>
  <sheetData>
    <row r="1" spans="1:4" x14ac:dyDescent="0.2">
      <c r="A1">
        <v>155279700</v>
      </c>
    </row>
    <row r="2" spans="1:4" x14ac:dyDescent="0.2">
      <c r="A2">
        <v>177406634</v>
      </c>
      <c r="C2" t="s">
        <v>0</v>
      </c>
      <c r="D2">
        <f>MAX(de)</f>
        <v>177406634</v>
      </c>
    </row>
    <row r="3" spans="1:4" x14ac:dyDescent="0.2">
      <c r="A3">
        <v>140186134</v>
      </c>
      <c r="C3" t="s">
        <v>1</v>
      </c>
      <c r="D3">
        <f>MIN(de)</f>
        <v>138510957</v>
      </c>
    </row>
    <row r="4" spans="1:4" x14ac:dyDescent="0.2">
      <c r="A4">
        <v>146642651</v>
      </c>
    </row>
    <row r="5" spans="1:4" x14ac:dyDescent="0.2">
      <c r="A5">
        <v>146829457</v>
      </c>
      <c r="C5" t="s">
        <v>2</v>
      </c>
      <c r="D5">
        <f>(SUM(de) - SUM(D2:D3))</f>
        <v>1153946766</v>
      </c>
    </row>
    <row r="6" spans="1:4" x14ac:dyDescent="0.2">
      <c r="A6">
        <v>139120508</v>
      </c>
      <c r="C6" t="s">
        <v>3</v>
      </c>
      <c r="D6" s="1">
        <f>D5/8</f>
        <v>144243345.75</v>
      </c>
    </row>
    <row r="7" spans="1:4" x14ac:dyDescent="0.2">
      <c r="A7">
        <v>142387025</v>
      </c>
    </row>
    <row r="8" spans="1:4" x14ac:dyDescent="0.2">
      <c r="A8">
        <v>138510957</v>
      </c>
    </row>
    <row r="9" spans="1:4" x14ac:dyDescent="0.2">
      <c r="A9">
        <v>138913028</v>
      </c>
    </row>
    <row r="10" spans="1:4" x14ac:dyDescent="0.2">
      <c r="A10">
        <v>144588263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9972-4C6D-6447-BAD6-1E44FA2A71A3}">
  <dimension ref="A1:F10"/>
  <sheetViews>
    <sheetView workbookViewId="0">
      <selection activeCell="D4" sqref="D4"/>
    </sheetView>
  </sheetViews>
  <sheetFormatPr baseColWidth="10" defaultRowHeight="16" x14ac:dyDescent="0.2"/>
  <cols>
    <col min="1" max="1" width="9.1640625" bestFit="1" customWidth="1"/>
    <col min="3" max="3" width="14.83203125" customWidth="1"/>
    <col min="6" max="6" width="109" customWidth="1"/>
  </cols>
  <sheetData>
    <row r="1" spans="1:6" x14ac:dyDescent="0.2">
      <c r="A1">
        <v>90510301</v>
      </c>
    </row>
    <row r="2" spans="1:6" x14ac:dyDescent="0.2">
      <c r="A2">
        <v>81436979</v>
      </c>
      <c r="C2" t="s">
        <v>4</v>
      </c>
      <c r="D2">
        <f>MAX(de_de)</f>
        <v>90510301</v>
      </c>
    </row>
    <row r="3" spans="1:6" x14ac:dyDescent="0.2">
      <c r="A3">
        <v>72099167</v>
      </c>
      <c r="C3" t="s">
        <v>5</v>
      </c>
      <c r="D3">
        <f>A2</f>
        <v>81436979</v>
      </c>
      <c r="F3" t="s">
        <v>6</v>
      </c>
    </row>
    <row r="4" spans="1:6" x14ac:dyDescent="0.2">
      <c r="A4">
        <v>72080068</v>
      </c>
    </row>
    <row r="5" spans="1:6" x14ac:dyDescent="0.2">
      <c r="A5">
        <v>72368543</v>
      </c>
      <c r="C5" t="s">
        <v>2</v>
      </c>
      <c r="D5">
        <f>(SUM(de_de) - SUM(D2:D3))</f>
        <v>577049156</v>
      </c>
    </row>
    <row r="6" spans="1:6" x14ac:dyDescent="0.2">
      <c r="A6">
        <v>72018545</v>
      </c>
      <c r="C6" t="s">
        <v>3</v>
      </c>
      <c r="D6" s="1">
        <f>D5/8</f>
        <v>72131144.5</v>
      </c>
    </row>
    <row r="7" spans="1:6" x14ac:dyDescent="0.2">
      <c r="A7">
        <v>72077835</v>
      </c>
    </row>
    <row r="8" spans="1:6" x14ac:dyDescent="0.2">
      <c r="A8">
        <v>72077386</v>
      </c>
    </row>
    <row r="9" spans="1:6" x14ac:dyDescent="0.2">
      <c r="A9">
        <v>72072668</v>
      </c>
    </row>
    <row r="10" spans="1:6" x14ac:dyDescent="0.2">
      <c r="A10">
        <v>72254944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EA4F5-1C2C-7747-BFE1-933C24CC6950}">
  <dimension ref="A1:D10"/>
  <sheetViews>
    <sheetView workbookViewId="0">
      <selection activeCell="D6" sqref="D6"/>
    </sheetView>
  </sheetViews>
  <sheetFormatPr baseColWidth="10" defaultRowHeight="16" x14ac:dyDescent="0.2"/>
  <cols>
    <col min="1" max="1" width="9.1640625" bestFit="1" customWidth="1"/>
    <col min="3" max="3" width="15.83203125" customWidth="1"/>
  </cols>
  <sheetData>
    <row r="1" spans="1:4" x14ac:dyDescent="0.2">
      <c r="A1">
        <v>44914972</v>
      </c>
    </row>
    <row r="2" spans="1:4" x14ac:dyDescent="0.2">
      <c r="A2">
        <v>36091294</v>
      </c>
      <c r="C2" t="s">
        <v>0</v>
      </c>
      <c r="D2">
        <f>MAX(aggregate_1)</f>
        <v>44914972</v>
      </c>
    </row>
    <row r="3" spans="1:4" x14ac:dyDescent="0.2">
      <c r="A3">
        <v>36051340</v>
      </c>
      <c r="C3" t="s">
        <v>1</v>
      </c>
      <c r="D3">
        <f>MIN(aggregate_1)</f>
        <v>36031386</v>
      </c>
    </row>
    <row r="4" spans="1:4" x14ac:dyDescent="0.2">
      <c r="A4">
        <v>36038160</v>
      </c>
    </row>
    <row r="5" spans="1:4" x14ac:dyDescent="0.2">
      <c r="A5">
        <v>36041161</v>
      </c>
      <c r="C5" t="s">
        <v>2</v>
      </c>
      <c r="D5">
        <f>(SUM(aggregate_1) - SUM(D2:D3))</f>
        <v>294011854</v>
      </c>
    </row>
    <row r="6" spans="1:4" x14ac:dyDescent="0.2">
      <c r="A6">
        <v>36037666</v>
      </c>
      <c r="C6" t="s">
        <v>3</v>
      </c>
      <c r="D6" s="1">
        <f>D5/8</f>
        <v>36751481.75</v>
      </c>
    </row>
    <row r="7" spans="1:4" x14ac:dyDescent="0.2">
      <c r="A7">
        <v>36153123</v>
      </c>
    </row>
    <row r="8" spans="1:4" x14ac:dyDescent="0.2">
      <c r="A8">
        <v>36031386</v>
      </c>
    </row>
    <row r="9" spans="1:4" x14ac:dyDescent="0.2">
      <c r="A9">
        <v>39477860</v>
      </c>
    </row>
    <row r="10" spans="1:4" x14ac:dyDescent="0.2">
      <c r="A10">
        <v>38121250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6CB9-8554-8A42-8437-F428A286CDC6}">
  <dimension ref="A1:D10"/>
  <sheetViews>
    <sheetView workbookViewId="0">
      <selection activeCell="D6" sqref="C2:D6"/>
    </sheetView>
  </sheetViews>
  <sheetFormatPr baseColWidth="10" defaultRowHeight="16" x14ac:dyDescent="0.2"/>
  <cols>
    <col min="1" max="1" width="9.1640625" bestFit="1" customWidth="1"/>
    <col min="3" max="3" width="14.6640625" customWidth="1"/>
  </cols>
  <sheetData>
    <row r="1" spans="1:4" x14ac:dyDescent="0.2">
      <c r="A1">
        <v>21970657</v>
      </c>
    </row>
    <row r="2" spans="1:4" x14ac:dyDescent="0.2">
      <c r="A2">
        <v>18106305</v>
      </c>
      <c r="C2" t="s">
        <v>0</v>
      </c>
      <c r="D2">
        <f>MAX(aggregate)</f>
        <v>21970657</v>
      </c>
    </row>
    <row r="3" spans="1:4" x14ac:dyDescent="0.2">
      <c r="A3">
        <v>18147145</v>
      </c>
      <c r="C3" t="s">
        <v>1</v>
      </c>
      <c r="D3">
        <f>MIN(aggregate)</f>
        <v>18106305</v>
      </c>
    </row>
    <row r="4" spans="1:4" x14ac:dyDescent="0.2">
      <c r="A4">
        <v>18148363</v>
      </c>
    </row>
    <row r="5" spans="1:4" x14ac:dyDescent="0.2">
      <c r="A5">
        <v>18212361</v>
      </c>
      <c r="C5" t="s">
        <v>2</v>
      </c>
      <c r="D5">
        <f>(SUM(aggregate) - SUM(D2:D3))</f>
        <v>147822430</v>
      </c>
    </row>
    <row r="6" spans="1:4" x14ac:dyDescent="0.2">
      <c r="A6">
        <v>18412331</v>
      </c>
      <c r="C6" t="s">
        <v>3</v>
      </c>
      <c r="D6" s="1">
        <f>D5/8</f>
        <v>18477803.75</v>
      </c>
    </row>
    <row r="7" spans="1:4" x14ac:dyDescent="0.2">
      <c r="A7">
        <v>18130196</v>
      </c>
    </row>
    <row r="8" spans="1:4" x14ac:dyDescent="0.2">
      <c r="A8">
        <v>18137228</v>
      </c>
    </row>
    <row r="9" spans="1:4" x14ac:dyDescent="0.2">
      <c r="A9">
        <v>18718685</v>
      </c>
    </row>
    <row r="10" spans="1:4" x14ac:dyDescent="0.2">
      <c r="A10">
        <v>19916121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B83A-6D49-1040-B422-C8D4FC7520DF}">
  <dimension ref="A1:D10"/>
  <sheetViews>
    <sheetView workbookViewId="0">
      <selection activeCell="C2" sqref="C2:D6"/>
    </sheetView>
  </sheetViews>
  <sheetFormatPr baseColWidth="10" defaultRowHeight="16" x14ac:dyDescent="0.2"/>
  <cols>
    <col min="1" max="1" width="9.1640625" bestFit="1" customWidth="1"/>
    <col min="3" max="3" width="16.1640625" customWidth="1"/>
  </cols>
  <sheetData>
    <row r="1" spans="1:4" x14ac:dyDescent="0.2">
      <c r="A1">
        <v>9409105</v>
      </c>
    </row>
    <row r="2" spans="1:4" x14ac:dyDescent="0.2">
      <c r="A2">
        <v>9262146</v>
      </c>
      <c r="C2" t="s">
        <v>0</v>
      </c>
      <c r="D2">
        <f>MAX(aggregate)</f>
        <v>10814351</v>
      </c>
    </row>
    <row r="3" spans="1:4" x14ac:dyDescent="0.2">
      <c r="A3">
        <v>9446403</v>
      </c>
      <c r="C3" t="s">
        <v>1</v>
      </c>
      <c r="D3">
        <f>MIN(aggregate)</f>
        <v>9225094</v>
      </c>
    </row>
    <row r="4" spans="1:4" x14ac:dyDescent="0.2">
      <c r="A4">
        <v>9225094</v>
      </c>
    </row>
    <row r="5" spans="1:4" x14ac:dyDescent="0.2">
      <c r="A5">
        <v>9263371</v>
      </c>
      <c r="C5" t="s">
        <v>2</v>
      </c>
      <c r="D5">
        <f>(SUM(aggregate) - SUM(D2:D3))</f>
        <v>76311033</v>
      </c>
    </row>
    <row r="6" spans="1:4" x14ac:dyDescent="0.2">
      <c r="A6">
        <v>10295135</v>
      </c>
      <c r="C6" t="s">
        <v>3</v>
      </c>
      <c r="D6" s="1">
        <f>D5/8</f>
        <v>9538879.125</v>
      </c>
    </row>
    <row r="7" spans="1:4" x14ac:dyDescent="0.2">
      <c r="A7">
        <v>9299449</v>
      </c>
    </row>
    <row r="8" spans="1:4" x14ac:dyDescent="0.2">
      <c r="A8">
        <v>9352224</v>
      </c>
    </row>
    <row r="9" spans="1:4" x14ac:dyDescent="0.2">
      <c r="A9">
        <v>9983200</v>
      </c>
    </row>
    <row r="10" spans="1:4" x14ac:dyDescent="0.2">
      <c r="A10">
        <v>10814351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3C11-BEB5-9845-AA72-542A5CBA570A}">
  <dimension ref="A1:D10"/>
  <sheetViews>
    <sheetView workbookViewId="0"/>
  </sheetViews>
  <sheetFormatPr baseColWidth="10" defaultRowHeight="16" x14ac:dyDescent="0.2"/>
  <cols>
    <col min="1" max="1" width="8.1640625" bestFit="1" customWidth="1"/>
    <col min="3" max="3" width="15.1640625" customWidth="1"/>
  </cols>
  <sheetData>
    <row r="1" spans="1:4" x14ac:dyDescent="0.2">
      <c r="A1">
        <v>5351592</v>
      </c>
    </row>
    <row r="2" spans="1:4" x14ac:dyDescent="0.2">
      <c r="A2">
        <v>4797646</v>
      </c>
      <c r="C2" t="s">
        <v>0</v>
      </c>
      <c r="D2">
        <f>MAX(aggregate)</f>
        <v>6207775</v>
      </c>
    </row>
    <row r="3" spans="1:4" x14ac:dyDescent="0.2">
      <c r="A3">
        <v>4934296</v>
      </c>
      <c r="C3" t="s">
        <v>1</v>
      </c>
      <c r="D3">
        <f>MIN(aggregate)</f>
        <v>4768596</v>
      </c>
    </row>
    <row r="4" spans="1:4" x14ac:dyDescent="0.2">
      <c r="A4">
        <v>4937379</v>
      </c>
    </row>
    <row r="5" spans="1:4" x14ac:dyDescent="0.2">
      <c r="A5">
        <v>4898868</v>
      </c>
      <c r="C5" t="s">
        <v>2</v>
      </c>
      <c r="D5">
        <f>(SUM(aggregate) - SUM(D2:D3))</f>
        <v>39990607</v>
      </c>
    </row>
    <row r="6" spans="1:4" x14ac:dyDescent="0.2">
      <c r="A6">
        <v>6207775</v>
      </c>
      <c r="C6" t="s">
        <v>3</v>
      </c>
      <c r="D6" s="1">
        <f>D5/8</f>
        <v>4998825.875</v>
      </c>
    </row>
    <row r="7" spans="1:4" x14ac:dyDescent="0.2">
      <c r="A7">
        <v>4768596</v>
      </c>
    </row>
    <row r="8" spans="1:4" x14ac:dyDescent="0.2">
      <c r="A8">
        <v>4844824</v>
      </c>
    </row>
    <row r="9" spans="1:4" x14ac:dyDescent="0.2">
      <c r="A9">
        <v>5128372</v>
      </c>
    </row>
    <row r="10" spans="1:4" x14ac:dyDescent="0.2">
      <c r="A10">
        <v>5097630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3DD5-CB64-1A47-9A0F-2CBB1EBF7835}">
  <dimension ref="A1:D10"/>
  <sheetViews>
    <sheetView workbookViewId="0"/>
  </sheetViews>
  <sheetFormatPr baseColWidth="10" defaultRowHeight="16" x14ac:dyDescent="0.2"/>
  <cols>
    <col min="1" max="1" width="8.1640625" bestFit="1" customWidth="1"/>
    <col min="3" max="3" width="15.1640625" customWidth="1"/>
  </cols>
  <sheetData>
    <row r="1" spans="1:4" x14ac:dyDescent="0.2">
      <c r="A1">
        <v>3323823</v>
      </c>
    </row>
    <row r="2" spans="1:4" x14ac:dyDescent="0.2">
      <c r="A2">
        <v>2877652</v>
      </c>
      <c r="C2" t="s">
        <v>0</v>
      </c>
      <c r="D2">
        <f>MAX(aggregate)</f>
        <v>3359900</v>
      </c>
    </row>
    <row r="3" spans="1:4" x14ac:dyDescent="0.2">
      <c r="A3">
        <v>2865871</v>
      </c>
      <c r="C3" t="s">
        <v>1</v>
      </c>
      <c r="D3">
        <f>MIN(aggregate)</f>
        <v>2817978</v>
      </c>
    </row>
    <row r="4" spans="1:4" x14ac:dyDescent="0.2">
      <c r="A4">
        <v>2817978</v>
      </c>
    </row>
    <row r="5" spans="1:4" x14ac:dyDescent="0.2">
      <c r="A5">
        <v>3114555</v>
      </c>
      <c r="C5" t="s">
        <v>2</v>
      </c>
      <c r="D5">
        <f>(SUM(aggregate) - SUM(D2:D3))</f>
        <v>24609766</v>
      </c>
    </row>
    <row r="6" spans="1:4" x14ac:dyDescent="0.2">
      <c r="A6">
        <v>3359900</v>
      </c>
      <c r="C6" t="s">
        <v>3</v>
      </c>
      <c r="D6" s="1">
        <f>D5/8</f>
        <v>3076220.75</v>
      </c>
    </row>
    <row r="7" spans="1:4" x14ac:dyDescent="0.2">
      <c r="A7">
        <v>2921118</v>
      </c>
    </row>
    <row r="8" spans="1:4" x14ac:dyDescent="0.2">
      <c r="A8">
        <v>3021115</v>
      </c>
    </row>
    <row r="9" spans="1:4" x14ac:dyDescent="0.2">
      <c r="A9">
        <v>3145165</v>
      </c>
    </row>
    <row r="10" spans="1:4" x14ac:dyDescent="0.2">
      <c r="A10">
        <v>3340467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21CE-23BE-5242-94A8-A9EC57065458}">
  <dimension ref="A1:D10"/>
  <sheetViews>
    <sheetView workbookViewId="0">
      <selection activeCell="F11" sqref="F11"/>
    </sheetView>
  </sheetViews>
  <sheetFormatPr baseColWidth="10" defaultRowHeight="16" x14ac:dyDescent="0.2"/>
  <cols>
    <col min="1" max="1" width="8.1640625" bestFit="1" customWidth="1"/>
  </cols>
  <sheetData>
    <row r="1" spans="1:4" x14ac:dyDescent="0.2">
      <c r="A1">
        <v>1930911</v>
      </c>
    </row>
    <row r="2" spans="1:4" x14ac:dyDescent="0.2">
      <c r="A2">
        <v>1972050</v>
      </c>
      <c r="C2" t="s">
        <v>0</v>
      </c>
      <c r="D2">
        <f>MAX(aggregate)</f>
        <v>2014514</v>
      </c>
    </row>
    <row r="3" spans="1:4" x14ac:dyDescent="0.2">
      <c r="A3">
        <v>1980385</v>
      </c>
      <c r="C3" t="s">
        <v>1</v>
      </c>
      <c r="D3">
        <f>MIN(aggregate)</f>
        <v>1799848</v>
      </c>
    </row>
    <row r="4" spans="1:4" x14ac:dyDescent="0.2">
      <c r="A4">
        <v>1942445</v>
      </c>
    </row>
    <row r="5" spans="1:4" x14ac:dyDescent="0.2">
      <c r="A5">
        <v>1895281</v>
      </c>
      <c r="C5" t="s">
        <v>2</v>
      </c>
      <c r="D5">
        <f>(SUM(aggregate) - SUM(D2:D3))</f>
        <v>15588750</v>
      </c>
    </row>
    <row r="6" spans="1:4" x14ac:dyDescent="0.2">
      <c r="A6">
        <v>1799848</v>
      </c>
      <c r="C6" t="s">
        <v>3</v>
      </c>
      <c r="D6" s="1">
        <f>D5/8</f>
        <v>1948593.75</v>
      </c>
    </row>
    <row r="7" spans="1:4" x14ac:dyDescent="0.2">
      <c r="A7">
        <v>2014514</v>
      </c>
    </row>
    <row r="8" spans="1:4" x14ac:dyDescent="0.2">
      <c r="A8">
        <v>1992376</v>
      </c>
    </row>
    <row r="9" spans="1:4" x14ac:dyDescent="0.2">
      <c r="A9">
        <v>1907294</v>
      </c>
    </row>
    <row r="10" spans="1:4" x14ac:dyDescent="0.2">
      <c r="A10">
        <v>1968008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19</vt:i4>
      </vt:variant>
    </vt:vector>
  </HeadingPairs>
  <TitlesOfParts>
    <vt:vector size="30" baseType="lpstr">
      <vt:lpstr>0 threads</vt:lpstr>
      <vt:lpstr>1 thread</vt:lpstr>
      <vt:lpstr>2 threads</vt:lpstr>
      <vt:lpstr>4 threads</vt:lpstr>
      <vt:lpstr>8 threads</vt:lpstr>
      <vt:lpstr>16 threads</vt:lpstr>
      <vt:lpstr>32 threads</vt:lpstr>
      <vt:lpstr>64 threads</vt:lpstr>
      <vt:lpstr>128 threads</vt:lpstr>
      <vt:lpstr>256 threads</vt:lpstr>
      <vt:lpstr>Performance</vt:lpstr>
      <vt:lpstr>'0 threads'!aggregate</vt:lpstr>
      <vt:lpstr>'1 thread'!aggregate</vt:lpstr>
      <vt:lpstr>'128 threads'!aggregate</vt:lpstr>
      <vt:lpstr>'16 threads'!aggregate</vt:lpstr>
      <vt:lpstr>'2 threads'!aggregate</vt:lpstr>
      <vt:lpstr>'256 threads'!aggregate</vt:lpstr>
      <vt:lpstr>'32 threads'!aggregate</vt:lpstr>
      <vt:lpstr>'64 threads'!aggregate</vt:lpstr>
      <vt:lpstr>'8 threads'!aggregate</vt:lpstr>
      <vt:lpstr>'128 threads'!aggregate_1</vt:lpstr>
      <vt:lpstr>'16 threads'!aggregate_1</vt:lpstr>
      <vt:lpstr>'2 threads'!aggregate_1</vt:lpstr>
      <vt:lpstr>'256 threads'!aggregate_1</vt:lpstr>
      <vt:lpstr>'32 threads'!aggregate_1</vt:lpstr>
      <vt:lpstr>'4 threads'!aggregate_1</vt:lpstr>
      <vt:lpstr>'64 threads'!aggregate_1</vt:lpstr>
      <vt:lpstr>'8 threads'!aggregate_1</vt:lpstr>
      <vt:lpstr>de</vt:lpstr>
      <vt:lpstr>de_de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LEOMBRUNI</dc:creator>
  <cp:lastModifiedBy>ORLANDO LEOMBRUNI</cp:lastModifiedBy>
  <dcterms:created xsi:type="dcterms:W3CDTF">2018-07-22T20:25:33Z</dcterms:created>
  <dcterms:modified xsi:type="dcterms:W3CDTF">2018-07-22T21:44:21Z</dcterms:modified>
</cp:coreProperties>
</file>