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340" activeTab="1"/>
  </bookViews>
  <sheets>
    <sheet name="上海逐日真实气象温度" sheetId="1" r:id="rId1"/>
    <sheet name="逐时数据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<sst xmlns="http://schemas.openxmlformats.org/spreadsheetml/2006/main" count="111" uniqueCount="52">
  <si>
    <t>2023年7月份</t>
  </si>
  <si>
    <t>2023年8月份</t>
  </si>
  <si>
    <t>日期</t>
  </si>
  <si>
    <t xml:space="preserve">最低气温℃ </t>
  </si>
  <si>
    <t>最高气温℃</t>
  </si>
  <si>
    <r>
      <rPr>
        <b/>
        <sz val="9"/>
        <color rgb="FF2C2C2C"/>
        <rFont val="宋体"/>
        <charset val="134"/>
      </rPr>
      <t>日期</t>
    </r>
  </si>
  <si>
    <t xml:space="preserve">平均最低气温℃ </t>
  </si>
  <si>
    <t>平均最高气温℃</t>
  </si>
  <si>
    <t xml:space="preserve"> </t>
  </si>
  <si>
    <t>参考数据：kaggle HVAC Energy Data.csv
8月平均24小时数据</t>
  </si>
  <si>
    <t>归一化</t>
  </si>
  <si>
    <t>还原推测上海</t>
  </si>
  <si>
    <t>沪发改价管〔2022〕50 号《关于进一步完善我市分时电价机制有关事项的通知》</t>
  </si>
  <si>
    <t>热力计算</t>
  </si>
  <si>
    <t>电耗kW = 0.08459*流量(kg/s) ^ 1.286</t>
  </si>
  <si>
    <r>
      <rPr>
        <sz val="11"/>
        <color theme="1"/>
        <rFont val="宋体"/>
        <charset val="134"/>
        <scheme val="minor"/>
      </rPr>
      <t>假定采用1台</t>
    </r>
    <r>
      <rPr>
        <b/>
        <sz val="11"/>
        <color theme="1"/>
        <rFont val="宋体"/>
        <charset val="134"/>
        <scheme val="minor"/>
      </rPr>
      <t>7030kW</t>
    </r>
    <r>
      <rPr>
        <sz val="11"/>
        <color theme="1"/>
        <rFont val="宋体"/>
        <charset val="134"/>
        <scheme val="minor"/>
      </rPr>
      <t>+1台</t>
    </r>
    <r>
      <rPr>
        <b/>
        <sz val="11"/>
        <color theme="1"/>
        <rFont val="宋体"/>
        <charset val="134"/>
        <scheme val="minor"/>
      </rPr>
      <t>3510kW</t>
    </r>
    <r>
      <rPr>
        <sz val="11"/>
        <color theme="1"/>
        <rFont val="宋体"/>
        <charset val="134"/>
        <scheme val="minor"/>
      </rPr>
      <t>（</t>
    </r>
    <r>
      <rPr>
        <b/>
        <sz val="11"/>
        <color theme="1"/>
        <rFont val="宋体"/>
        <charset val="134"/>
        <scheme val="minor"/>
      </rPr>
      <t>10540kW</t>
    </r>
    <r>
      <rPr>
        <sz val="11"/>
        <color theme="1"/>
        <rFont val="宋体"/>
        <charset val="134"/>
        <scheme val="minor"/>
      </rPr>
      <t>），无蓄冷运行</t>
    </r>
  </si>
  <si>
    <t>设计蓄冷策略（17.45时蓄冷水用尽，需调整优化）</t>
  </si>
  <si>
    <t>沪发改价管〔2022〕50号</t>
  </si>
  <si>
    <t>调整后蓄冷策略</t>
  </si>
  <si>
    <t>Time</t>
  </si>
  <si>
    <t>Cool Load (kW)</t>
  </si>
  <si>
    <t>MIN_CL</t>
  </si>
  <si>
    <t>OutTemp(℃)</t>
  </si>
  <si>
    <t>MIN_Temp</t>
  </si>
  <si>
    <t>Temp_norm(-)</t>
  </si>
  <si>
    <t>CL_norm(-)</t>
  </si>
  <si>
    <t>Real_MIN_CL</t>
  </si>
  <si>
    <t>E_Cost (1/kWh)</t>
  </si>
  <si>
    <t>Index(-)</t>
  </si>
  <si>
    <t>冷冻水供水温度（℃）</t>
  </si>
  <si>
    <t>总冷冻水（冷冻水二次泵）流量（kg/s）</t>
  </si>
  <si>
    <t>冷冻水二次泵电耗kW</t>
  </si>
  <si>
    <t>平均COP</t>
  </si>
  <si>
    <t>系统总电耗（kW）</t>
  </si>
  <si>
    <t>系统总用电量（kWh）</t>
  </si>
  <si>
    <t>系统总用电成本（-）</t>
  </si>
  <si>
    <t>谷</t>
  </si>
  <si>
    <t>日总用电量（kWh）</t>
  </si>
  <si>
    <t>需补充冷水量（kg）</t>
  </si>
  <si>
    <t>冷冻水回水温度（℃）</t>
  </si>
  <si>
    <t>MAX_CL</t>
  </si>
  <si>
    <t>MAX_Temp</t>
  </si>
  <si>
    <t>Real_MAX_CL</t>
  </si>
  <si>
    <t>一次水泵耗电总和（kW）</t>
  </si>
  <si>
    <t>日总用电成本（-）</t>
  </si>
  <si>
    <t>基载机组补运时间（h）</t>
  </si>
  <si>
    <t>Δt_cooled water</t>
  </si>
  <si>
    <t>基载机组总流量（kg/s）</t>
  </si>
  <si>
    <t>流量（kg/h）</t>
  </si>
  <si>
    <t>平</t>
  </si>
  <si>
    <t>高</t>
  </si>
  <si>
    <t>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</si>
</sst>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424242"/>
      <name val="宋体"/>
      <charset val="134"/>
      <scheme val="minor"/>
    </font>
    <font>
      <sz val="9"/>
      <color rgb="FF424242"/>
      <name val="微软雅黑"/>
      <charset val="134"/>
    </font>
    <font>
      <b/>
      <sz val="9"/>
      <color theme="1"/>
      <name val="宋体"/>
      <charset val="134"/>
    </font>
    <font>
      <b/>
      <sz val="9"/>
      <color rgb="FF2C2C2C"/>
      <name val="宋体"/>
      <charset val="134"/>
    </font>
    <font>
      <sz val="9"/>
      <color theme="1"/>
      <name val="宋体"/>
      <charset val="134"/>
    </font>
    <font>
      <sz val="9"/>
      <color rgb="FF2C2C2C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7" fontId="0" fillId="4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4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178" fontId="6" fillId="4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_orig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6498.05312372898</v>
          </cell>
        </row>
        <row r="2">
          <cell r="B2">
            <v>6490.61189722898</v>
          </cell>
        </row>
        <row r="3">
          <cell r="B3">
            <v>6490.65694455898</v>
          </cell>
        </row>
        <row r="4">
          <cell r="B4">
            <v>6490.01650060898</v>
          </cell>
        </row>
        <row r="5">
          <cell r="B5">
            <v>6489.73240182898</v>
          </cell>
        </row>
        <row r="6">
          <cell r="B6">
            <v>6489.81618052898</v>
          </cell>
        </row>
        <row r="7">
          <cell r="B7">
            <v>6491.90174896898</v>
          </cell>
        </row>
        <row r="8">
          <cell r="B8">
            <v>6493.61598019898</v>
          </cell>
        </row>
        <row r="9">
          <cell r="B9">
            <v>6492.18320918898</v>
          </cell>
        </row>
        <row r="10">
          <cell r="B10">
            <v>6492.31064659898</v>
          </cell>
        </row>
        <row r="11">
          <cell r="B11">
            <v>6494.06366880898</v>
          </cell>
        </row>
        <row r="12">
          <cell r="B12">
            <v>6497.14592588898</v>
          </cell>
        </row>
        <row r="13">
          <cell r="B13">
            <v>98.74958543</v>
          </cell>
        </row>
        <row r="14">
          <cell r="B14">
            <v>103.8697974</v>
          </cell>
        </row>
        <row r="15">
          <cell r="B15">
            <v>122.256187</v>
          </cell>
        </row>
        <row r="16">
          <cell r="B16">
            <v>156.2570557</v>
          </cell>
        </row>
        <row r="17">
          <cell r="B17">
            <v>149.1581493</v>
          </cell>
        </row>
        <row r="18">
          <cell r="B18">
            <v>149.3924106</v>
          </cell>
        </row>
        <row r="19">
          <cell r="B19">
            <v>147.2960805</v>
          </cell>
        </row>
        <row r="20">
          <cell r="B20">
            <v>152.7606252</v>
          </cell>
        </row>
        <row r="21">
          <cell r="B21">
            <v>155.8216003</v>
          </cell>
        </row>
        <row r="22">
          <cell r="B22">
            <v>141.6604104</v>
          </cell>
        </row>
        <row r="23">
          <cell r="B23">
            <v>150.3143266</v>
          </cell>
        </row>
        <row r="24">
          <cell r="B24">
            <v>155.0688538</v>
          </cell>
        </row>
        <row r="25">
          <cell r="B25">
            <v>154.2527671</v>
          </cell>
        </row>
        <row r="26">
          <cell r="B26">
            <v>151.8308194</v>
          </cell>
        </row>
        <row r="27">
          <cell r="B27">
            <v>153.1013363</v>
          </cell>
        </row>
        <row r="28">
          <cell r="B28">
            <v>149.7564736</v>
          </cell>
        </row>
        <row r="29">
          <cell r="B29">
            <v>151.4587946</v>
          </cell>
        </row>
        <row r="30">
          <cell r="B30">
            <v>153.2454462</v>
          </cell>
        </row>
        <row r="31">
          <cell r="B31">
            <v>155.7113917</v>
          </cell>
        </row>
        <row r="32">
          <cell r="B32">
            <v>152.2601551</v>
          </cell>
        </row>
        <row r="33">
          <cell r="B33">
            <v>154.5392053</v>
          </cell>
        </row>
        <row r="34">
          <cell r="B34">
            <v>145.9210559</v>
          </cell>
        </row>
        <row r="35">
          <cell r="B35">
            <v>151.9198616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6498.05312372898</v>
          </cell>
        </row>
        <row r="2">
          <cell r="B2">
            <v>6490.61189722898</v>
          </cell>
        </row>
        <row r="3">
          <cell r="B3">
            <v>6490.65694455898</v>
          </cell>
        </row>
        <row r="4">
          <cell r="B4">
            <v>6490.01650060898</v>
          </cell>
        </row>
        <row r="5">
          <cell r="B5">
            <v>6489.73240182898</v>
          </cell>
        </row>
        <row r="6">
          <cell r="B6">
            <v>6489.81618052898</v>
          </cell>
        </row>
        <row r="7">
          <cell r="B7">
            <v>6491.90174896898</v>
          </cell>
        </row>
        <row r="8">
          <cell r="B8">
            <v>6493.61598019898</v>
          </cell>
        </row>
        <row r="9">
          <cell r="B9">
            <v>6492.18320918898</v>
          </cell>
        </row>
        <row r="10">
          <cell r="B10">
            <v>6492.31064659898</v>
          </cell>
        </row>
        <row r="11">
          <cell r="B11">
            <v>6494.06366880898</v>
          </cell>
        </row>
        <row r="12">
          <cell r="B12">
            <v>6497.14592588898</v>
          </cell>
        </row>
        <row r="13">
          <cell r="B13">
            <v>1744.96908233478</v>
          </cell>
        </row>
        <row r="14">
          <cell r="B14">
            <v>1750.08929430478</v>
          </cell>
        </row>
        <row r="15">
          <cell r="B15">
            <v>1768.47568390478</v>
          </cell>
        </row>
        <row r="16">
          <cell r="B16">
            <v>1802.47655260478</v>
          </cell>
        </row>
        <row r="17">
          <cell r="B17">
            <v>149.1581493</v>
          </cell>
        </row>
        <row r="18">
          <cell r="B18">
            <v>149.3924106</v>
          </cell>
        </row>
        <row r="19">
          <cell r="B19">
            <v>147.2960805</v>
          </cell>
        </row>
        <row r="20">
          <cell r="B20">
            <v>152.7606252</v>
          </cell>
        </row>
        <row r="21">
          <cell r="B21">
            <v>155.8216003</v>
          </cell>
        </row>
        <row r="22">
          <cell r="B22">
            <v>141.6604104</v>
          </cell>
        </row>
        <row r="23">
          <cell r="B23">
            <v>150.3143266</v>
          </cell>
        </row>
        <row r="24">
          <cell r="B24">
            <v>155.0688538</v>
          </cell>
        </row>
        <row r="25">
          <cell r="B25">
            <v>154.2527671</v>
          </cell>
        </row>
        <row r="26">
          <cell r="B26">
            <v>151.8308194</v>
          </cell>
        </row>
        <row r="27">
          <cell r="B27">
            <v>153.1013363</v>
          </cell>
        </row>
        <row r="28">
          <cell r="B28">
            <v>149.7564736</v>
          </cell>
        </row>
        <row r="29">
          <cell r="B29">
            <v>151.4587946</v>
          </cell>
        </row>
        <row r="30">
          <cell r="B30">
            <v>153.2454462</v>
          </cell>
        </row>
        <row r="31">
          <cell r="B31">
            <v>1801.93088860478</v>
          </cell>
        </row>
        <row r="32">
          <cell r="B32">
            <v>1798.47965200478</v>
          </cell>
        </row>
        <row r="33">
          <cell r="B33">
            <v>1800.75870220478</v>
          </cell>
        </row>
        <row r="34">
          <cell r="B34">
            <v>1792.14055280478</v>
          </cell>
        </row>
        <row r="35">
          <cell r="B35">
            <v>1798.13935850478</v>
          </cell>
        </row>
        <row r="36">
          <cell r="B36">
            <v>1789.88606160478</v>
          </cell>
        </row>
        <row r="37">
          <cell r="B37">
            <v>142.0741859</v>
          </cell>
        </row>
        <row r="38">
          <cell r="B38">
            <v>141.3659838</v>
          </cell>
        </row>
        <row r="39">
          <cell r="B39">
            <v>126.0656325</v>
          </cell>
        </row>
        <row r="40">
          <cell r="B40">
            <v>113.6749961</v>
          </cell>
        </row>
        <row r="41">
          <cell r="B41">
            <v>111.0402704</v>
          </cell>
        </row>
        <row r="42">
          <cell r="B42">
            <v>109.9766425</v>
          </cell>
        </row>
        <row r="43">
          <cell r="B43">
            <v>1754.03977740478</v>
          </cell>
        </row>
        <row r="44">
          <cell r="B44">
            <v>1754.52661840478</v>
          </cell>
        </row>
        <row r="45">
          <cell r="B45">
            <v>1757.57716810478</v>
          </cell>
        </row>
        <row r="46">
          <cell r="B46">
            <v>1757.09582040478</v>
          </cell>
        </row>
        <row r="47">
          <cell r="B47">
            <v>1754.96731160478</v>
          </cell>
        </row>
        <row r="48">
          <cell r="B48">
            <v>1752.23639860478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H16" sqref="H16"/>
    </sheetView>
  </sheetViews>
  <sheetFormatPr defaultColWidth="9" defaultRowHeight="14"/>
  <cols>
    <col min="1" max="1" width="15.4545454545455" style="59" customWidth="1"/>
    <col min="2" max="2" width="12.8181818181818" style="59" customWidth="1"/>
    <col min="3" max="3" width="12.4545454545455" style="59" customWidth="1"/>
    <col min="4" max="4" width="10.5454545454545" style="10" customWidth="1"/>
    <col min="5" max="5" width="11.1818181818182" style="2" customWidth="1"/>
    <col min="6" max="6" width="12.1818181818182" style="2" customWidth="1"/>
    <col min="7" max="8" width="9" style="2"/>
    <col min="9" max="9" width="12.8181818181818" style="2"/>
    <col min="10" max="10" width="14.1818181818182" style="2" customWidth="1"/>
    <col min="11" max="16384" width="9" style="2"/>
  </cols>
  <sheetData>
    <row r="1" spans="1:6">
      <c r="A1" s="60" t="s">
        <v>0</v>
      </c>
      <c r="B1" s="60"/>
      <c r="C1" s="60"/>
      <c r="D1" s="9" t="s">
        <v>1</v>
      </c>
      <c r="E1" s="9"/>
      <c r="F1" s="9"/>
    </row>
    <row r="2" spans="1:10">
      <c r="A2" s="61" t="s">
        <v>2</v>
      </c>
      <c r="B2" s="62" t="s">
        <v>3</v>
      </c>
      <c r="C2" s="62" t="s">
        <v>4</v>
      </c>
      <c r="D2" s="61" t="s">
        <v>5</v>
      </c>
      <c r="E2" s="62" t="s">
        <v>3</v>
      </c>
      <c r="F2" s="62" t="s">
        <v>4</v>
      </c>
      <c r="G2" s="63"/>
      <c r="I2" s="62" t="s">
        <v>6</v>
      </c>
      <c r="J2" s="62" t="s">
        <v>7</v>
      </c>
    </row>
    <row r="3" spans="1:11">
      <c r="A3" s="64">
        <v>1</v>
      </c>
      <c r="B3" s="65">
        <v>26</v>
      </c>
      <c r="C3" s="65">
        <v>32</v>
      </c>
      <c r="D3" s="64">
        <v>1</v>
      </c>
      <c r="E3" s="65">
        <v>27</v>
      </c>
      <c r="F3" s="65">
        <v>31</v>
      </c>
      <c r="G3" s="66"/>
      <c r="I3" s="6">
        <f>AVERAGE(B3:B33,E3:E33)</f>
        <v>26.6129032258065</v>
      </c>
      <c r="J3" s="6">
        <f>AVERAGE(C3:C33,F3:F33)</f>
        <v>32.8870967741936</v>
      </c>
      <c r="K3" s="2" t="s">
        <v>8</v>
      </c>
    </row>
    <row r="4" spans="1:11">
      <c r="A4" s="64">
        <v>2</v>
      </c>
      <c r="B4" s="65">
        <v>27</v>
      </c>
      <c r="C4" s="65">
        <v>35</v>
      </c>
      <c r="D4" s="64">
        <v>2</v>
      </c>
      <c r="E4" s="65">
        <v>27</v>
      </c>
      <c r="F4" s="65">
        <v>33</v>
      </c>
      <c r="G4" s="66"/>
      <c r="K4" s="2" t="s">
        <v>8</v>
      </c>
    </row>
    <row r="5" spans="1:11">
      <c r="A5" s="64">
        <v>3</v>
      </c>
      <c r="B5" s="65">
        <v>28</v>
      </c>
      <c r="C5" s="65">
        <v>34</v>
      </c>
      <c r="D5" s="64">
        <v>3</v>
      </c>
      <c r="E5" s="65">
        <v>28</v>
      </c>
      <c r="F5" s="65">
        <v>33</v>
      </c>
      <c r="G5" s="66"/>
      <c r="K5" s="2" t="s">
        <v>8</v>
      </c>
    </row>
    <row r="6" spans="1:11">
      <c r="A6" s="64">
        <v>4</v>
      </c>
      <c r="B6" s="65">
        <v>27</v>
      </c>
      <c r="C6" s="65">
        <v>35</v>
      </c>
      <c r="D6" s="64">
        <v>4</v>
      </c>
      <c r="E6" s="65">
        <v>28</v>
      </c>
      <c r="F6" s="65">
        <v>33</v>
      </c>
      <c r="G6" s="66"/>
      <c r="K6" s="2" t="s">
        <v>8</v>
      </c>
    </row>
    <row r="7" spans="1:11">
      <c r="A7" s="64">
        <v>5</v>
      </c>
      <c r="B7" s="65">
        <v>24</v>
      </c>
      <c r="C7" s="65">
        <v>32</v>
      </c>
      <c r="D7" s="64">
        <v>5</v>
      </c>
      <c r="E7" s="65">
        <v>28</v>
      </c>
      <c r="F7" s="65">
        <v>34</v>
      </c>
      <c r="G7" s="66"/>
      <c r="K7" s="2" t="s">
        <v>8</v>
      </c>
    </row>
    <row r="8" spans="1:11">
      <c r="A8" s="64">
        <v>6</v>
      </c>
      <c r="B8" s="65">
        <v>27</v>
      </c>
      <c r="C8" s="65">
        <v>34</v>
      </c>
      <c r="D8" s="64">
        <v>6</v>
      </c>
      <c r="E8" s="65">
        <v>28</v>
      </c>
      <c r="F8" s="65">
        <v>35</v>
      </c>
      <c r="G8" s="66"/>
      <c r="K8" s="2" t="s">
        <v>8</v>
      </c>
    </row>
    <row r="9" spans="1:11">
      <c r="A9" s="64">
        <v>7</v>
      </c>
      <c r="B9" s="65">
        <v>27</v>
      </c>
      <c r="C9" s="65">
        <v>36</v>
      </c>
      <c r="D9" s="64">
        <v>7</v>
      </c>
      <c r="E9" s="65">
        <v>27</v>
      </c>
      <c r="F9" s="65">
        <v>34</v>
      </c>
      <c r="G9" s="66"/>
      <c r="K9" s="2" t="s">
        <v>8</v>
      </c>
    </row>
    <row r="10" spans="1:11">
      <c r="A10" s="64">
        <v>8</v>
      </c>
      <c r="B10" s="65">
        <v>26</v>
      </c>
      <c r="C10" s="65">
        <v>31</v>
      </c>
      <c r="D10" s="64">
        <v>8</v>
      </c>
      <c r="E10" s="65">
        <v>27</v>
      </c>
      <c r="F10" s="65">
        <v>34</v>
      </c>
      <c r="G10" s="66"/>
      <c r="K10" s="2" t="s">
        <v>8</v>
      </c>
    </row>
    <row r="11" spans="1:11">
      <c r="A11" s="64">
        <v>9</v>
      </c>
      <c r="B11" s="65">
        <v>27</v>
      </c>
      <c r="C11" s="65">
        <v>30</v>
      </c>
      <c r="D11" s="64">
        <v>9</v>
      </c>
      <c r="E11" s="65">
        <v>27</v>
      </c>
      <c r="F11" s="65">
        <v>33</v>
      </c>
      <c r="G11" s="66"/>
      <c r="K11" s="2" t="s">
        <v>8</v>
      </c>
    </row>
    <row r="12" spans="1:11">
      <c r="A12" s="64">
        <v>10</v>
      </c>
      <c r="B12" s="65">
        <v>27</v>
      </c>
      <c r="C12" s="65">
        <v>34</v>
      </c>
      <c r="D12" s="64">
        <v>10</v>
      </c>
      <c r="E12" s="65">
        <v>27</v>
      </c>
      <c r="F12" s="65">
        <v>34</v>
      </c>
      <c r="G12" s="66"/>
      <c r="K12" s="2" t="s">
        <v>8</v>
      </c>
    </row>
    <row r="13" spans="1:11">
      <c r="A13" s="64">
        <v>11</v>
      </c>
      <c r="B13" s="65">
        <v>28</v>
      </c>
      <c r="C13" s="65">
        <v>36</v>
      </c>
      <c r="D13" s="64">
        <v>11</v>
      </c>
      <c r="E13" s="65">
        <v>28</v>
      </c>
      <c r="F13" s="65">
        <v>35</v>
      </c>
      <c r="G13" s="66"/>
      <c r="K13" s="2" t="s">
        <v>8</v>
      </c>
    </row>
    <row r="14" spans="1:11">
      <c r="A14" s="64">
        <v>12</v>
      </c>
      <c r="B14" s="65">
        <v>28</v>
      </c>
      <c r="C14" s="65">
        <v>37</v>
      </c>
      <c r="D14" s="64">
        <v>12</v>
      </c>
      <c r="E14" s="65">
        <v>28</v>
      </c>
      <c r="F14" s="65">
        <v>36</v>
      </c>
      <c r="G14" s="66"/>
      <c r="K14" s="2" t="s">
        <v>8</v>
      </c>
    </row>
    <row r="15" spans="1:11">
      <c r="A15" s="64">
        <v>13</v>
      </c>
      <c r="B15" s="65">
        <v>28</v>
      </c>
      <c r="C15" s="65">
        <v>37</v>
      </c>
      <c r="D15" s="64">
        <v>13</v>
      </c>
      <c r="E15" s="65">
        <v>28</v>
      </c>
      <c r="F15" s="65">
        <v>35</v>
      </c>
      <c r="G15" s="66"/>
      <c r="K15" s="2" t="s">
        <v>8</v>
      </c>
    </row>
    <row r="16" spans="1:11">
      <c r="A16" s="64">
        <v>14</v>
      </c>
      <c r="B16" s="65">
        <v>28</v>
      </c>
      <c r="C16" s="65">
        <v>37</v>
      </c>
      <c r="D16" s="64">
        <v>14</v>
      </c>
      <c r="E16" s="65">
        <v>27</v>
      </c>
      <c r="F16" s="65">
        <v>34</v>
      </c>
      <c r="G16" s="66"/>
      <c r="K16" s="2" t="s">
        <v>8</v>
      </c>
    </row>
    <row r="17" spans="1:11">
      <c r="A17" s="64">
        <v>15</v>
      </c>
      <c r="B17" s="65">
        <v>27</v>
      </c>
      <c r="C17" s="65">
        <v>35</v>
      </c>
      <c r="D17" s="64">
        <v>15</v>
      </c>
      <c r="E17" s="65">
        <v>27</v>
      </c>
      <c r="F17" s="65">
        <v>33</v>
      </c>
      <c r="G17" s="66"/>
      <c r="K17" s="2" t="s">
        <v>8</v>
      </c>
    </row>
    <row r="18" spans="1:11">
      <c r="A18" s="64">
        <v>16</v>
      </c>
      <c r="B18" s="65">
        <v>27</v>
      </c>
      <c r="C18" s="65">
        <v>33</v>
      </c>
      <c r="D18" s="64">
        <v>16</v>
      </c>
      <c r="E18" s="65">
        <v>27</v>
      </c>
      <c r="F18" s="65">
        <v>34</v>
      </c>
      <c r="G18" s="66"/>
      <c r="K18" s="2" t="s">
        <v>8</v>
      </c>
    </row>
    <row r="19" spans="1:11">
      <c r="A19" s="64">
        <v>17</v>
      </c>
      <c r="B19" s="65">
        <v>26</v>
      </c>
      <c r="C19" s="65">
        <v>32</v>
      </c>
      <c r="D19" s="64">
        <v>17</v>
      </c>
      <c r="E19" s="65">
        <v>27</v>
      </c>
      <c r="F19" s="65">
        <v>33</v>
      </c>
      <c r="G19" s="66"/>
      <c r="K19" s="2" t="s">
        <v>8</v>
      </c>
    </row>
    <row r="20" spans="1:11">
      <c r="A20" s="64">
        <v>18</v>
      </c>
      <c r="B20" s="65">
        <v>27</v>
      </c>
      <c r="C20" s="65">
        <v>33</v>
      </c>
      <c r="D20" s="64">
        <v>18</v>
      </c>
      <c r="E20" s="65">
        <v>27</v>
      </c>
      <c r="F20" s="65">
        <v>32</v>
      </c>
      <c r="G20" s="66"/>
      <c r="K20" s="2" t="s">
        <v>8</v>
      </c>
    </row>
    <row r="21" spans="1:11">
      <c r="A21" s="64">
        <v>19</v>
      </c>
      <c r="B21" s="65">
        <v>27</v>
      </c>
      <c r="C21" s="65">
        <v>32</v>
      </c>
      <c r="D21" s="64">
        <v>19</v>
      </c>
      <c r="E21" s="65">
        <v>27</v>
      </c>
      <c r="F21" s="65">
        <v>33</v>
      </c>
      <c r="G21" s="66"/>
      <c r="K21" s="2" t="s">
        <v>8</v>
      </c>
    </row>
    <row r="22" spans="1:11">
      <c r="A22" s="64">
        <v>20</v>
      </c>
      <c r="B22" s="65">
        <v>26</v>
      </c>
      <c r="C22" s="65">
        <v>29</v>
      </c>
      <c r="D22" s="64">
        <v>20</v>
      </c>
      <c r="E22" s="65">
        <v>28</v>
      </c>
      <c r="F22" s="65">
        <v>33</v>
      </c>
      <c r="G22" s="66"/>
      <c r="K22" s="2" t="s">
        <v>8</v>
      </c>
    </row>
    <row r="23" spans="1:11">
      <c r="A23" s="64">
        <v>21</v>
      </c>
      <c r="B23" s="65">
        <v>28</v>
      </c>
      <c r="C23" s="65">
        <v>32</v>
      </c>
      <c r="D23" s="64">
        <v>21</v>
      </c>
      <c r="E23" s="65">
        <v>28</v>
      </c>
      <c r="F23" s="65">
        <v>35</v>
      </c>
      <c r="G23" s="66"/>
      <c r="K23" s="2" t="s">
        <v>8</v>
      </c>
    </row>
    <row r="24" spans="1:11">
      <c r="A24" s="64">
        <v>22</v>
      </c>
      <c r="B24" s="65">
        <v>26</v>
      </c>
      <c r="C24" s="65">
        <v>32</v>
      </c>
      <c r="D24" s="64">
        <v>22</v>
      </c>
      <c r="E24" s="65">
        <v>26</v>
      </c>
      <c r="F24" s="65">
        <v>34</v>
      </c>
      <c r="G24" s="66"/>
      <c r="K24" s="2" t="s">
        <v>8</v>
      </c>
    </row>
    <row r="25" spans="1:11">
      <c r="A25" s="64">
        <v>23</v>
      </c>
      <c r="B25" s="65">
        <v>26</v>
      </c>
      <c r="C25" s="65">
        <v>33</v>
      </c>
      <c r="D25" s="64">
        <v>23</v>
      </c>
      <c r="E25" s="65">
        <v>25</v>
      </c>
      <c r="F25" s="65">
        <v>32</v>
      </c>
      <c r="G25" s="66"/>
      <c r="K25" s="2" t="s">
        <v>8</v>
      </c>
    </row>
    <row r="26" spans="1:11">
      <c r="A26" s="64">
        <v>24</v>
      </c>
      <c r="B26" s="65">
        <v>27</v>
      </c>
      <c r="C26" s="65">
        <v>33</v>
      </c>
      <c r="D26" s="64">
        <v>24</v>
      </c>
      <c r="E26" s="65">
        <v>26</v>
      </c>
      <c r="F26" s="65">
        <v>33</v>
      </c>
      <c r="G26" s="66"/>
      <c r="K26" s="2" t="s">
        <v>8</v>
      </c>
    </row>
    <row r="27" spans="1:11">
      <c r="A27" s="64">
        <v>25</v>
      </c>
      <c r="B27" s="65">
        <v>27</v>
      </c>
      <c r="C27" s="65">
        <v>34</v>
      </c>
      <c r="D27" s="64">
        <v>25</v>
      </c>
      <c r="E27" s="65">
        <v>27</v>
      </c>
      <c r="F27" s="65">
        <v>33</v>
      </c>
      <c r="G27" s="66"/>
      <c r="K27" s="2" t="s">
        <v>8</v>
      </c>
    </row>
    <row r="28" spans="1:11">
      <c r="A28" s="64">
        <v>26</v>
      </c>
      <c r="B28" s="65">
        <v>26</v>
      </c>
      <c r="C28" s="65">
        <v>33</v>
      </c>
      <c r="D28" s="64">
        <v>26</v>
      </c>
      <c r="E28" s="65">
        <v>26</v>
      </c>
      <c r="F28" s="65">
        <v>32</v>
      </c>
      <c r="G28" s="66"/>
      <c r="K28" s="2" t="s">
        <v>8</v>
      </c>
    </row>
    <row r="29" spans="1:11">
      <c r="A29" s="64">
        <v>27</v>
      </c>
      <c r="B29" s="65">
        <v>26</v>
      </c>
      <c r="C29" s="65">
        <v>31</v>
      </c>
      <c r="D29" s="64">
        <v>27</v>
      </c>
      <c r="E29" s="65">
        <v>28</v>
      </c>
      <c r="F29" s="65">
        <v>33</v>
      </c>
      <c r="G29" s="66"/>
      <c r="K29" s="2" t="s">
        <v>8</v>
      </c>
    </row>
    <row r="30" spans="1:11">
      <c r="A30" s="64">
        <v>28</v>
      </c>
      <c r="B30" s="65">
        <v>25</v>
      </c>
      <c r="C30" s="65">
        <v>30</v>
      </c>
      <c r="D30" s="64">
        <v>28</v>
      </c>
      <c r="E30" s="65">
        <v>23</v>
      </c>
      <c r="F30" s="65">
        <v>32</v>
      </c>
      <c r="G30" s="66"/>
      <c r="K30" s="2" t="s">
        <v>8</v>
      </c>
    </row>
    <row r="31" spans="1:11">
      <c r="A31" s="64">
        <v>29</v>
      </c>
      <c r="B31" s="65">
        <v>26</v>
      </c>
      <c r="C31" s="65">
        <v>29</v>
      </c>
      <c r="D31" s="64">
        <v>29</v>
      </c>
      <c r="E31" s="65">
        <v>22</v>
      </c>
      <c r="F31" s="65">
        <v>25</v>
      </c>
      <c r="G31" s="66"/>
      <c r="K31" s="2" t="s">
        <v>8</v>
      </c>
    </row>
    <row r="32" spans="1:11">
      <c r="A32" s="64">
        <v>30</v>
      </c>
      <c r="B32" s="65">
        <v>27</v>
      </c>
      <c r="C32" s="65">
        <v>32</v>
      </c>
      <c r="D32" s="64">
        <v>30</v>
      </c>
      <c r="E32" s="65">
        <v>21</v>
      </c>
      <c r="F32" s="65">
        <v>25</v>
      </c>
      <c r="G32" s="66"/>
      <c r="K32" s="2" t="s">
        <v>8</v>
      </c>
    </row>
    <row r="33" spans="1:11">
      <c r="A33" s="64">
        <v>31</v>
      </c>
      <c r="B33" s="65">
        <v>26</v>
      </c>
      <c r="C33" s="65">
        <v>33</v>
      </c>
      <c r="D33" s="64">
        <v>31</v>
      </c>
      <c r="E33" s="65">
        <v>22</v>
      </c>
      <c r="F33" s="65">
        <v>27</v>
      </c>
      <c r="G33" s="66"/>
      <c r="K33" s="2" t="s">
        <v>8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312"/>
  <sheetViews>
    <sheetView tabSelected="1" workbookViewId="0">
      <pane xSplit="1" topLeftCell="N1" activePane="topRight" state="frozen"/>
      <selection/>
      <selection pane="topRight" activeCell="Q3" sqref="Q3"/>
    </sheetView>
  </sheetViews>
  <sheetFormatPr defaultColWidth="8.72727272727273" defaultRowHeight="14"/>
  <cols>
    <col min="1" max="1" width="21.8090909090909" style="5" customWidth="1"/>
    <col min="2" max="2" width="20.9454545454545" style="6" customWidth="1"/>
    <col min="3" max="3" width="9.54545454545454" style="7"/>
    <col min="4" max="4" width="17.9090909090909" style="6" customWidth="1"/>
    <col min="5" max="5" width="13.8181818181818" style="6" customWidth="1"/>
    <col min="6" max="6" width="17.3636363636364" style="8" customWidth="1"/>
    <col min="7" max="7" width="12.0909090909091" style="8" customWidth="1"/>
    <col min="8" max="8" width="22.1818181818182" style="6" customWidth="1"/>
    <col min="9" max="9" width="26.3636363636364" style="6" customWidth="1"/>
    <col min="10" max="10" width="17" style="2" customWidth="1"/>
    <col min="11" max="11" width="41.5454545454545" style="9" customWidth="1"/>
    <col min="12" max="12" width="16.8181818181818" style="9" customWidth="1"/>
    <col min="13" max="14" width="8.72727272727273" style="2"/>
    <col min="15" max="15" width="23.5454545454545" style="10" customWidth="1"/>
    <col min="16" max="16" width="40.8181818181818" style="11" customWidth="1"/>
    <col min="17" max="17" width="44.3636363636364" style="10" customWidth="1"/>
    <col min="18" max="18" width="30.9909090909091" style="2" customWidth="1"/>
    <col min="19" max="19" width="29.4181818181818" style="10" customWidth="1"/>
    <col min="20" max="20" width="29.0909090909091" style="2" customWidth="1"/>
    <col min="21" max="21" width="27.3454545454545" style="10" customWidth="1"/>
    <col min="22" max="22" width="28.1454545454545" style="10" customWidth="1"/>
    <col min="23" max="23" width="8.72727272727273" style="2"/>
    <col min="24" max="24" width="24.4090909090909" style="10" customWidth="1"/>
    <col min="25" max="25" width="25.0636363636364" style="2" customWidth="1"/>
    <col min="26" max="26" width="27.1454545454545" style="2" customWidth="1"/>
    <col min="27" max="27" width="22.8545454545455" style="2" customWidth="1"/>
    <col min="28" max="28" width="8.72727272727273" style="2"/>
    <col min="29" max="29" width="31.7636363636364" style="2" customWidth="1"/>
    <col min="30" max="30" width="19.9909090909091" style="2" customWidth="1"/>
    <col min="31" max="31" width="23.6363636363636" style="2" customWidth="1"/>
    <col min="32" max="32" width="20.3636363636364" style="2" customWidth="1"/>
    <col min="33" max="33" width="20.8545454545455" style="2" customWidth="1"/>
    <col min="34" max="34" width="19.0909090909091" style="2" customWidth="1"/>
    <col min="35" max="16384" width="8.72727272727273" style="2"/>
  </cols>
  <sheetData>
    <row r="1" s="1" customFormat="1" ht="44" customHeight="1" spans="1:228">
      <c r="A1" s="12" t="s">
        <v>9</v>
      </c>
      <c r="B1" s="13"/>
      <c r="C1" s="13"/>
      <c r="D1" s="13"/>
      <c r="E1" s="13"/>
      <c r="F1" s="14" t="s">
        <v>10</v>
      </c>
      <c r="G1" s="14"/>
      <c r="H1" s="13" t="s">
        <v>11</v>
      </c>
      <c r="I1" s="13"/>
      <c r="J1" s="26"/>
      <c r="K1" s="27" t="s">
        <v>12</v>
      </c>
      <c r="L1" s="28"/>
      <c r="M1" s="26"/>
      <c r="N1" s="26"/>
      <c r="O1" s="29" t="s">
        <v>13</v>
      </c>
      <c r="P1" s="30"/>
      <c r="Q1" s="40" t="s">
        <v>14</v>
      </c>
      <c r="R1" s="41" t="s">
        <v>15</v>
      </c>
      <c r="S1" s="42"/>
      <c r="T1" s="42"/>
      <c r="U1" s="42"/>
      <c r="V1" s="43"/>
      <c r="W1" s="26"/>
      <c r="X1" s="44" t="s">
        <v>16</v>
      </c>
      <c r="Y1" s="45"/>
      <c r="Z1" s="45"/>
      <c r="AA1" s="46"/>
      <c r="AB1" s="26"/>
      <c r="AC1" s="26"/>
      <c r="AD1" s="27" t="s">
        <v>17</v>
      </c>
      <c r="AE1" s="44" t="s">
        <v>18</v>
      </c>
      <c r="AF1" s="45"/>
      <c r="AG1" s="45"/>
      <c r="AH1" s="4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</row>
    <row r="2" spans="1:33">
      <c r="A2" s="15" t="s">
        <v>19</v>
      </c>
      <c r="B2" s="16" t="s">
        <v>20</v>
      </c>
      <c r="C2" s="17" t="s">
        <v>21</v>
      </c>
      <c r="D2" s="16" t="s">
        <v>22</v>
      </c>
      <c r="E2" s="17" t="s">
        <v>23</v>
      </c>
      <c r="F2" s="18" t="s">
        <v>24</v>
      </c>
      <c r="G2" s="18" t="s">
        <v>25</v>
      </c>
      <c r="H2" s="19" t="s">
        <v>22</v>
      </c>
      <c r="I2" s="19" t="s">
        <v>20</v>
      </c>
      <c r="J2" s="31" t="s">
        <v>26</v>
      </c>
      <c r="K2" s="32" t="s">
        <v>27</v>
      </c>
      <c r="L2" s="32" t="s">
        <v>28</v>
      </c>
      <c r="O2" s="31" t="s">
        <v>29</v>
      </c>
      <c r="P2" s="33" t="s">
        <v>30</v>
      </c>
      <c r="Q2" s="31" t="s">
        <v>31</v>
      </c>
      <c r="R2" s="31" t="s">
        <v>32</v>
      </c>
      <c r="S2" s="31" t="s">
        <v>33</v>
      </c>
      <c r="T2" s="31" t="s">
        <v>34</v>
      </c>
      <c r="U2" s="31" t="s">
        <v>35</v>
      </c>
      <c r="X2" s="31" t="s">
        <v>33</v>
      </c>
      <c r="Y2" s="31" t="s">
        <v>34</v>
      </c>
      <c r="Z2" s="31" t="s">
        <v>35</v>
      </c>
      <c r="AD2" s="32" t="s">
        <v>28</v>
      </c>
      <c r="AE2" s="31" t="s">
        <v>33</v>
      </c>
      <c r="AF2" s="31" t="s">
        <v>34</v>
      </c>
      <c r="AG2" s="31" t="s">
        <v>35</v>
      </c>
    </row>
    <row r="3" spans="1:34">
      <c r="A3" s="20">
        <v>0</v>
      </c>
      <c r="B3" s="6">
        <v>1678.77231538461</v>
      </c>
      <c r="C3" s="7">
        <f>MIN(B3:B50)</f>
        <v>1569.66415384615</v>
      </c>
      <c r="D3" s="6">
        <v>27.5213675223077</v>
      </c>
      <c r="E3" s="6">
        <f>MIN(D:D)</f>
        <v>27.1794871792308</v>
      </c>
      <c r="F3" s="8">
        <f>(D3-$E$3)/($E$6-$E$3)</f>
        <v>0.0792079210708753</v>
      </c>
      <c r="G3" s="8">
        <f>(B3-$C$3)/($C$6-$C$3)</f>
        <v>0.136997081494522</v>
      </c>
      <c r="H3" s="21">
        <f>F3*(上海逐日真实气象温度!$J$3-上海逐日真实气象温度!$I$3)+上海逐日真实气象温度!$I$3</f>
        <v>27.1098690531705</v>
      </c>
      <c r="I3" s="21">
        <f>G3*($J$6-$J$3)+$J$3</f>
        <v>7507.96380558428</v>
      </c>
      <c r="J3" s="10">
        <f>3510+3510</f>
        <v>7020</v>
      </c>
      <c r="K3" s="34">
        <v>0.4</v>
      </c>
      <c r="L3" s="35" t="s">
        <v>36</v>
      </c>
      <c r="O3" s="10">
        <v>7</v>
      </c>
      <c r="P3" s="11">
        <f>I3/4.18/$O$8</f>
        <v>246.049806829137</v>
      </c>
      <c r="Q3" s="10">
        <f>0.08459*P3^1.286</f>
        <v>100.501984992541</v>
      </c>
      <c r="R3" s="11">
        <v>5.24</v>
      </c>
      <c r="S3" s="10">
        <f>I3/$R$3+Q3+$R$6</f>
        <v>1910.31950514221</v>
      </c>
      <c r="T3" s="10">
        <f>S3*0.5</f>
        <v>955.159752571106</v>
      </c>
      <c r="U3" s="10">
        <f>T3*$K3</f>
        <v>382.063901028442</v>
      </c>
      <c r="V3" s="32" t="s">
        <v>37</v>
      </c>
      <c r="X3" s="10">
        <f>[1]Sheet1!B1</f>
        <v>6498.05312372898</v>
      </c>
      <c r="Y3" s="10">
        <f>X3*0.5</f>
        <v>3249.02656186449</v>
      </c>
      <c r="Z3" s="10">
        <f>Y3*$K3</f>
        <v>1299.6106247458</v>
      </c>
      <c r="AA3" s="32" t="s">
        <v>37</v>
      </c>
      <c r="AC3" s="32" t="s">
        <v>38</v>
      </c>
      <c r="AD3" s="47" t="s">
        <v>36</v>
      </c>
      <c r="AE3" s="10">
        <f>[2]Sheet1!B1</f>
        <v>6498.05312372898</v>
      </c>
      <c r="AF3" s="10">
        <f t="shared" ref="AF3:AF50" si="0">AE3*0.5</f>
        <v>3249.02656186449</v>
      </c>
      <c r="AG3" s="10">
        <f t="shared" ref="AG3:AG50" si="1">AF3*$K3</f>
        <v>1299.6106247458</v>
      </c>
      <c r="AH3" s="32" t="s">
        <v>37</v>
      </c>
    </row>
    <row r="4" spans="1:34">
      <c r="A4" s="20">
        <v>0.0208333333333333</v>
      </c>
      <c r="B4" s="6">
        <v>1581.29730769231</v>
      </c>
      <c r="D4" s="6">
        <v>27.5213675223077</v>
      </c>
      <c r="F4" s="8">
        <f t="shared" ref="F4:F50" si="2">(D4-$E$3)/($E$6-$E$3)</f>
        <v>0.0792079210708753</v>
      </c>
      <c r="G4" s="8">
        <f t="shared" ref="G4:G50" si="3">(B4-$C$3)/($C$6-$C$3)</f>
        <v>0.0146066811412537</v>
      </c>
      <c r="H4" s="21">
        <f>F4*(上海逐日真实气象温度!$J$3-上海逐日真实气象温度!$I$3)+上海逐日真实气象温度!$I$3</f>
        <v>27.1098690531705</v>
      </c>
      <c r="I4" s="21">
        <f t="shared" ref="I4:I50" si="4">G4*($J$6-$J$3)+$J$3</f>
        <v>7072.02688728028</v>
      </c>
      <c r="J4" s="10"/>
      <c r="K4" s="34">
        <v>0.4</v>
      </c>
      <c r="L4" s="35"/>
      <c r="O4" s="31" t="s">
        <v>39</v>
      </c>
      <c r="P4" s="11">
        <f t="shared" ref="P4:P50" si="5">I4/4.18/$O$8</f>
        <v>231.763350831759</v>
      </c>
      <c r="Q4" s="10">
        <f t="shared" ref="Q4:Q50" si="6">0.08459*P4^1.286</f>
        <v>93.0607584956291</v>
      </c>
      <c r="R4" s="10"/>
      <c r="S4" s="10">
        <f t="shared" ref="S4:S50" si="7">I4/$R$3+Q4+$R$6</f>
        <v>1819.68421026667</v>
      </c>
      <c r="T4" s="10">
        <f t="shared" ref="T4:T50" si="8">S4*0.5</f>
        <v>909.842105133337</v>
      </c>
      <c r="U4" s="10">
        <f t="shared" ref="U4:U50" si="9">T4*$K4</f>
        <v>363.936842053335</v>
      </c>
      <c r="V4" s="9">
        <f>SUM(T3:T50)</f>
        <v>52866.995040019</v>
      </c>
      <c r="X4" s="10">
        <f>[1]Sheet1!B2</f>
        <v>6490.61189722898</v>
      </c>
      <c r="Y4" s="10">
        <f t="shared" ref="Y4:Y50" si="10">X4*0.5</f>
        <v>3245.30594861449</v>
      </c>
      <c r="Z4" s="10">
        <f t="shared" ref="Z4:Z50" si="11">Y4*$K4</f>
        <v>1298.1223794458</v>
      </c>
      <c r="AA4" s="9">
        <f>SUM(Y3:Y50)</f>
        <v>40633.3553085839</v>
      </c>
      <c r="AC4" s="9">
        <f>SUM(P38:P50)*1800</f>
        <v>6538619.47105638</v>
      </c>
      <c r="AD4" s="47"/>
      <c r="AE4" s="10">
        <f>[2]Sheet1!B2</f>
        <v>6490.61189722898</v>
      </c>
      <c r="AF4" s="10">
        <f t="shared" si="0"/>
        <v>3245.30594861449</v>
      </c>
      <c r="AG4" s="10">
        <f t="shared" si="1"/>
        <v>1298.1223794458</v>
      </c>
      <c r="AH4" s="9">
        <f>SUM(AF3:AF50)</f>
        <v>54573.6064783221</v>
      </c>
    </row>
    <row r="5" spans="1:34">
      <c r="A5" s="20">
        <v>0.0416666666666667</v>
      </c>
      <c r="B5" s="6">
        <v>1581.89249230769</v>
      </c>
      <c r="C5" s="17" t="s">
        <v>40</v>
      </c>
      <c r="D5" s="6">
        <v>27.4358974369231</v>
      </c>
      <c r="E5" s="17" t="s">
        <v>41</v>
      </c>
      <c r="F5" s="8">
        <f t="shared" si="2"/>
        <v>0.0594059408922665</v>
      </c>
      <c r="G5" s="8">
        <f t="shared" si="3"/>
        <v>0.0153539997112652</v>
      </c>
      <c r="H5" s="21">
        <f>F5*(上海逐日真实气象温度!$J$3-上海逐日真实气象温度!$I$3)+上海逐日真实气象温度!$I$3</f>
        <v>26.9856275968886</v>
      </c>
      <c r="I5" s="21">
        <f t="shared" si="4"/>
        <v>7074.68872802483</v>
      </c>
      <c r="J5" s="31" t="s">
        <v>42</v>
      </c>
      <c r="K5" s="34">
        <v>0.4</v>
      </c>
      <c r="L5" s="35"/>
      <c r="O5" s="10">
        <v>14.3</v>
      </c>
      <c r="P5" s="11">
        <f t="shared" si="5"/>
        <v>231.850584257221</v>
      </c>
      <c r="Q5" s="10">
        <f t="shared" si="6"/>
        <v>93.1058058297254</v>
      </c>
      <c r="R5" s="31" t="s">
        <v>43</v>
      </c>
      <c r="S5" s="10">
        <f t="shared" si="7"/>
        <v>1820.23724247569</v>
      </c>
      <c r="T5" s="10">
        <f t="shared" si="8"/>
        <v>910.118621237843</v>
      </c>
      <c r="U5" s="10">
        <f t="shared" si="9"/>
        <v>364.047448495137</v>
      </c>
      <c r="X5" s="10">
        <f>[1]Sheet1!B3</f>
        <v>6490.65694455898</v>
      </c>
      <c r="Y5" s="10">
        <f t="shared" si="10"/>
        <v>3245.32847227949</v>
      </c>
      <c r="Z5" s="10">
        <f t="shared" si="11"/>
        <v>1298.1313889118</v>
      </c>
      <c r="AA5" s="10"/>
      <c r="AD5" s="47"/>
      <c r="AE5" s="10">
        <f>[2]Sheet1!B3</f>
        <v>6490.65694455898</v>
      </c>
      <c r="AF5" s="10">
        <f t="shared" si="0"/>
        <v>3245.32847227949</v>
      </c>
      <c r="AG5" s="10">
        <f t="shared" si="1"/>
        <v>1298.1313889118</v>
      </c>
      <c r="AH5" s="10"/>
    </row>
    <row r="6" spans="1:34">
      <c r="A6" s="20">
        <v>0.0625</v>
      </c>
      <c r="B6" s="6">
        <v>1573.42463846154</v>
      </c>
      <c r="C6" s="7">
        <f>MAX(B3:B50)</f>
        <v>2366.09105833333</v>
      </c>
      <c r="D6" s="6">
        <v>27.4358974369231</v>
      </c>
      <c r="E6" s="6">
        <f>MAX(D:D)</f>
        <v>31.4957264953846</v>
      </c>
      <c r="F6" s="8">
        <f t="shared" si="2"/>
        <v>0.0594059408922665</v>
      </c>
      <c r="G6" s="8">
        <f t="shared" si="3"/>
        <v>0.00472169460147953</v>
      </c>
      <c r="H6" s="21">
        <f>F6*(上海逐日真实气象温度!$J$3-上海逐日真实气象温度!$I$3)+上海逐日真实气象温度!$I$3</f>
        <v>26.9856275968886</v>
      </c>
      <c r="I6" s="21">
        <f t="shared" si="4"/>
        <v>7036.81799379527</v>
      </c>
      <c r="J6" s="10">
        <f>J3/C3*C6</f>
        <v>10581.8554808687</v>
      </c>
      <c r="K6" s="34">
        <v>0.4</v>
      </c>
      <c r="L6" s="35"/>
      <c r="P6" s="11">
        <f t="shared" si="5"/>
        <v>230.609490522228</v>
      </c>
      <c r="Q6" s="10">
        <f t="shared" si="6"/>
        <v>92.4653618821929</v>
      </c>
      <c r="R6" s="11">
        <v>377</v>
      </c>
      <c r="S6" s="10">
        <f t="shared" si="7"/>
        <v>1812.36955917137</v>
      </c>
      <c r="T6" s="10">
        <f t="shared" si="8"/>
        <v>906.184779585683</v>
      </c>
      <c r="U6" s="10">
        <f t="shared" si="9"/>
        <v>362.473911834273</v>
      </c>
      <c r="V6" s="32" t="s">
        <v>44</v>
      </c>
      <c r="X6" s="10">
        <f>[1]Sheet1!B4</f>
        <v>6490.01650060898</v>
      </c>
      <c r="Y6" s="10">
        <f t="shared" si="10"/>
        <v>3245.00825030449</v>
      </c>
      <c r="Z6" s="10">
        <f t="shared" si="11"/>
        <v>1298.0033001218</v>
      </c>
      <c r="AA6" s="32" t="s">
        <v>44</v>
      </c>
      <c r="AC6" s="32" t="s">
        <v>45</v>
      </c>
      <c r="AD6" s="47"/>
      <c r="AE6" s="10">
        <f>[2]Sheet1!B4</f>
        <v>6490.01650060898</v>
      </c>
      <c r="AF6" s="10">
        <f t="shared" si="0"/>
        <v>3245.00825030449</v>
      </c>
      <c r="AG6" s="10">
        <f t="shared" si="1"/>
        <v>1298.0033001218</v>
      </c>
      <c r="AH6" s="32" t="s">
        <v>44</v>
      </c>
    </row>
    <row r="7" spans="1:34">
      <c r="A7" s="20">
        <v>0.0833333333333333</v>
      </c>
      <c r="B7" s="6">
        <v>1569.66415384615</v>
      </c>
      <c r="D7" s="6">
        <v>27.4358974369231</v>
      </c>
      <c r="F7" s="8">
        <f t="shared" si="2"/>
        <v>0.0594059408922665</v>
      </c>
      <c r="G7" s="8">
        <f t="shared" si="3"/>
        <v>0</v>
      </c>
      <c r="H7" s="21">
        <f>F7*(上海逐日真实气象温度!$J$3-上海逐日真实气象温度!$I$3)+上海逐日真实气象温度!$I$3</f>
        <v>26.9856275968886</v>
      </c>
      <c r="I7" s="21">
        <f t="shared" si="4"/>
        <v>7020</v>
      </c>
      <c r="K7" s="34">
        <v>0.4</v>
      </c>
      <c r="L7" s="35"/>
      <c r="O7" s="31" t="s">
        <v>46</v>
      </c>
      <c r="P7" s="11">
        <f t="shared" si="5"/>
        <v>230.058333879531</v>
      </c>
      <c r="Q7" s="10">
        <f t="shared" si="6"/>
        <v>92.1812630992339</v>
      </c>
      <c r="S7" s="10">
        <f t="shared" si="7"/>
        <v>1808.87591958778</v>
      </c>
      <c r="T7" s="10">
        <f t="shared" si="8"/>
        <v>904.437959793892</v>
      </c>
      <c r="U7" s="10">
        <f t="shared" si="9"/>
        <v>361.775183917557</v>
      </c>
      <c r="V7" s="9">
        <f>SUM(U3:U50)</f>
        <v>65293.3732724617</v>
      </c>
      <c r="X7" s="10">
        <f>[1]Sheet1!B5</f>
        <v>6489.73240182898</v>
      </c>
      <c r="Y7" s="10">
        <f t="shared" si="10"/>
        <v>3244.86620091449</v>
      </c>
      <c r="Z7" s="10">
        <f t="shared" si="11"/>
        <v>1297.9464803658</v>
      </c>
      <c r="AA7" s="9">
        <f>SUM(Z3:Z50)</f>
        <v>18243.3818918926</v>
      </c>
      <c r="AC7" s="9">
        <f>AC4/AC12</f>
        <v>7.83049444451197</v>
      </c>
      <c r="AD7" s="47"/>
      <c r="AE7" s="10">
        <f>[2]Sheet1!B5</f>
        <v>6489.73240182898</v>
      </c>
      <c r="AF7" s="10">
        <f t="shared" si="0"/>
        <v>3244.86620091449</v>
      </c>
      <c r="AG7" s="10">
        <f t="shared" si="1"/>
        <v>1297.9464803658</v>
      </c>
      <c r="AH7" s="9">
        <f>SUM(AG3:AG50)</f>
        <v>30374.749136495</v>
      </c>
    </row>
    <row r="8" spans="1:33">
      <c r="A8" s="20">
        <v>0.104166666666667</v>
      </c>
      <c r="B8" s="6">
        <v>1570.77336153846</v>
      </c>
      <c r="D8" s="6">
        <v>27.3504273515385</v>
      </c>
      <c r="F8" s="8">
        <f t="shared" si="2"/>
        <v>0.0396039607136569</v>
      </c>
      <c r="G8" s="8">
        <f t="shared" si="3"/>
        <v>0.00139273006230783</v>
      </c>
      <c r="H8" s="21">
        <f>F8*(上海逐日真实气象温度!$J$3-上海逐日真实气象温度!$I$3)+上海逐日真实气象温度!$I$3</f>
        <v>26.8613861406067</v>
      </c>
      <c r="I8" s="21">
        <f t="shared" si="4"/>
        <v>7024.9607032058</v>
      </c>
      <c r="K8" s="34">
        <v>0.4</v>
      </c>
      <c r="L8" s="35"/>
      <c r="O8" s="10">
        <f>O5-O3</f>
        <v>7.3</v>
      </c>
      <c r="P8" s="11">
        <f t="shared" si="5"/>
        <v>230.220905263348</v>
      </c>
      <c r="Q8" s="10">
        <f t="shared" si="6"/>
        <v>92.2650418021037</v>
      </c>
      <c r="S8" s="10">
        <f t="shared" si="7"/>
        <v>1809.90639737573</v>
      </c>
      <c r="T8" s="10">
        <f t="shared" si="8"/>
        <v>904.953198687865</v>
      </c>
      <c r="U8" s="10">
        <f t="shared" si="9"/>
        <v>361.981279475146</v>
      </c>
      <c r="X8" s="10">
        <f>[1]Sheet1!B6</f>
        <v>6489.81618052898</v>
      </c>
      <c r="Y8" s="10">
        <f t="shared" si="10"/>
        <v>3244.90809026449</v>
      </c>
      <c r="Z8" s="10">
        <f t="shared" si="11"/>
        <v>1297.9632361058</v>
      </c>
      <c r="AD8" s="47"/>
      <c r="AE8" s="10">
        <f>[2]Sheet1!B6</f>
        <v>6489.81618052898</v>
      </c>
      <c r="AF8" s="10">
        <f t="shared" si="0"/>
        <v>3244.90809026449</v>
      </c>
      <c r="AG8" s="10">
        <f t="shared" si="1"/>
        <v>1297.9632361058</v>
      </c>
    </row>
    <row r="9" spans="1:33">
      <c r="A9" s="20">
        <v>0.125</v>
      </c>
      <c r="B9" s="6">
        <v>1598.31417692308</v>
      </c>
      <c r="D9" s="6">
        <v>27.2649572653846</v>
      </c>
      <c r="F9" s="8">
        <f t="shared" si="2"/>
        <v>0.0198019803568289</v>
      </c>
      <c r="G9" s="8">
        <f t="shared" si="3"/>
        <v>0.0359731984385658</v>
      </c>
      <c r="H9" s="21">
        <f>F9*(上海逐日真实气象温度!$J$3-上海逐日真实气象温度!$I$3)+上海逐日真实气象温度!$I$3</f>
        <v>26.7371446832066</v>
      </c>
      <c r="I9" s="21">
        <f t="shared" si="4"/>
        <v>7148.13133402278</v>
      </c>
      <c r="K9" s="34">
        <v>0.4</v>
      </c>
      <c r="L9" s="35"/>
      <c r="P9" s="11">
        <f t="shared" si="5"/>
        <v>234.257433768853</v>
      </c>
      <c r="Q9" s="10">
        <f t="shared" si="6"/>
        <v>94.3506102379377</v>
      </c>
      <c r="S9" s="10">
        <f t="shared" si="7"/>
        <v>1835.49781138732</v>
      </c>
      <c r="T9" s="10">
        <f t="shared" si="8"/>
        <v>917.748905693662</v>
      </c>
      <c r="U9" s="10">
        <f t="shared" si="9"/>
        <v>367.099562277465</v>
      </c>
      <c r="X9" s="10">
        <f>[1]Sheet1!B7</f>
        <v>6491.90174896898</v>
      </c>
      <c r="Y9" s="10">
        <f t="shared" si="10"/>
        <v>3245.95087448449</v>
      </c>
      <c r="Z9" s="10">
        <f t="shared" si="11"/>
        <v>1298.3803497938</v>
      </c>
      <c r="AC9" s="48" t="s">
        <v>47</v>
      </c>
      <c r="AD9" s="47"/>
      <c r="AE9" s="10">
        <f>[2]Sheet1!B7</f>
        <v>6491.90174896898</v>
      </c>
      <c r="AF9" s="10">
        <f t="shared" si="0"/>
        <v>3245.95087448449</v>
      </c>
      <c r="AG9" s="10">
        <f t="shared" si="1"/>
        <v>1298.3803497938</v>
      </c>
    </row>
    <row r="10" spans="1:33">
      <c r="A10" s="20">
        <v>0.145833333333333</v>
      </c>
      <c r="B10" s="6">
        <v>1620.85003076923</v>
      </c>
      <c r="D10" s="6">
        <v>27.3504273507692</v>
      </c>
      <c r="F10" s="8">
        <f t="shared" si="2"/>
        <v>0.0396039605354377</v>
      </c>
      <c r="G10" s="8">
        <f t="shared" si="3"/>
        <v>0.0642693970214865</v>
      </c>
      <c r="H10" s="21">
        <f>F10*(上海逐日真实气象温度!$J$3-上海逐日真实气象温度!$I$3)+上海逐日真实气象温度!$I$3</f>
        <v>26.8613861394885</v>
      </c>
      <c r="I10" s="21">
        <f t="shared" si="4"/>
        <v>7248.91830403311</v>
      </c>
      <c r="K10" s="34">
        <v>0.4</v>
      </c>
      <c r="L10" s="35"/>
      <c r="P10" s="11">
        <f t="shared" si="5"/>
        <v>237.560408469329</v>
      </c>
      <c r="Q10" s="10">
        <f t="shared" si="6"/>
        <v>96.0648414747646</v>
      </c>
      <c r="S10" s="10">
        <f t="shared" si="7"/>
        <v>1856.44619720627</v>
      </c>
      <c r="T10" s="10">
        <f t="shared" si="8"/>
        <v>928.223098603137</v>
      </c>
      <c r="U10" s="10">
        <f t="shared" si="9"/>
        <v>371.289239441255</v>
      </c>
      <c r="X10" s="10">
        <f>[1]Sheet1!B8</f>
        <v>6493.61598019898</v>
      </c>
      <c r="Y10" s="10">
        <f t="shared" si="10"/>
        <v>3246.80799009949</v>
      </c>
      <c r="Z10" s="10">
        <f t="shared" si="11"/>
        <v>1298.7231960398</v>
      </c>
      <c r="AC10" s="36">
        <v>231.95</v>
      </c>
      <c r="AD10" s="47"/>
      <c r="AE10" s="10">
        <f>[2]Sheet1!B8</f>
        <v>6493.61598019898</v>
      </c>
      <c r="AF10" s="10">
        <f t="shared" si="0"/>
        <v>3246.80799009949</v>
      </c>
      <c r="AG10" s="10">
        <f t="shared" si="1"/>
        <v>1298.7231960398</v>
      </c>
    </row>
    <row r="11" spans="1:33">
      <c r="A11" s="20">
        <v>0.166666666666667</v>
      </c>
      <c r="B11" s="6">
        <v>1602.02055384615</v>
      </c>
      <c r="D11" s="6">
        <v>27.2649572653846</v>
      </c>
      <c r="F11" s="8">
        <f t="shared" si="2"/>
        <v>0.0198019803568289</v>
      </c>
      <c r="G11" s="8">
        <f t="shared" si="3"/>
        <v>0.04062695498821</v>
      </c>
      <c r="H11" s="21">
        <f>F11*(上海逐日真实气象温度!$J$3-上海逐日真实气象温度!$I$3)+上海逐日真实气象温度!$I$3</f>
        <v>26.7371446832066</v>
      </c>
      <c r="I11" s="21">
        <f t="shared" si="4"/>
        <v>7164.70734229576</v>
      </c>
      <c r="K11" s="34">
        <v>0.4</v>
      </c>
      <c r="L11" s="35"/>
      <c r="P11" s="11">
        <f t="shared" si="5"/>
        <v>234.800660100143</v>
      </c>
      <c r="Q11" s="10">
        <f t="shared" si="6"/>
        <v>94.6320704595731</v>
      </c>
      <c r="R11" s="10"/>
      <c r="S11" s="10">
        <f t="shared" si="7"/>
        <v>1838.9426319664</v>
      </c>
      <c r="T11" s="10">
        <f t="shared" si="8"/>
        <v>919.471315983199</v>
      </c>
      <c r="U11" s="10">
        <f t="shared" si="9"/>
        <v>367.78852639328</v>
      </c>
      <c r="X11" s="10">
        <f>[1]Sheet1!B9</f>
        <v>6492.18320918898</v>
      </c>
      <c r="Y11" s="10">
        <f t="shared" si="10"/>
        <v>3246.09160459449</v>
      </c>
      <c r="Z11" s="10">
        <f t="shared" si="11"/>
        <v>1298.4366418378</v>
      </c>
      <c r="AC11" s="48" t="s">
        <v>48</v>
      </c>
      <c r="AD11" s="47"/>
      <c r="AE11" s="10">
        <f>[2]Sheet1!B9</f>
        <v>6492.18320918898</v>
      </c>
      <c r="AF11" s="10">
        <f t="shared" si="0"/>
        <v>3246.09160459449</v>
      </c>
      <c r="AG11" s="10">
        <f t="shared" si="1"/>
        <v>1298.4366418378</v>
      </c>
    </row>
    <row r="12" spans="1:33">
      <c r="A12" s="20">
        <v>0.1875</v>
      </c>
      <c r="B12" s="6">
        <v>1603.69789230769</v>
      </c>
      <c r="D12" s="6">
        <v>27.2222222223077</v>
      </c>
      <c r="F12" s="8">
        <f t="shared" si="2"/>
        <v>0.00990099017841485</v>
      </c>
      <c r="G12" s="8">
        <f t="shared" si="3"/>
        <v>0.042733034594624</v>
      </c>
      <c r="H12" s="21">
        <f>F12*(上海逐日真实气象温度!$J$3-上海逐日真实气象温度!$I$3)+上海逐日真实气象温度!$I$3</f>
        <v>26.6750239545065</v>
      </c>
      <c r="I12" s="21">
        <f t="shared" si="4"/>
        <v>7172.20889348501</v>
      </c>
      <c r="K12" s="34">
        <v>0.4</v>
      </c>
      <c r="L12" s="35"/>
      <c r="P12" s="11">
        <f t="shared" si="5"/>
        <v>235.04649975372</v>
      </c>
      <c r="Q12" s="10">
        <f t="shared" si="6"/>
        <v>94.7595078692509</v>
      </c>
      <c r="S12" s="10">
        <f t="shared" si="7"/>
        <v>1840.50166311448</v>
      </c>
      <c r="T12" s="10">
        <f t="shared" si="8"/>
        <v>920.250831557241</v>
      </c>
      <c r="U12" s="10">
        <f t="shared" si="9"/>
        <v>368.100332622896</v>
      </c>
      <c r="X12" s="10">
        <f>[1]Sheet1!B10</f>
        <v>6492.31064659898</v>
      </c>
      <c r="Y12" s="10">
        <f t="shared" si="10"/>
        <v>3246.15532329949</v>
      </c>
      <c r="Z12" s="10">
        <f t="shared" si="11"/>
        <v>1298.4621293198</v>
      </c>
      <c r="AC12" s="36">
        <f>AC10*3600</f>
        <v>835020</v>
      </c>
      <c r="AD12" s="47"/>
      <c r="AE12" s="10">
        <f>[2]Sheet1!B10</f>
        <v>6492.31064659898</v>
      </c>
      <c r="AF12" s="10">
        <f t="shared" si="0"/>
        <v>3246.15532329949</v>
      </c>
      <c r="AG12" s="10">
        <f t="shared" si="1"/>
        <v>1298.4621293198</v>
      </c>
    </row>
    <row r="13" spans="1:33">
      <c r="A13" s="20">
        <v>0.208333333333333</v>
      </c>
      <c r="B13" s="6">
        <v>1626.72071538462</v>
      </c>
      <c r="D13" s="6">
        <v>27.1794871792308</v>
      </c>
      <c r="F13" s="8">
        <f t="shared" si="2"/>
        <v>0</v>
      </c>
      <c r="G13" s="8">
        <f t="shared" si="3"/>
        <v>0.071640675643936</v>
      </c>
      <c r="H13" s="21">
        <f>F13*(上海逐日真实气象温度!$J$3-上海逐日真实气象温度!$I$3)+上海逐日真实气象温度!$I$3</f>
        <v>26.6129032258065</v>
      </c>
      <c r="I13" s="21">
        <f t="shared" si="4"/>
        <v>7275.17373319549</v>
      </c>
      <c r="K13" s="34">
        <v>0.4</v>
      </c>
      <c r="L13" s="35"/>
      <c r="P13" s="11">
        <f t="shared" si="5"/>
        <v>238.420847256849</v>
      </c>
      <c r="Q13" s="10">
        <f t="shared" si="6"/>
        <v>96.5125300827328</v>
      </c>
      <c r="S13" s="10">
        <f t="shared" si="7"/>
        <v>1861.90446389867</v>
      </c>
      <c r="T13" s="10">
        <f t="shared" si="8"/>
        <v>930.952231949333</v>
      </c>
      <c r="U13" s="10">
        <f t="shared" si="9"/>
        <v>372.380892779733</v>
      </c>
      <c r="X13" s="10">
        <f>[1]Sheet1!B11</f>
        <v>6494.06366880898</v>
      </c>
      <c r="Y13" s="10">
        <f t="shared" si="10"/>
        <v>3247.03183440449</v>
      </c>
      <c r="Z13" s="10">
        <f t="shared" si="11"/>
        <v>1298.8127337618</v>
      </c>
      <c r="AD13" s="47"/>
      <c r="AE13" s="10">
        <f>[2]Sheet1!B11</f>
        <v>6494.06366880898</v>
      </c>
      <c r="AF13" s="10">
        <f t="shared" si="0"/>
        <v>3247.03183440449</v>
      </c>
      <c r="AG13" s="10">
        <f t="shared" si="1"/>
        <v>1298.8127337618</v>
      </c>
    </row>
    <row r="14" spans="1:33">
      <c r="A14" s="20">
        <v>0.229166666666667</v>
      </c>
      <c r="B14" s="6">
        <v>1666.97683846154</v>
      </c>
      <c r="D14" s="6">
        <v>27.3076923084615</v>
      </c>
      <c r="F14" s="8">
        <f t="shared" si="2"/>
        <v>0.0297029705352429</v>
      </c>
      <c r="G14" s="8">
        <f t="shared" si="3"/>
        <v>0.122186586197825</v>
      </c>
      <c r="H14" s="21">
        <f>F14*(上海逐日真实气象温度!$J$3-上海逐日真实气象温度!$I$3)+上海逐日真实气象温度!$I$3</f>
        <v>26.7992654119066</v>
      </c>
      <c r="I14" s="21">
        <f t="shared" si="4"/>
        <v>7455.21096173736</v>
      </c>
      <c r="K14" s="34">
        <v>0.4</v>
      </c>
      <c r="L14" s="35"/>
      <c r="P14" s="11">
        <f t="shared" si="5"/>
        <v>244.320998942694</v>
      </c>
      <c r="Q14" s="10">
        <f t="shared" si="6"/>
        <v>99.5947871607473</v>
      </c>
      <c r="S14" s="10">
        <f t="shared" si="7"/>
        <v>1899.34497069841</v>
      </c>
      <c r="T14" s="10">
        <f t="shared" si="8"/>
        <v>949.672485349206</v>
      </c>
      <c r="U14" s="10">
        <f t="shared" si="9"/>
        <v>379.868994139682</v>
      </c>
      <c r="X14" s="10">
        <f>[1]Sheet1!B12</f>
        <v>6497.14592588898</v>
      </c>
      <c r="Y14" s="10">
        <f t="shared" si="10"/>
        <v>3248.57296294449</v>
      </c>
      <c r="Z14" s="10">
        <f t="shared" si="11"/>
        <v>1299.4291851778</v>
      </c>
      <c r="AD14" s="47"/>
      <c r="AE14" s="10">
        <f>[2]Sheet1!B12</f>
        <v>6497.14592588898</v>
      </c>
      <c r="AF14" s="10">
        <f t="shared" si="0"/>
        <v>3248.57296294449</v>
      </c>
      <c r="AG14" s="10">
        <f t="shared" si="1"/>
        <v>1299.4291851778</v>
      </c>
    </row>
    <row r="15" spans="1:33">
      <c r="A15" s="20">
        <v>0.25</v>
      </c>
      <c r="B15" s="6">
        <v>1655.96592307692</v>
      </c>
      <c r="D15" s="6">
        <v>27.2649572661538</v>
      </c>
      <c r="F15" s="8">
        <f t="shared" si="2"/>
        <v>0.0198019805350465</v>
      </c>
      <c r="G15" s="8">
        <f t="shared" si="3"/>
        <v>0.108361192652501</v>
      </c>
      <c r="H15" s="21">
        <f>F15*(上海逐日真实气象温度!$J$3-上海逐日真实气象温度!$I$3)+上海逐日真实气象温度!$I$3</f>
        <v>26.7371446843247</v>
      </c>
      <c r="I15" s="21">
        <f t="shared" si="4"/>
        <v>7405.96690796278</v>
      </c>
      <c r="K15" s="34">
        <v>1</v>
      </c>
      <c r="L15" s="36" t="s">
        <v>49</v>
      </c>
      <c r="P15" s="11">
        <f t="shared" si="5"/>
        <v>242.707180571632</v>
      </c>
      <c r="Q15" s="10">
        <f t="shared" si="6"/>
        <v>98.7495854307644</v>
      </c>
      <c r="S15" s="10">
        <f t="shared" si="7"/>
        <v>1889.10204878244</v>
      </c>
      <c r="T15" s="10">
        <f t="shared" si="8"/>
        <v>944.55102439122</v>
      </c>
      <c r="U15" s="10">
        <f t="shared" si="9"/>
        <v>944.55102439122</v>
      </c>
      <c r="X15" s="10">
        <f>[1]Sheet1!B13</f>
        <v>98.74958543</v>
      </c>
      <c r="Y15" s="10">
        <f t="shared" si="10"/>
        <v>49.374792715</v>
      </c>
      <c r="Z15" s="10">
        <f t="shared" si="11"/>
        <v>49.374792715</v>
      </c>
      <c r="AD15" s="49" t="s">
        <v>49</v>
      </c>
      <c r="AE15" s="10">
        <f>[2]Sheet1!B13</f>
        <v>1744.96908233478</v>
      </c>
      <c r="AF15" s="10">
        <f t="shared" si="0"/>
        <v>872.484541167388</v>
      </c>
      <c r="AG15" s="10">
        <f t="shared" si="1"/>
        <v>872.484541167388</v>
      </c>
    </row>
    <row r="16" spans="1:33">
      <c r="A16" s="20">
        <v>0.270833333333333</v>
      </c>
      <c r="B16" s="6">
        <v>1722.35606153846</v>
      </c>
      <c r="D16" s="6">
        <v>27.3504273515385</v>
      </c>
      <c r="F16" s="8">
        <f t="shared" si="2"/>
        <v>0.0396039607136569</v>
      </c>
      <c r="G16" s="8">
        <f t="shared" si="3"/>
        <v>0.191721182235335</v>
      </c>
      <c r="H16" s="21">
        <f>F16*(上海逐日真实气象温度!$J$3-上海逐日真实气象温度!$I$3)+上海逐日真实气象温度!$I$3</f>
        <v>26.8613861406067</v>
      </c>
      <c r="I16" s="21">
        <f t="shared" si="4"/>
        <v>7702.88314374355</v>
      </c>
      <c r="K16" s="34">
        <v>1</v>
      </c>
      <c r="L16" s="36"/>
      <c r="P16" s="11">
        <f t="shared" si="5"/>
        <v>252.437672666433</v>
      </c>
      <c r="Q16" s="10">
        <f t="shared" si="6"/>
        <v>103.869797383876</v>
      </c>
      <c r="S16" s="10">
        <f t="shared" si="7"/>
        <v>1950.88566451051</v>
      </c>
      <c r="T16" s="10">
        <f t="shared" si="8"/>
        <v>975.442832255254</v>
      </c>
      <c r="U16" s="10">
        <f t="shared" si="9"/>
        <v>975.442832255254</v>
      </c>
      <c r="X16" s="10">
        <f>[1]Sheet1!B14</f>
        <v>103.8697974</v>
      </c>
      <c r="Y16" s="10">
        <f t="shared" si="10"/>
        <v>51.9348987</v>
      </c>
      <c r="Z16" s="10">
        <f t="shared" si="11"/>
        <v>51.9348987</v>
      </c>
      <c r="AD16" s="49"/>
      <c r="AE16" s="10">
        <f>[2]Sheet1!B14</f>
        <v>1750.08929430478</v>
      </c>
      <c r="AF16" s="10">
        <f t="shared" si="0"/>
        <v>875.044647152388</v>
      </c>
      <c r="AG16" s="10">
        <f t="shared" si="1"/>
        <v>875.044647152388</v>
      </c>
    </row>
    <row r="17" spans="1:33">
      <c r="A17" s="20">
        <v>0.291666666666667</v>
      </c>
      <c r="B17" s="6">
        <v>1955.07324615385</v>
      </c>
      <c r="D17" s="6">
        <v>27.47863248</v>
      </c>
      <c r="F17" s="8">
        <f t="shared" si="2"/>
        <v>0.0693069310706806</v>
      </c>
      <c r="G17" s="8">
        <f t="shared" si="3"/>
        <v>0.483922743112082</v>
      </c>
      <c r="H17" s="21">
        <f>F17*(上海逐日真实气象温度!$J$3-上海逐日真实气象温度!$I$3)+上海逐日真实气象温度!$I$3</f>
        <v>27.0477483255886</v>
      </c>
      <c r="I17" s="21">
        <f t="shared" si="4"/>
        <v>8743.66287487077</v>
      </c>
      <c r="K17" s="34">
        <v>1</v>
      </c>
      <c r="L17" s="36"/>
      <c r="P17" s="11">
        <f t="shared" si="5"/>
        <v>286.545942022376</v>
      </c>
      <c r="Q17" s="10">
        <f t="shared" si="6"/>
        <v>122.256186970477</v>
      </c>
      <c r="S17" s="10">
        <f t="shared" si="7"/>
        <v>2167.89414019009</v>
      </c>
      <c r="T17" s="10">
        <f t="shared" si="8"/>
        <v>1083.94707009504</v>
      </c>
      <c r="U17" s="10">
        <f t="shared" si="9"/>
        <v>1083.94707009504</v>
      </c>
      <c r="X17" s="10">
        <f>[1]Sheet1!B15</f>
        <v>122.256187</v>
      </c>
      <c r="Y17" s="10">
        <f t="shared" si="10"/>
        <v>61.1280935</v>
      </c>
      <c r="Z17" s="10">
        <f t="shared" si="11"/>
        <v>61.1280935</v>
      </c>
      <c r="AD17" s="49"/>
      <c r="AE17" s="10">
        <f>[2]Sheet1!B15</f>
        <v>1768.47568390478</v>
      </c>
      <c r="AF17" s="10">
        <f t="shared" si="0"/>
        <v>884.237841952388</v>
      </c>
      <c r="AG17" s="10">
        <f t="shared" si="1"/>
        <v>884.237841952388</v>
      </c>
    </row>
    <row r="18" spans="1:33">
      <c r="A18" s="20">
        <v>0.3125</v>
      </c>
      <c r="B18" s="6">
        <v>2366.09105833333</v>
      </c>
      <c r="D18" s="6">
        <v>27.63888889</v>
      </c>
      <c r="F18" s="8">
        <f t="shared" si="2"/>
        <v>0.106435643883297</v>
      </c>
      <c r="G18" s="8">
        <f t="shared" si="3"/>
        <v>1</v>
      </c>
      <c r="H18" s="21">
        <f>F18*(上海逐日真实气象温度!$J$3-上海逐日真实气象温度!$I$3)+上海逐日真实气象温度!$I$3</f>
        <v>27.2807010559775</v>
      </c>
      <c r="I18" s="21">
        <f t="shared" si="4"/>
        <v>10581.8554808687</v>
      </c>
      <c r="K18" s="34">
        <v>1</v>
      </c>
      <c r="L18" s="36"/>
      <c r="P18" s="11">
        <f t="shared" si="5"/>
        <v>346.786900467612</v>
      </c>
      <c r="Q18" s="10">
        <f t="shared" si="6"/>
        <v>156.257055660155</v>
      </c>
      <c r="S18" s="10">
        <f t="shared" si="7"/>
        <v>2552.69512452823</v>
      </c>
      <c r="T18" s="10">
        <f t="shared" si="8"/>
        <v>1276.34756226411</v>
      </c>
      <c r="U18" s="10">
        <f t="shared" si="9"/>
        <v>1276.34756226411</v>
      </c>
      <c r="X18" s="10">
        <f>[1]Sheet1!B16</f>
        <v>156.2570557</v>
      </c>
      <c r="Y18" s="10">
        <f t="shared" si="10"/>
        <v>78.12852785</v>
      </c>
      <c r="Z18" s="10">
        <f t="shared" si="11"/>
        <v>78.12852785</v>
      </c>
      <c r="AD18" s="49"/>
      <c r="AE18" s="10">
        <f>[2]Sheet1!B16</f>
        <v>1802.47655260478</v>
      </c>
      <c r="AF18" s="10">
        <f t="shared" si="0"/>
        <v>901.238276302388</v>
      </c>
      <c r="AG18" s="10">
        <f t="shared" si="1"/>
        <v>901.238276302388</v>
      </c>
    </row>
    <row r="19" spans="1:33">
      <c r="A19" s="20">
        <v>0.333333333333333</v>
      </c>
      <c r="B19" s="6">
        <v>2282.07308461538</v>
      </c>
      <c r="D19" s="6">
        <v>28.2905982915385</v>
      </c>
      <c r="F19" s="8">
        <f t="shared" si="2"/>
        <v>0.257425742856582</v>
      </c>
      <c r="G19" s="8">
        <f t="shared" si="3"/>
        <v>0.894506359284724</v>
      </c>
      <c r="H19" s="21">
        <f>F19*(上海逐日真实气象温度!$J$3-上海逐日真实气象温度!$I$3)+上海逐日真实气象温度!$I$3</f>
        <v>28.228042160826</v>
      </c>
      <c r="I19" s="21">
        <f t="shared" si="4"/>
        <v>10206.1023784902</v>
      </c>
      <c r="K19" s="34">
        <v>1.8</v>
      </c>
      <c r="L19" s="11" t="s">
        <v>50</v>
      </c>
      <c r="P19" s="11">
        <f t="shared" si="5"/>
        <v>334.472779002759</v>
      </c>
      <c r="Q19" s="10">
        <f t="shared" si="6"/>
        <v>149.158149318524</v>
      </c>
      <c r="S19" s="10">
        <f t="shared" si="7"/>
        <v>2473.88761086246</v>
      </c>
      <c r="T19" s="10">
        <f t="shared" si="8"/>
        <v>1236.94380543123</v>
      </c>
      <c r="U19" s="10">
        <f t="shared" si="9"/>
        <v>2226.49884977621</v>
      </c>
      <c r="X19" s="10">
        <f>[1]Sheet1!B17</f>
        <v>149.1581493</v>
      </c>
      <c r="Y19" s="10">
        <f t="shared" si="10"/>
        <v>74.57907465</v>
      </c>
      <c r="Z19" s="10">
        <f t="shared" si="11"/>
        <v>134.24233437</v>
      </c>
      <c r="AD19" s="11" t="s">
        <v>50</v>
      </c>
      <c r="AE19" s="10">
        <f>[2]Sheet1!B17</f>
        <v>149.1581493</v>
      </c>
      <c r="AF19" s="10">
        <f t="shared" si="0"/>
        <v>74.57907465</v>
      </c>
      <c r="AG19" s="10">
        <f t="shared" si="1"/>
        <v>134.24233437</v>
      </c>
    </row>
    <row r="20" spans="1:33">
      <c r="A20" s="20">
        <v>0.354166666666667</v>
      </c>
      <c r="B20" s="6">
        <v>2284.85963076923</v>
      </c>
      <c r="D20" s="6">
        <v>28.6324786330769</v>
      </c>
      <c r="F20" s="8">
        <f t="shared" si="2"/>
        <v>0.336633663571021</v>
      </c>
      <c r="G20" s="8">
        <f t="shared" si="3"/>
        <v>0.898005168953446</v>
      </c>
      <c r="H20" s="21">
        <f>F20*(上海逐日真实气象温度!$J$3-上海逐日真实气象温度!$I$3)+上海逐日真实气象温度!$I$3</f>
        <v>28.7250079859537</v>
      </c>
      <c r="I20" s="21">
        <f t="shared" si="4"/>
        <v>10218.5646328852</v>
      </c>
      <c r="K20" s="34">
        <v>1.8</v>
      </c>
      <c r="L20" s="11"/>
      <c r="P20" s="11">
        <f t="shared" si="5"/>
        <v>334.881190040152</v>
      </c>
      <c r="Q20" s="10">
        <f t="shared" si="6"/>
        <v>149.39241056557</v>
      </c>
      <c r="S20" s="10">
        <f t="shared" si="7"/>
        <v>2476.50016493297</v>
      </c>
      <c r="T20" s="10">
        <f t="shared" si="8"/>
        <v>1238.25008246649</v>
      </c>
      <c r="U20" s="10">
        <f t="shared" si="9"/>
        <v>2228.85014843968</v>
      </c>
      <c r="X20" s="10">
        <f>[1]Sheet1!B18</f>
        <v>149.3924106</v>
      </c>
      <c r="Y20" s="10">
        <f t="shared" si="10"/>
        <v>74.6962053</v>
      </c>
      <c r="Z20" s="10">
        <f t="shared" si="11"/>
        <v>134.45316954</v>
      </c>
      <c r="AD20" s="11"/>
      <c r="AE20" s="10">
        <f>[2]Sheet1!B18</f>
        <v>149.3924106</v>
      </c>
      <c r="AF20" s="10">
        <f t="shared" si="0"/>
        <v>74.6962053</v>
      </c>
      <c r="AG20" s="10">
        <f t="shared" si="1"/>
        <v>134.45316954</v>
      </c>
    </row>
    <row r="21" spans="1:33">
      <c r="A21" s="20">
        <v>0.375</v>
      </c>
      <c r="B21" s="6">
        <v>2259.88893076923</v>
      </c>
      <c r="D21" s="6">
        <v>28.8034188038461</v>
      </c>
      <c r="F21" s="8">
        <f t="shared" si="2"/>
        <v>0.376237623928241</v>
      </c>
      <c r="G21" s="8">
        <f t="shared" si="3"/>
        <v>0.866651758038632</v>
      </c>
      <c r="H21" s="21">
        <f>F21*(上海逐日真实气象温度!$J$3-上海逐日真实气象温度!$I$3)+上海逐日真实气象温度!$I$3</f>
        <v>28.9734908985175</v>
      </c>
      <c r="I21" s="21">
        <f t="shared" si="4"/>
        <v>10106.8883143744</v>
      </c>
      <c r="K21" s="34">
        <v>1.8</v>
      </c>
      <c r="L21" s="11"/>
      <c r="P21" s="11">
        <f t="shared" si="5"/>
        <v>331.221351326421</v>
      </c>
      <c r="Q21" s="10">
        <f t="shared" si="6"/>
        <v>147.296080479468</v>
      </c>
      <c r="S21" s="10">
        <f t="shared" si="7"/>
        <v>2453.09156032191</v>
      </c>
      <c r="T21" s="10">
        <f t="shared" si="8"/>
        <v>1226.54578016096</v>
      </c>
      <c r="U21" s="10">
        <f t="shared" si="9"/>
        <v>2207.78240428973</v>
      </c>
      <c r="X21" s="10">
        <f>[1]Sheet1!B19</f>
        <v>147.2960805</v>
      </c>
      <c r="Y21" s="10">
        <f t="shared" si="10"/>
        <v>73.64804025</v>
      </c>
      <c r="Z21" s="10">
        <f t="shared" si="11"/>
        <v>132.56647245</v>
      </c>
      <c r="AD21" s="11"/>
      <c r="AE21" s="10">
        <f>[2]Sheet1!B19</f>
        <v>147.2960805</v>
      </c>
      <c r="AF21" s="10">
        <f t="shared" si="0"/>
        <v>73.64804025</v>
      </c>
      <c r="AG21" s="10">
        <f t="shared" si="1"/>
        <v>132.56647245</v>
      </c>
    </row>
    <row r="22" spans="1:33">
      <c r="A22" s="20">
        <v>0.395833333333333</v>
      </c>
      <c r="B22" s="6">
        <v>2324.81816153846</v>
      </c>
      <c r="D22" s="6">
        <v>29.2735042738462</v>
      </c>
      <c r="F22" s="8">
        <f t="shared" si="2"/>
        <v>0.485148514999705</v>
      </c>
      <c r="G22" s="8">
        <f t="shared" si="3"/>
        <v>0.94817742022233</v>
      </c>
      <c r="H22" s="21">
        <f>F22*(上海逐日真实气象温度!$J$3-上海逐日真实气象温度!$I$3)+上海逐日真实气象温度!$I$3</f>
        <v>29.6568189086272</v>
      </c>
      <c r="I22" s="21">
        <f t="shared" si="4"/>
        <v>10397.2709410548</v>
      </c>
      <c r="K22" s="34">
        <v>1.8</v>
      </c>
      <c r="L22" s="11"/>
      <c r="P22" s="11">
        <f t="shared" si="5"/>
        <v>340.737725013266</v>
      </c>
      <c r="Q22" s="10">
        <f t="shared" si="6"/>
        <v>152.760625211517</v>
      </c>
      <c r="S22" s="10">
        <f t="shared" si="7"/>
        <v>2513.9726368632</v>
      </c>
      <c r="T22" s="10">
        <f t="shared" si="8"/>
        <v>1256.9863184316</v>
      </c>
      <c r="U22" s="10">
        <f t="shared" si="9"/>
        <v>2262.57537317688</v>
      </c>
      <c r="X22" s="10">
        <f>[1]Sheet1!B20</f>
        <v>152.7606252</v>
      </c>
      <c r="Y22" s="10">
        <f t="shared" si="10"/>
        <v>76.3803126</v>
      </c>
      <c r="Z22" s="10">
        <f t="shared" si="11"/>
        <v>137.48456268</v>
      </c>
      <c r="AD22" s="11"/>
      <c r="AE22" s="10">
        <f>[2]Sheet1!B20</f>
        <v>152.7606252</v>
      </c>
      <c r="AF22" s="10">
        <f t="shared" si="0"/>
        <v>76.3803126</v>
      </c>
      <c r="AG22" s="10">
        <f t="shared" si="1"/>
        <v>137.48456268</v>
      </c>
    </row>
    <row r="23" spans="1:33">
      <c r="A23" s="20">
        <v>0.416666666666667</v>
      </c>
      <c r="B23" s="6">
        <v>2360.9621</v>
      </c>
      <c r="D23" s="6">
        <v>29.7863247861538</v>
      </c>
      <c r="F23" s="8">
        <f t="shared" si="2"/>
        <v>0.603960396071365</v>
      </c>
      <c r="G23" s="8">
        <f t="shared" si="3"/>
        <v>0.993560038837924</v>
      </c>
      <c r="H23" s="21">
        <f>F23*(上海逐日真实气象温度!$J$3-上海逐日真实气象温度!$I$3)+上海逐日真实气象温度!$I$3</f>
        <v>30.4022676463187</v>
      </c>
      <c r="I23" s="21">
        <f t="shared" si="4"/>
        <v>10558.917269907</v>
      </c>
      <c r="K23" s="34">
        <v>1.8</v>
      </c>
      <c r="L23" s="11"/>
      <c r="P23" s="11">
        <f t="shared" si="5"/>
        <v>346.03517303228</v>
      </c>
      <c r="Q23" s="10">
        <f t="shared" si="6"/>
        <v>155.821600332003</v>
      </c>
      <c r="S23" s="10">
        <f t="shared" si="7"/>
        <v>2547.88214802418</v>
      </c>
      <c r="T23" s="10">
        <f t="shared" si="8"/>
        <v>1273.94107401209</v>
      </c>
      <c r="U23" s="10">
        <f t="shared" si="9"/>
        <v>2293.09393322176</v>
      </c>
      <c r="X23" s="10">
        <f>[1]Sheet1!B21</f>
        <v>155.8216003</v>
      </c>
      <c r="Y23" s="10">
        <f t="shared" si="10"/>
        <v>77.91080015</v>
      </c>
      <c r="Z23" s="10">
        <f t="shared" si="11"/>
        <v>140.23944027</v>
      </c>
      <c r="AD23" s="11"/>
      <c r="AE23" s="10">
        <f>[2]Sheet1!B21</f>
        <v>155.8216003</v>
      </c>
      <c r="AF23" s="10">
        <f t="shared" si="0"/>
        <v>77.91080015</v>
      </c>
      <c r="AG23" s="10">
        <f t="shared" si="1"/>
        <v>140.23944027</v>
      </c>
    </row>
    <row r="24" spans="1:33">
      <c r="A24" s="20">
        <v>0.4375</v>
      </c>
      <c r="B24" s="6">
        <v>2192.36253076923</v>
      </c>
      <c r="D24" s="6">
        <v>29.9572649569231</v>
      </c>
      <c r="F24" s="8">
        <f t="shared" si="2"/>
        <v>0.643564356428585</v>
      </c>
      <c r="G24" s="8">
        <f t="shared" si="3"/>
        <v>0.781865069367585</v>
      </c>
      <c r="H24" s="21">
        <f>F24*(上海逐日真实气象温度!$J$3-上海逐日真实气象温度!$I$3)+上海逐日真实气象温度!$I$3</f>
        <v>30.6507505588826</v>
      </c>
      <c r="I24" s="21">
        <f t="shared" si="4"/>
        <v>9804.8903826267</v>
      </c>
      <c r="K24" s="34">
        <v>1.8</v>
      </c>
      <c r="L24" s="11"/>
      <c r="P24" s="11">
        <f t="shared" si="5"/>
        <v>321.324322692099</v>
      </c>
      <c r="Q24" s="10">
        <f t="shared" si="6"/>
        <v>141.660410373388</v>
      </c>
      <c r="S24" s="10">
        <f t="shared" si="7"/>
        <v>2389.82269713421</v>
      </c>
      <c r="T24" s="10">
        <f t="shared" si="8"/>
        <v>1194.9113485671</v>
      </c>
      <c r="U24" s="10">
        <f t="shared" si="9"/>
        <v>2150.84042742078</v>
      </c>
      <c r="X24" s="10">
        <f>[1]Sheet1!B22</f>
        <v>141.6604104</v>
      </c>
      <c r="Y24" s="10">
        <f t="shared" si="10"/>
        <v>70.8302052</v>
      </c>
      <c r="Z24" s="10">
        <f t="shared" si="11"/>
        <v>127.49436936</v>
      </c>
      <c r="AD24" s="11"/>
      <c r="AE24" s="10">
        <f>[2]Sheet1!B22</f>
        <v>141.6604104</v>
      </c>
      <c r="AF24" s="10">
        <f t="shared" si="0"/>
        <v>70.8302052</v>
      </c>
      <c r="AG24" s="10">
        <f t="shared" si="1"/>
        <v>127.49436936</v>
      </c>
    </row>
    <row r="25" spans="1:33">
      <c r="A25" s="20">
        <v>0.458333333333333</v>
      </c>
      <c r="B25" s="6">
        <v>2295.81643846154</v>
      </c>
      <c r="D25" s="6">
        <v>30.3418803407692</v>
      </c>
      <c r="F25" s="8">
        <f t="shared" si="2"/>
        <v>0.732673267143221</v>
      </c>
      <c r="G25" s="8">
        <f t="shared" si="3"/>
        <v>0.911762624446948</v>
      </c>
      <c r="H25" s="21">
        <f>F25*(上海逐日真实气象温度!$J$3-上海逐日真实气象温度!$I$3)+上海逐日真实气象温度!$I$3</f>
        <v>31.2098371115921</v>
      </c>
      <c r="I25" s="21">
        <f t="shared" si="4"/>
        <v>10267.5667011376</v>
      </c>
      <c r="K25" s="34">
        <v>1.8</v>
      </c>
      <c r="L25" s="11"/>
      <c r="P25" s="11">
        <f t="shared" si="5"/>
        <v>336.48707809981</v>
      </c>
      <c r="Q25" s="10">
        <f t="shared" si="6"/>
        <v>150.314326647874</v>
      </c>
      <c r="S25" s="10">
        <f t="shared" si="7"/>
        <v>2486.7736207581</v>
      </c>
      <c r="T25" s="10">
        <f t="shared" si="8"/>
        <v>1243.38681037905</v>
      </c>
      <c r="U25" s="10">
        <f t="shared" si="9"/>
        <v>2238.09625868229</v>
      </c>
      <c r="X25" s="10">
        <f>[1]Sheet1!B23</f>
        <v>150.3143266</v>
      </c>
      <c r="Y25" s="10">
        <f t="shared" si="10"/>
        <v>75.1571633</v>
      </c>
      <c r="Z25" s="10">
        <f t="shared" si="11"/>
        <v>135.28289394</v>
      </c>
      <c r="AD25" s="11"/>
      <c r="AE25" s="10">
        <f>[2]Sheet1!B23</f>
        <v>150.3143266</v>
      </c>
      <c r="AF25" s="10">
        <f t="shared" si="0"/>
        <v>75.1571633</v>
      </c>
      <c r="AG25" s="10">
        <f t="shared" si="1"/>
        <v>135.28289394</v>
      </c>
    </row>
    <row r="26" spans="1:33">
      <c r="A26" s="20">
        <v>0.479166666666667</v>
      </c>
      <c r="B26" s="6">
        <v>2352.08843846154</v>
      </c>
      <c r="D26" s="6">
        <v>30.7264957253846</v>
      </c>
      <c r="F26" s="8">
        <f t="shared" si="2"/>
        <v>0.821782178036073</v>
      </c>
      <c r="G26" s="8">
        <f t="shared" si="3"/>
        <v>0.982418198339487</v>
      </c>
      <c r="H26" s="21">
        <f>F26*(上海逐日真实气象温度!$J$3-上海逐日真实气象温度!$I$3)+上海逐日真实气象温度!$I$3</f>
        <v>31.7689236654199</v>
      </c>
      <c r="I26" s="21">
        <f t="shared" si="4"/>
        <v>10519.2316442606</v>
      </c>
      <c r="K26" s="34">
        <v>1.8</v>
      </c>
      <c r="L26" s="11"/>
      <c r="P26" s="11">
        <f t="shared" si="5"/>
        <v>344.734601961742</v>
      </c>
      <c r="Q26" s="10">
        <f t="shared" si="6"/>
        <v>155.06885376548</v>
      </c>
      <c r="S26" s="10">
        <f t="shared" si="7"/>
        <v>2539.55580877705</v>
      </c>
      <c r="T26" s="10">
        <f t="shared" si="8"/>
        <v>1269.77790438852</v>
      </c>
      <c r="U26" s="10">
        <f t="shared" si="9"/>
        <v>2285.60022789934</v>
      </c>
      <c r="X26" s="10">
        <f>[1]Sheet1!B24</f>
        <v>155.0688538</v>
      </c>
      <c r="Y26" s="10">
        <f t="shared" si="10"/>
        <v>77.5344269</v>
      </c>
      <c r="Z26" s="10">
        <f t="shared" si="11"/>
        <v>139.56196842</v>
      </c>
      <c r="AD26" s="11"/>
      <c r="AE26" s="10">
        <f>[2]Sheet1!B24</f>
        <v>155.0688538</v>
      </c>
      <c r="AF26" s="10">
        <f t="shared" si="0"/>
        <v>77.5344269</v>
      </c>
      <c r="AG26" s="10">
        <f t="shared" si="1"/>
        <v>139.56196842</v>
      </c>
    </row>
    <row r="27" spans="1:33">
      <c r="A27" s="20">
        <v>0.5</v>
      </c>
      <c r="B27" s="6">
        <v>2342.45726923077</v>
      </c>
      <c r="D27" s="6">
        <v>31.0256410238461</v>
      </c>
      <c r="F27" s="8">
        <f t="shared" si="2"/>
        <v>0.891089108572099</v>
      </c>
      <c r="G27" s="8">
        <f t="shared" si="3"/>
        <v>0.970325225115571</v>
      </c>
      <c r="H27" s="21">
        <f>F27*(上海逐日真实气象温度!$J$3-上海逐日真实气象温度!$I$3)+上海逐日真实气象温度!$I$3</f>
        <v>32.2037687618475</v>
      </c>
      <c r="I27" s="21">
        <f t="shared" si="4"/>
        <v>10476.158221303</v>
      </c>
      <c r="K27" s="34">
        <v>2.25</v>
      </c>
      <c r="L27" s="36" t="s">
        <v>51</v>
      </c>
      <c r="P27" s="11">
        <f t="shared" si="5"/>
        <v>343.323006531527</v>
      </c>
      <c r="Q27" s="10">
        <f t="shared" si="6"/>
        <v>154.252767085236</v>
      </c>
      <c r="S27" s="10">
        <f t="shared" si="7"/>
        <v>2530.51960321176</v>
      </c>
      <c r="T27" s="10">
        <f t="shared" si="8"/>
        <v>1265.25980160588</v>
      </c>
      <c r="U27" s="10">
        <f t="shared" si="9"/>
        <v>2846.83455361323</v>
      </c>
      <c r="X27" s="10">
        <f>[1]Sheet1!B25</f>
        <v>154.2527671</v>
      </c>
      <c r="Y27" s="10">
        <f t="shared" si="10"/>
        <v>77.12638355</v>
      </c>
      <c r="Z27" s="10">
        <f t="shared" si="11"/>
        <v>173.5343629875</v>
      </c>
      <c r="AD27" s="36" t="s">
        <v>51</v>
      </c>
      <c r="AE27" s="10">
        <f>[2]Sheet1!B25</f>
        <v>154.2527671</v>
      </c>
      <c r="AF27" s="10">
        <f t="shared" si="0"/>
        <v>77.12638355</v>
      </c>
      <c r="AG27" s="10">
        <f t="shared" si="1"/>
        <v>173.5343629875</v>
      </c>
    </row>
    <row r="28" spans="1:33">
      <c r="A28" s="20">
        <v>0.520833333333333</v>
      </c>
      <c r="B28" s="6">
        <v>2313.80724615385</v>
      </c>
      <c r="D28" s="6">
        <v>31.11111111</v>
      </c>
      <c r="F28" s="8">
        <f t="shared" si="2"/>
        <v>0.910891088928928</v>
      </c>
      <c r="G28" s="8">
        <f t="shared" si="3"/>
        <v>0.934352026677018</v>
      </c>
      <c r="H28" s="21">
        <f>F28*(上海逐日真实气象温度!$J$3-上海逐日真实气象温度!$I$3)+上海逐日真实气象温度!$I$3</f>
        <v>32.3280102192476</v>
      </c>
      <c r="I28" s="21">
        <f t="shared" si="4"/>
        <v>10348.0268872803</v>
      </c>
      <c r="K28" s="34">
        <v>2.25</v>
      </c>
      <c r="L28" s="36"/>
      <c r="P28" s="11">
        <f t="shared" si="5"/>
        <v>339.123906642207</v>
      </c>
      <c r="Q28" s="10">
        <f t="shared" si="6"/>
        <v>151.830819394841</v>
      </c>
      <c r="S28" s="10">
        <f t="shared" si="7"/>
        <v>2503.64511086055</v>
      </c>
      <c r="T28" s="10">
        <f t="shared" si="8"/>
        <v>1251.82255543027</v>
      </c>
      <c r="U28" s="10">
        <f t="shared" si="9"/>
        <v>2816.60074971811</v>
      </c>
      <c r="X28" s="10">
        <f>[1]Sheet1!B26</f>
        <v>151.8308194</v>
      </c>
      <c r="Y28" s="10">
        <f t="shared" si="10"/>
        <v>75.9154097</v>
      </c>
      <c r="Z28" s="10">
        <f t="shared" si="11"/>
        <v>170.809671825</v>
      </c>
      <c r="AD28" s="36"/>
      <c r="AE28" s="10">
        <f>[2]Sheet1!B26</f>
        <v>151.8308194</v>
      </c>
      <c r="AF28" s="10">
        <f t="shared" si="0"/>
        <v>75.9154097</v>
      </c>
      <c r="AG28" s="10">
        <f t="shared" si="1"/>
        <v>170.809671825</v>
      </c>
    </row>
    <row r="29" spans="1:33">
      <c r="A29" s="20">
        <v>0.541666666666667</v>
      </c>
      <c r="B29" s="6">
        <v>2328.84918461538</v>
      </c>
      <c r="D29" s="6">
        <v>31.4957264953846</v>
      </c>
      <c r="F29" s="8">
        <f t="shared" si="2"/>
        <v>1</v>
      </c>
      <c r="G29" s="8">
        <f t="shared" si="3"/>
        <v>0.953238805082897</v>
      </c>
      <c r="H29" s="21">
        <f>F29*(上海逐日真实气象温度!$J$3-上海逐日真实气象温度!$I$3)+上海逐日真实气象温度!$I$3</f>
        <v>32.8870967741936</v>
      </c>
      <c r="I29" s="21">
        <f t="shared" si="4"/>
        <v>10415.2988624612</v>
      </c>
      <c r="K29" s="34">
        <v>2.25</v>
      </c>
      <c r="L29" s="36"/>
      <c r="P29" s="11">
        <f t="shared" si="5"/>
        <v>341.328533212991</v>
      </c>
      <c r="Q29" s="10">
        <f t="shared" si="6"/>
        <v>153.10133633739</v>
      </c>
      <c r="S29" s="10">
        <f t="shared" si="7"/>
        <v>2517.75379100556</v>
      </c>
      <c r="T29" s="10">
        <f t="shared" si="8"/>
        <v>1258.87689550278</v>
      </c>
      <c r="U29" s="10">
        <f t="shared" si="9"/>
        <v>2832.47301488126</v>
      </c>
      <c r="X29" s="10">
        <f>[1]Sheet1!B27</f>
        <v>153.1013363</v>
      </c>
      <c r="Y29" s="10">
        <f t="shared" si="10"/>
        <v>76.55066815</v>
      </c>
      <c r="Z29" s="10">
        <f t="shared" si="11"/>
        <v>172.2390033375</v>
      </c>
      <c r="AD29" s="36"/>
      <c r="AE29" s="10">
        <f>[2]Sheet1!B27</f>
        <v>153.1013363</v>
      </c>
      <c r="AF29" s="10">
        <f t="shared" si="0"/>
        <v>76.55066815</v>
      </c>
      <c r="AG29" s="10">
        <f t="shared" si="1"/>
        <v>172.2390033375</v>
      </c>
    </row>
    <row r="30" spans="1:33">
      <c r="A30" s="20">
        <v>0.5625</v>
      </c>
      <c r="B30" s="6">
        <v>2289.18824615385</v>
      </c>
      <c r="D30" s="6">
        <v>31.4957264953846</v>
      </c>
      <c r="F30" s="8">
        <f t="shared" si="2"/>
        <v>0.999999999999998</v>
      </c>
      <c r="G30" s="8">
        <f t="shared" si="3"/>
        <v>0.903440213099032</v>
      </c>
      <c r="H30" s="21">
        <f>F30*(上海逐日真实气象温度!$J$3-上海逐日真实气象温度!$I$3)+上海逐日真实气象温度!$I$3</f>
        <v>32.8870967741935</v>
      </c>
      <c r="I30" s="21">
        <f t="shared" si="4"/>
        <v>10237.923474664</v>
      </c>
      <c r="K30" s="34">
        <v>2.25</v>
      </c>
      <c r="L30" s="36"/>
      <c r="P30" s="11">
        <f t="shared" si="5"/>
        <v>335.515614952612</v>
      </c>
      <c r="Q30" s="10">
        <f t="shared" si="6"/>
        <v>149.756473582446</v>
      </c>
      <c r="S30" s="10">
        <f t="shared" si="7"/>
        <v>2480.55866340382</v>
      </c>
      <c r="T30" s="10">
        <f t="shared" si="8"/>
        <v>1240.27933170191</v>
      </c>
      <c r="U30" s="10">
        <f t="shared" si="9"/>
        <v>2790.6284963293</v>
      </c>
      <c r="X30" s="10">
        <f>[1]Sheet1!B28</f>
        <v>149.7564736</v>
      </c>
      <c r="Y30" s="10">
        <f t="shared" si="10"/>
        <v>74.8782368</v>
      </c>
      <c r="Z30" s="10">
        <f t="shared" si="11"/>
        <v>168.4760328</v>
      </c>
      <c r="AD30" s="36"/>
      <c r="AE30" s="10">
        <f>[2]Sheet1!B28</f>
        <v>149.7564736</v>
      </c>
      <c r="AF30" s="10">
        <f t="shared" si="0"/>
        <v>74.8782368</v>
      </c>
      <c r="AG30" s="10">
        <f t="shared" si="1"/>
        <v>168.4760328</v>
      </c>
    </row>
    <row r="31" spans="1:33">
      <c r="A31" s="20">
        <v>0.583333333333333</v>
      </c>
      <c r="B31" s="6">
        <v>2309.39746923077</v>
      </c>
      <c r="D31" s="6">
        <v>31.1965811961538</v>
      </c>
      <c r="F31" s="8">
        <f t="shared" si="2"/>
        <v>0.930693069285755</v>
      </c>
      <c r="G31" s="8">
        <f t="shared" si="3"/>
        <v>0.928815075453704</v>
      </c>
      <c r="H31" s="21">
        <f>F31*(上海逐日真实气象温度!$J$3-上海逐日真实气象温度!$I$3)+上海逐日真实气象温度!$I$3</f>
        <v>32.4522516766477</v>
      </c>
      <c r="I31" s="21">
        <f t="shared" si="4"/>
        <v>10328.3050672182</v>
      </c>
      <c r="K31" s="34">
        <v>1.8</v>
      </c>
      <c r="L31" s="11" t="s">
        <v>50</v>
      </c>
      <c r="P31" s="11">
        <f t="shared" si="5"/>
        <v>338.47758626264</v>
      </c>
      <c r="Q31" s="10">
        <f t="shared" si="6"/>
        <v>151.458794573491</v>
      </c>
      <c r="S31" s="10">
        <f t="shared" si="7"/>
        <v>2499.50937992048</v>
      </c>
      <c r="T31" s="10">
        <f t="shared" si="8"/>
        <v>1249.75468996024</v>
      </c>
      <c r="U31" s="10">
        <f t="shared" si="9"/>
        <v>2249.55844192843</v>
      </c>
      <c r="X31" s="10">
        <f>[1]Sheet1!B29</f>
        <v>151.4587946</v>
      </c>
      <c r="Y31" s="10">
        <f t="shared" si="10"/>
        <v>75.7293973</v>
      </c>
      <c r="Z31" s="10">
        <f t="shared" si="11"/>
        <v>136.31291514</v>
      </c>
      <c r="AD31" s="11" t="s">
        <v>50</v>
      </c>
      <c r="AE31" s="10">
        <f>[2]Sheet1!B29</f>
        <v>151.4587946</v>
      </c>
      <c r="AF31" s="10">
        <f t="shared" si="0"/>
        <v>75.7293973</v>
      </c>
      <c r="AG31" s="10">
        <f t="shared" si="1"/>
        <v>136.31291514</v>
      </c>
    </row>
    <row r="32" spans="1:33">
      <c r="A32" s="20">
        <v>0.604166666666667</v>
      </c>
      <c r="B32" s="6">
        <v>2330.55357692308</v>
      </c>
      <c r="D32" s="6">
        <v>31.2393162384615</v>
      </c>
      <c r="F32" s="8">
        <f t="shared" si="2"/>
        <v>0.94059405928595</v>
      </c>
      <c r="G32" s="8">
        <f t="shared" si="3"/>
        <v>0.955378853715229</v>
      </c>
      <c r="H32" s="21">
        <f>F32*(上海逐日真实气象温度!$J$3-上海逐日真实气象温度!$I$3)+上海逐日真实气象温度!$I$3</f>
        <v>32.5143724042296</v>
      </c>
      <c r="I32" s="21">
        <f t="shared" si="4"/>
        <v>10422.9214064116</v>
      </c>
      <c r="K32" s="34">
        <v>1.8</v>
      </c>
      <c r="L32" s="11"/>
      <c r="P32" s="11">
        <f t="shared" si="5"/>
        <v>341.578338022272</v>
      </c>
      <c r="Q32" s="10">
        <f t="shared" si="6"/>
        <v>153.2454461628</v>
      </c>
      <c r="S32" s="10">
        <f t="shared" si="7"/>
        <v>2519.35258479097</v>
      </c>
      <c r="T32" s="10">
        <f t="shared" si="8"/>
        <v>1259.67629239548</v>
      </c>
      <c r="U32" s="10">
        <f t="shared" si="9"/>
        <v>2267.41732631186</v>
      </c>
      <c r="X32" s="10">
        <f>[1]Sheet1!B30</f>
        <v>153.2454462</v>
      </c>
      <c r="Y32" s="10">
        <f t="shared" si="10"/>
        <v>76.6227231</v>
      </c>
      <c r="Z32" s="10">
        <f t="shared" si="11"/>
        <v>137.92090158</v>
      </c>
      <c r="AD32" s="11"/>
      <c r="AE32" s="10">
        <f>[2]Sheet1!B30</f>
        <v>153.2454462</v>
      </c>
      <c r="AF32" s="10">
        <f t="shared" si="0"/>
        <v>76.6227231</v>
      </c>
      <c r="AG32" s="10">
        <f t="shared" si="1"/>
        <v>137.92090158</v>
      </c>
    </row>
    <row r="33" spans="1:33">
      <c r="A33" s="20">
        <v>0.625</v>
      </c>
      <c r="B33" s="6">
        <v>2359.66351538462</v>
      </c>
      <c r="D33" s="6">
        <v>31.1538461538462</v>
      </c>
      <c r="F33" s="8">
        <f t="shared" si="2"/>
        <v>0.92079207928556</v>
      </c>
      <c r="G33" s="8">
        <f t="shared" si="3"/>
        <v>0.991929525594256</v>
      </c>
      <c r="H33" s="21">
        <f>F33*(上海逐日真实气象温度!$J$3-上海逐日真实气象温度!$I$3)+上海逐日真实气象温度!$I$3</f>
        <v>32.3901309490659</v>
      </c>
      <c r="I33" s="21">
        <f t="shared" si="4"/>
        <v>10553.1096173734</v>
      </c>
      <c r="K33" s="34">
        <v>1</v>
      </c>
      <c r="L33" s="36" t="s">
        <v>49</v>
      </c>
      <c r="P33" s="11">
        <f t="shared" si="5"/>
        <v>345.844845558544</v>
      </c>
      <c r="Q33" s="10">
        <f t="shared" si="6"/>
        <v>155.711391676989</v>
      </c>
      <c r="S33" s="10">
        <f t="shared" si="7"/>
        <v>2546.66360873298</v>
      </c>
      <c r="T33" s="10">
        <f t="shared" si="8"/>
        <v>1273.33180436649</v>
      </c>
      <c r="U33" s="10">
        <f t="shared" si="9"/>
        <v>1273.33180436649</v>
      </c>
      <c r="X33" s="10">
        <f>[1]Sheet1!B31</f>
        <v>155.7113917</v>
      </c>
      <c r="Y33" s="10">
        <f t="shared" si="10"/>
        <v>77.85569585</v>
      </c>
      <c r="Z33" s="10">
        <f t="shared" si="11"/>
        <v>77.85569585</v>
      </c>
      <c r="AD33" s="49" t="s">
        <v>49</v>
      </c>
      <c r="AE33" s="10">
        <f>[2]Sheet1!B31</f>
        <v>1801.93088860478</v>
      </c>
      <c r="AF33" s="10">
        <f t="shared" si="0"/>
        <v>900.965444302388</v>
      </c>
      <c r="AG33" s="10">
        <f t="shared" si="1"/>
        <v>900.965444302388</v>
      </c>
    </row>
    <row r="34" spans="1:33">
      <c r="A34" s="20">
        <v>0.645833333333333</v>
      </c>
      <c r="B34" s="6">
        <v>2318.89336923077</v>
      </c>
      <c r="D34" s="6">
        <v>31.0256410246154</v>
      </c>
      <c r="F34" s="8">
        <f t="shared" si="2"/>
        <v>0.891089108750317</v>
      </c>
      <c r="G34" s="8">
        <f t="shared" si="3"/>
        <v>0.94073820354807</v>
      </c>
      <c r="H34" s="21">
        <f>F34*(上海逐日真实气象温度!$J$3-上海逐日真实气象温度!$I$3)+上海逐日真实气象温度!$I$3</f>
        <v>32.2037687629657</v>
      </c>
      <c r="I34" s="21">
        <f t="shared" si="4"/>
        <v>10370.7735263702</v>
      </c>
      <c r="K34" s="34">
        <v>1</v>
      </c>
      <c r="L34" s="36"/>
      <c r="P34" s="11">
        <f t="shared" si="5"/>
        <v>339.869355914341</v>
      </c>
      <c r="Q34" s="10">
        <f t="shared" si="6"/>
        <v>152.260155107357</v>
      </c>
      <c r="S34" s="10">
        <f t="shared" si="7"/>
        <v>2508.41540823144</v>
      </c>
      <c r="T34" s="10">
        <f t="shared" si="8"/>
        <v>1254.20770411572</v>
      </c>
      <c r="U34" s="10">
        <f t="shared" si="9"/>
        <v>1254.20770411572</v>
      </c>
      <c r="X34" s="10">
        <f>[1]Sheet1!B32</f>
        <v>152.2601551</v>
      </c>
      <c r="Y34" s="10">
        <f t="shared" si="10"/>
        <v>76.13007755</v>
      </c>
      <c r="Z34" s="10">
        <f t="shared" si="11"/>
        <v>76.13007755</v>
      </c>
      <c r="AD34" s="49"/>
      <c r="AE34" s="10">
        <f>[2]Sheet1!B32</f>
        <v>1798.47965200478</v>
      </c>
      <c r="AF34" s="10">
        <f t="shared" si="0"/>
        <v>899.239826002388</v>
      </c>
      <c r="AG34" s="10">
        <f t="shared" si="1"/>
        <v>899.239826002388</v>
      </c>
    </row>
    <row r="35" spans="1:33">
      <c r="A35" s="20">
        <v>0.666666666666667</v>
      </c>
      <c r="B35" s="6">
        <v>2345.839</v>
      </c>
      <c r="D35" s="6">
        <v>30.9401709407692</v>
      </c>
      <c r="F35" s="8">
        <f t="shared" si="2"/>
        <v>0.871287128928144</v>
      </c>
      <c r="G35" s="8">
        <f t="shared" si="3"/>
        <v>0.974571353354304</v>
      </c>
      <c r="H35" s="21">
        <f>F35*(上海逐日真实气象温度!$J$3-上海逐日真实气象温度!$I$3)+上海逐日真实气象温度!$I$3</f>
        <v>32.0795273089201</v>
      </c>
      <c r="I35" s="21">
        <f t="shared" si="4"/>
        <v>10491.2823164426</v>
      </c>
      <c r="K35" s="34">
        <v>1</v>
      </c>
      <c r="L35" s="36"/>
      <c r="P35" s="11">
        <f t="shared" si="5"/>
        <v>343.818650994383</v>
      </c>
      <c r="Q35" s="10">
        <f t="shared" si="6"/>
        <v>154.539205262485</v>
      </c>
      <c r="S35" s="10">
        <f t="shared" si="7"/>
        <v>2533.69231908741</v>
      </c>
      <c r="T35" s="10">
        <f t="shared" si="8"/>
        <v>1266.8461595437</v>
      </c>
      <c r="U35" s="10">
        <f t="shared" si="9"/>
        <v>1266.8461595437</v>
      </c>
      <c r="X35" s="10">
        <f>[1]Sheet1!B33</f>
        <v>154.5392053</v>
      </c>
      <c r="Y35" s="10">
        <f t="shared" si="10"/>
        <v>77.26960265</v>
      </c>
      <c r="Z35" s="10">
        <f t="shared" si="11"/>
        <v>77.26960265</v>
      </c>
      <c r="AD35" s="49"/>
      <c r="AE35" s="10">
        <f>[2]Sheet1!B33</f>
        <v>1800.75870220478</v>
      </c>
      <c r="AF35" s="10">
        <f t="shared" si="0"/>
        <v>900.379351102388</v>
      </c>
      <c r="AG35" s="10">
        <f t="shared" si="1"/>
        <v>900.379351102388</v>
      </c>
    </row>
    <row r="36" spans="1:33">
      <c r="A36" s="20">
        <v>0.6875</v>
      </c>
      <c r="B36" s="6">
        <v>2243.46724615385</v>
      </c>
      <c r="D36" s="6">
        <v>30.94017094</v>
      </c>
      <c r="F36" s="8">
        <f t="shared" si="2"/>
        <v>0.871287128749925</v>
      </c>
      <c r="G36" s="8">
        <f t="shared" si="3"/>
        <v>0.846032559311344</v>
      </c>
      <c r="H36" s="21">
        <f>F36*(上海逐日真实气象温度!$J$3-上海逐日真实气象温度!$I$3)+上海逐日真实气象温度!$I$3</f>
        <v>32.079527307802</v>
      </c>
      <c r="I36" s="21">
        <f t="shared" si="4"/>
        <v>10033.4457083765</v>
      </c>
      <c r="K36" s="34">
        <v>1</v>
      </c>
      <c r="L36" s="36"/>
      <c r="P36" s="11">
        <f t="shared" si="5"/>
        <v>328.81450181479</v>
      </c>
      <c r="Q36" s="10">
        <f t="shared" si="6"/>
        <v>145.92105588009</v>
      </c>
      <c r="S36" s="10">
        <f t="shared" si="7"/>
        <v>2437.70077121912</v>
      </c>
      <c r="T36" s="10">
        <f t="shared" si="8"/>
        <v>1218.85038560956</v>
      </c>
      <c r="U36" s="10">
        <f t="shared" si="9"/>
        <v>1218.85038560956</v>
      </c>
      <c r="X36" s="10">
        <f>[1]Sheet1!B34</f>
        <v>145.9210559</v>
      </c>
      <c r="Y36" s="10">
        <f t="shared" si="10"/>
        <v>72.96052795</v>
      </c>
      <c r="Z36" s="10">
        <f t="shared" si="11"/>
        <v>72.96052795</v>
      </c>
      <c r="AD36" s="49"/>
      <c r="AE36" s="10">
        <f>[2]Sheet1!B34</f>
        <v>1792.14055280478</v>
      </c>
      <c r="AF36" s="10">
        <f t="shared" si="0"/>
        <v>896.070276402388</v>
      </c>
      <c r="AG36" s="10">
        <f t="shared" si="1"/>
        <v>896.070276402388</v>
      </c>
    </row>
    <row r="37" spans="1:33">
      <c r="A37" s="20">
        <v>0.708333333333333</v>
      </c>
      <c r="B37" s="6">
        <v>2314.86234615385</v>
      </c>
      <c r="D37" s="6">
        <v>30.2564102561538</v>
      </c>
      <c r="F37" s="8">
        <f t="shared" si="2"/>
        <v>0.712871287142829</v>
      </c>
      <c r="G37" s="8">
        <f t="shared" si="3"/>
        <v>0.935676818687503</v>
      </c>
      <c r="H37" s="21">
        <f>F37*(上海逐日真实气象温度!$J$3-上海逐日真实气象温度!$I$3)+上海逐日真实气象温度!$I$3</f>
        <v>31.0855956564284</v>
      </c>
      <c r="I37" s="21">
        <f t="shared" si="4"/>
        <v>10352.7456049638</v>
      </c>
      <c r="K37" s="34">
        <v>1</v>
      </c>
      <c r="L37" s="36"/>
      <c r="P37" s="11">
        <f t="shared" si="5"/>
        <v>339.278547714616</v>
      </c>
      <c r="Q37" s="10">
        <f t="shared" si="6"/>
        <v>151.91986155065</v>
      </c>
      <c r="S37" s="10">
        <f t="shared" si="7"/>
        <v>2504.63467165825</v>
      </c>
      <c r="T37" s="10">
        <f t="shared" si="8"/>
        <v>1252.31733582912</v>
      </c>
      <c r="U37" s="10">
        <f t="shared" si="9"/>
        <v>1252.31733582912</v>
      </c>
      <c r="X37" s="10">
        <f>[1]Sheet1!B35</f>
        <v>151.9198616</v>
      </c>
      <c r="Y37" s="10">
        <f t="shared" si="10"/>
        <v>75.9599308</v>
      </c>
      <c r="Z37" s="10">
        <f t="shared" si="11"/>
        <v>75.9599308</v>
      </c>
      <c r="AD37" s="49"/>
      <c r="AE37" s="10">
        <f>[2]Sheet1!B35</f>
        <v>1798.13935850478</v>
      </c>
      <c r="AF37" s="10">
        <f t="shared" si="0"/>
        <v>899.069679252388</v>
      </c>
      <c r="AG37" s="10">
        <f t="shared" si="1"/>
        <v>899.069679252388</v>
      </c>
    </row>
    <row r="38" spans="1:33">
      <c r="A38" s="20">
        <v>0.729166666666667</v>
      </c>
      <c r="B38" s="6">
        <v>2216.46750769231</v>
      </c>
      <c r="D38" s="6">
        <v>29.9145299138462</v>
      </c>
      <c r="F38" s="8">
        <f t="shared" si="2"/>
        <v>0.633663366250171</v>
      </c>
      <c r="G38" s="8">
        <f t="shared" si="3"/>
        <v>0.812131471453287</v>
      </c>
      <c r="H38" s="21">
        <f>F38*(上海逐日真实气象温度!$J$3-上海逐日真实气象温度!$I$3)+上海逐日真实气象温度!$I$3</f>
        <v>30.5886298301825</v>
      </c>
      <c r="I38" s="21">
        <f t="shared" si="4"/>
        <v>9912.69493278183</v>
      </c>
      <c r="K38" s="34">
        <v>1</v>
      </c>
      <c r="L38" s="36"/>
      <c r="P38" s="36">
        <f t="shared" si="5"/>
        <v>324.857276423341</v>
      </c>
      <c r="Q38" s="10">
        <f t="shared" si="6"/>
        <v>143.666564680577</v>
      </c>
      <c r="S38" s="10">
        <f t="shared" si="7"/>
        <v>2412.40223887558</v>
      </c>
      <c r="T38" s="10">
        <f t="shared" si="8"/>
        <v>1206.20111943779</v>
      </c>
      <c r="U38" s="10">
        <f t="shared" si="9"/>
        <v>1206.20111943779</v>
      </c>
      <c r="X38" s="36">
        <f>[1]Sheet1!B36</f>
        <v>0</v>
      </c>
      <c r="Y38" s="36">
        <f t="shared" si="10"/>
        <v>0</v>
      </c>
      <c r="Z38" s="36">
        <f t="shared" si="11"/>
        <v>0</v>
      </c>
      <c r="AD38" s="49"/>
      <c r="AE38" s="10">
        <f>[2]Sheet1!B36</f>
        <v>1789.88606160478</v>
      </c>
      <c r="AF38" s="50">
        <f t="shared" si="0"/>
        <v>894.943030802388</v>
      </c>
      <c r="AG38" s="50">
        <f t="shared" si="1"/>
        <v>894.943030802388</v>
      </c>
    </row>
    <row r="39" spans="1:33">
      <c r="A39" s="20">
        <v>0.75</v>
      </c>
      <c r="B39" s="6">
        <v>2197.34043846154</v>
      </c>
      <c r="D39" s="6">
        <v>29.3162393161538</v>
      </c>
      <c r="F39" s="8">
        <f t="shared" si="2"/>
        <v>0.4950495049999</v>
      </c>
      <c r="G39" s="8">
        <f t="shared" si="3"/>
        <v>0.788115370135005</v>
      </c>
      <c r="H39" s="21">
        <f>F39*(上海逐日真实气象温度!$J$3-上海逐日真实气象温度!$I$3)+上海逐日真实气象温度!$I$3</f>
        <v>29.7189396362091</v>
      </c>
      <c r="I39" s="21">
        <f t="shared" si="4"/>
        <v>9827.15305067221</v>
      </c>
      <c r="K39" s="34">
        <v>1.8</v>
      </c>
      <c r="L39" s="11" t="s">
        <v>50</v>
      </c>
      <c r="P39" s="36">
        <f t="shared" si="5"/>
        <v>322.053911341424</v>
      </c>
      <c r="Q39" s="10">
        <f t="shared" si="6"/>
        <v>142.074185942563</v>
      </c>
      <c r="S39" s="10">
        <f t="shared" si="7"/>
        <v>2394.48507347543</v>
      </c>
      <c r="T39" s="10">
        <f t="shared" si="8"/>
        <v>1197.24253673771</v>
      </c>
      <c r="U39" s="10">
        <f t="shared" si="9"/>
        <v>2155.03656612788</v>
      </c>
      <c r="X39" s="36">
        <f>[1]Sheet1!B37</f>
        <v>0</v>
      </c>
      <c r="Y39" s="36">
        <f t="shared" si="10"/>
        <v>0</v>
      </c>
      <c r="Z39" s="36">
        <f t="shared" si="11"/>
        <v>0</v>
      </c>
      <c r="AD39" s="11" t="s">
        <v>50</v>
      </c>
      <c r="AE39" s="10">
        <f>[2]Sheet1!B37</f>
        <v>142.0741859</v>
      </c>
      <c r="AF39" s="50">
        <f t="shared" si="0"/>
        <v>71.03709295</v>
      </c>
      <c r="AG39" s="50">
        <f t="shared" si="1"/>
        <v>127.86676731</v>
      </c>
    </row>
    <row r="40" spans="1:33">
      <c r="A40" s="20">
        <v>0.770833333333333</v>
      </c>
      <c r="B40" s="6">
        <v>2188.81847692308</v>
      </c>
      <c r="D40" s="6">
        <v>29.05982906</v>
      </c>
      <c r="F40" s="8">
        <f t="shared" si="2"/>
        <v>0.435643564464071</v>
      </c>
      <c r="G40" s="8">
        <f t="shared" si="3"/>
        <v>0.777415126973397</v>
      </c>
      <c r="H40" s="21">
        <f>F40*(上海逐日真实气象温度!$J$3-上海逐日真实气象温度!$I$3)+上海逐日真实气象温度!$I$3</f>
        <v>29.3462152673633</v>
      </c>
      <c r="I40" s="21">
        <f t="shared" si="4"/>
        <v>9789.04033092041</v>
      </c>
      <c r="K40" s="34">
        <v>1.8</v>
      </c>
      <c r="L40" s="11"/>
      <c r="P40" s="36">
        <f t="shared" si="5"/>
        <v>320.804887295026</v>
      </c>
      <c r="Q40" s="10">
        <f t="shared" si="6"/>
        <v>141.365983829936</v>
      </c>
      <c r="S40" s="10">
        <f t="shared" si="7"/>
        <v>2386.50345156284</v>
      </c>
      <c r="T40" s="10">
        <f t="shared" si="8"/>
        <v>1193.25172578142</v>
      </c>
      <c r="U40" s="10">
        <f t="shared" si="9"/>
        <v>2147.85310640656</v>
      </c>
      <c r="X40" s="36">
        <f>[1]Sheet1!B38</f>
        <v>0</v>
      </c>
      <c r="Y40" s="36">
        <f t="shared" si="10"/>
        <v>0</v>
      </c>
      <c r="Z40" s="36">
        <f t="shared" si="11"/>
        <v>0</v>
      </c>
      <c r="AD40" s="11"/>
      <c r="AE40" s="10">
        <f>[2]Sheet1!B38</f>
        <v>141.3659838</v>
      </c>
      <c r="AF40" s="50">
        <f t="shared" si="0"/>
        <v>70.6829919</v>
      </c>
      <c r="AG40" s="50">
        <f t="shared" si="1"/>
        <v>127.22938542</v>
      </c>
    </row>
    <row r="41" spans="1:33">
      <c r="A41" s="20">
        <v>0.791666666666667</v>
      </c>
      <c r="B41" s="6">
        <v>2002.28220769231</v>
      </c>
      <c r="D41" s="6">
        <v>28.8034188038462</v>
      </c>
      <c r="F41" s="8">
        <f t="shared" si="2"/>
        <v>0.376237623928242</v>
      </c>
      <c r="G41" s="8">
        <f t="shared" si="3"/>
        <v>0.543198693324811</v>
      </c>
      <c r="H41" s="21">
        <f>F41*(上海逐日真实气象温度!$J$3-上海逐日真实气象温度!$I$3)+上海逐日真实气象温度!$I$3</f>
        <v>28.9734908985175</v>
      </c>
      <c r="I41" s="21">
        <f t="shared" si="4"/>
        <v>8954.79524301968</v>
      </c>
      <c r="K41" s="34">
        <v>1.8</v>
      </c>
      <c r="L41" s="11"/>
      <c r="P41" s="36">
        <f t="shared" si="5"/>
        <v>293.465138723854</v>
      </c>
      <c r="Q41" s="10">
        <f t="shared" si="6"/>
        <v>126.065632494234</v>
      </c>
      <c r="S41" s="10">
        <f t="shared" si="7"/>
        <v>2211.99602238349</v>
      </c>
      <c r="T41" s="10">
        <f t="shared" si="8"/>
        <v>1105.99801119174</v>
      </c>
      <c r="U41" s="10">
        <f t="shared" si="9"/>
        <v>1990.79642014513</v>
      </c>
      <c r="X41" s="36">
        <f>[1]Sheet1!B39</f>
        <v>0</v>
      </c>
      <c r="Y41" s="36">
        <f t="shared" si="10"/>
        <v>0</v>
      </c>
      <c r="Z41" s="36">
        <f t="shared" si="11"/>
        <v>0</v>
      </c>
      <c r="AD41" s="11"/>
      <c r="AE41" s="10">
        <f>[2]Sheet1!B39</f>
        <v>126.0656325</v>
      </c>
      <c r="AF41" s="50">
        <f t="shared" si="0"/>
        <v>63.03281625</v>
      </c>
      <c r="AG41" s="50">
        <f t="shared" si="1"/>
        <v>113.45906925</v>
      </c>
    </row>
    <row r="42" spans="1:33">
      <c r="A42" s="20">
        <v>0.8125</v>
      </c>
      <c r="B42" s="6">
        <v>1847.50715384615</v>
      </c>
      <c r="D42" s="6">
        <v>28.3333333338462</v>
      </c>
      <c r="F42" s="8">
        <f t="shared" si="2"/>
        <v>0.267326732856779</v>
      </c>
      <c r="G42" s="8">
        <f t="shared" si="3"/>
        <v>0.348861896094411</v>
      </c>
      <c r="H42" s="21">
        <f>F42*(上海逐日真实气象温度!$J$3-上海逐日真实气象温度!$I$3)+上海逐日真实气象温度!$I$3</f>
        <v>28.2901628884079</v>
      </c>
      <c r="I42" s="21">
        <f t="shared" si="4"/>
        <v>8262.59565667012</v>
      </c>
      <c r="K42" s="34">
        <v>1.8</v>
      </c>
      <c r="L42" s="11"/>
      <c r="P42" s="36">
        <f t="shared" si="5"/>
        <v>270.780482947831</v>
      </c>
      <c r="Q42" s="10">
        <f t="shared" si="6"/>
        <v>113.674996098828</v>
      </c>
      <c r="S42" s="10">
        <f t="shared" si="7"/>
        <v>2067.50622828778</v>
      </c>
      <c r="T42" s="10">
        <f t="shared" si="8"/>
        <v>1033.75311414389</v>
      </c>
      <c r="U42" s="10">
        <f t="shared" si="9"/>
        <v>1860.755605459</v>
      </c>
      <c r="X42" s="36">
        <f>[1]Sheet1!B40</f>
        <v>0</v>
      </c>
      <c r="Y42" s="36">
        <f t="shared" si="10"/>
        <v>0</v>
      </c>
      <c r="Z42" s="36">
        <f t="shared" si="11"/>
        <v>0</v>
      </c>
      <c r="AD42" s="11"/>
      <c r="AE42" s="10">
        <f>[2]Sheet1!B40</f>
        <v>113.6749961</v>
      </c>
      <c r="AF42" s="50">
        <f t="shared" si="0"/>
        <v>56.83749805</v>
      </c>
      <c r="AG42" s="50">
        <f t="shared" si="1"/>
        <v>102.30749649</v>
      </c>
    </row>
    <row r="43" spans="1:33">
      <c r="A43" s="20">
        <v>0.833333333333333</v>
      </c>
      <c r="B43" s="6">
        <v>1814.12270769231</v>
      </c>
      <c r="D43" s="6">
        <v>28.2478632484615</v>
      </c>
      <c r="F43" s="8">
        <f t="shared" si="2"/>
        <v>0.247524752678169</v>
      </c>
      <c r="G43" s="8">
        <f t="shared" si="3"/>
        <v>0.306944118121634</v>
      </c>
      <c r="H43" s="21">
        <f>F43*(上海逐日真实气象温度!$J$3-上海逐日真实气象温度!$I$3)+上海逐日真实气象温度!$I$3</f>
        <v>28.1659214321259</v>
      </c>
      <c r="I43" s="21">
        <f t="shared" si="4"/>
        <v>8113.29058945194</v>
      </c>
      <c r="K43" s="34">
        <v>1.8</v>
      </c>
      <c r="L43" s="11"/>
      <c r="P43" s="36">
        <f t="shared" si="5"/>
        <v>265.887480810511</v>
      </c>
      <c r="Q43" s="10">
        <f t="shared" si="6"/>
        <v>111.040270364034</v>
      </c>
      <c r="S43" s="10">
        <f t="shared" si="7"/>
        <v>2036.3781691144</v>
      </c>
      <c r="T43" s="10">
        <f t="shared" si="8"/>
        <v>1018.1890845572</v>
      </c>
      <c r="U43" s="10">
        <f t="shared" si="9"/>
        <v>1832.74035220296</v>
      </c>
      <c r="X43" s="36">
        <f>[1]Sheet1!B41</f>
        <v>0</v>
      </c>
      <c r="Y43" s="36">
        <f t="shared" si="10"/>
        <v>0</v>
      </c>
      <c r="Z43" s="36">
        <f t="shared" si="11"/>
        <v>0</v>
      </c>
      <c r="AD43" s="11"/>
      <c r="AE43" s="10">
        <f>[2]Sheet1!B41</f>
        <v>111.0402704</v>
      </c>
      <c r="AF43" s="50">
        <f t="shared" si="0"/>
        <v>55.5201352</v>
      </c>
      <c r="AG43" s="50">
        <f t="shared" si="1"/>
        <v>99.93624336</v>
      </c>
    </row>
    <row r="44" spans="1:33">
      <c r="A44" s="20">
        <v>0.854166666666667</v>
      </c>
      <c r="B44" s="6">
        <v>1800.59578461538</v>
      </c>
      <c r="D44" s="6">
        <v>28.3333333338462</v>
      </c>
      <c r="F44" s="8">
        <f t="shared" si="2"/>
        <v>0.267326732856778</v>
      </c>
      <c r="G44" s="8">
        <f t="shared" si="3"/>
        <v>0.289959605166688</v>
      </c>
      <c r="H44" s="21">
        <f>F44*(上海逐日真实气象温度!$J$3-上海逐日真实气象温度!$I$3)+上海逐日真实气象温度!$I$3</f>
        <v>28.2901628884079</v>
      </c>
      <c r="I44" s="21">
        <f t="shared" si="4"/>
        <v>8052.79420889348</v>
      </c>
      <c r="K44" s="34">
        <v>1.8</v>
      </c>
      <c r="L44" s="11"/>
      <c r="P44" s="36">
        <f t="shared" si="5"/>
        <v>263.904902959084</v>
      </c>
      <c r="Q44" s="10">
        <f t="shared" si="6"/>
        <v>109.976642536605</v>
      </c>
      <c r="S44" s="10">
        <f t="shared" si="7"/>
        <v>2023.76943049338</v>
      </c>
      <c r="T44" s="10">
        <f t="shared" si="8"/>
        <v>1011.88471524669</v>
      </c>
      <c r="U44" s="10">
        <f t="shared" si="9"/>
        <v>1821.39248744404</v>
      </c>
      <c r="X44" s="36">
        <f>[1]Sheet1!B42</f>
        <v>0</v>
      </c>
      <c r="Y44" s="36">
        <f t="shared" si="10"/>
        <v>0</v>
      </c>
      <c r="Z44" s="36">
        <f t="shared" si="11"/>
        <v>0</v>
      </c>
      <c r="AD44" s="11"/>
      <c r="AE44" s="10">
        <f>[2]Sheet1!B42</f>
        <v>109.9766425</v>
      </c>
      <c r="AF44" s="50">
        <f t="shared" si="0"/>
        <v>54.98832125</v>
      </c>
      <c r="AG44" s="50">
        <f t="shared" si="1"/>
        <v>98.97897825</v>
      </c>
    </row>
    <row r="45" spans="1:33">
      <c r="A45" s="20">
        <v>0.875</v>
      </c>
      <c r="B45" s="6">
        <v>1773.08202307692</v>
      </c>
      <c r="D45" s="6">
        <v>28.0769230776923</v>
      </c>
      <c r="F45" s="8">
        <f t="shared" si="2"/>
        <v>0.207920792320949</v>
      </c>
      <c r="G45" s="8">
        <f t="shared" si="3"/>
        <v>0.255413105816347</v>
      </c>
      <c r="H45" s="21">
        <f>F45*(上海逐日真实气象温度!$J$3-上海逐日真实气象温度!$I$3)+上海逐日真实气象温度!$I$3</f>
        <v>27.9174385195621</v>
      </c>
      <c r="I45" s="21">
        <f t="shared" si="4"/>
        <v>7929.74457083765</v>
      </c>
      <c r="K45" s="34">
        <v>1</v>
      </c>
      <c r="L45" s="36" t="s">
        <v>49</v>
      </c>
      <c r="P45" s="36">
        <f t="shared" si="5"/>
        <v>259.872339609283</v>
      </c>
      <c r="Q45" s="10">
        <f t="shared" si="6"/>
        <v>107.820280526106</v>
      </c>
      <c r="S45" s="10">
        <f t="shared" si="7"/>
        <v>1998.13031312871</v>
      </c>
      <c r="T45" s="10">
        <f t="shared" si="8"/>
        <v>999.065156564355</v>
      </c>
      <c r="U45" s="10">
        <f t="shared" si="9"/>
        <v>999.065156564355</v>
      </c>
      <c r="X45" s="36">
        <f>[1]Sheet1!B43</f>
        <v>0</v>
      </c>
      <c r="Y45" s="36">
        <f t="shared" si="10"/>
        <v>0</v>
      </c>
      <c r="Z45" s="36">
        <f t="shared" si="11"/>
        <v>0</v>
      </c>
      <c r="AD45" s="49" t="s">
        <v>49</v>
      </c>
      <c r="AE45" s="10">
        <f>[2]Sheet1!B43</f>
        <v>1754.03977740478</v>
      </c>
      <c r="AF45" s="50">
        <f t="shared" si="0"/>
        <v>877.019888702388</v>
      </c>
      <c r="AG45" s="50">
        <f t="shared" si="1"/>
        <v>877.019888702388</v>
      </c>
    </row>
    <row r="46" spans="1:33">
      <c r="A46" s="20">
        <v>0.895833333333333</v>
      </c>
      <c r="B46" s="6">
        <v>1779.30440769231</v>
      </c>
      <c r="D46" s="6">
        <v>27.9914529923077</v>
      </c>
      <c r="F46" s="8">
        <f t="shared" si="2"/>
        <v>0.18811881214234</v>
      </c>
      <c r="G46" s="8">
        <f t="shared" si="3"/>
        <v>0.263225981775625</v>
      </c>
      <c r="H46" s="21">
        <f>F46*(上海逐日真实气象温度!$J$3-上海逐日真实气象温度!$I$3)+上海逐日真实气象温度!$I$3</f>
        <v>27.7931970632802</v>
      </c>
      <c r="I46" s="21">
        <f t="shared" si="4"/>
        <v>7957.57290589455</v>
      </c>
      <c r="K46" s="34">
        <v>1</v>
      </c>
      <c r="L46" s="36"/>
      <c r="P46" s="36">
        <f t="shared" si="5"/>
        <v>260.78432542094</v>
      </c>
      <c r="Q46" s="10">
        <f t="shared" si="6"/>
        <v>108.307121542954</v>
      </c>
      <c r="S46" s="10">
        <f t="shared" si="7"/>
        <v>2003.92790511062</v>
      </c>
      <c r="T46" s="10">
        <f t="shared" si="8"/>
        <v>1001.96395255531</v>
      </c>
      <c r="U46" s="10">
        <f t="shared" si="9"/>
        <v>1001.96395255531</v>
      </c>
      <c r="X46" s="36">
        <f>[1]Sheet1!B44</f>
        <v>0</v>
      </c>
      <c r="Y46" s="36">
        <f t="shared" si="10"/>
        <v>0</v>
      </c>
      <c r="Z46" s="36">
        <f t="shared" si="11"/>
        <v>0</v>
      </c>
      <c r="AD46" s="49"/>
      <c r="AE46" s="10">
        <f>[2]Sheet1!B44</f>
        <v>1754.52661840478</v>
      </c>
      <c r="AF46" s="50">
        <f t="shared" si="0"/>
        <v>877.263309202388</v>
      </c>
      <c r="AG46" s="50">
        <f t="shared" si="1"/>
        <v>877.263309202388</v>
      </c>
    </row>
    <row r="47" spans="1:33">
      <c r="A47" s="20">
        <v>0.916666666666667</v>
      </c>
      <c r="B47" s="6">
        <v>1818.15373076923</v>
      </c>
      <c r="D47" s="6">
        <v>27.9059829069231</v>
      </c>
      <c r="F47" s="8">
        <f t="shared" si="2"/>
        <v>0.168316831963729</v>
      </c>
      <c r="G47" s="8">
        <f t="shared" si="3"/>
        <v>0.312005502982201</v>
      </c>
      <c r="H47" s="21">
        <f>F47*(上海逐日真实气象温度!$J$3-上海逐日真实气象温度!$I$3)+上海逐日真实气象温度!$I$3</f>
        <v>27.6689556069982</v>
      </c>
      <c r="I47" s="21">
        <f t="shared" si="4"/>
        <v>8131.31851085834</v>
      </c>
      <c r="K47" s="34">
        <v>0.4</v>
      </c>
      <c r="L47" s="11" t="s">
        <v>36</v>
      </c>
      <c r="P47" s="36">
        <f t="shared" si="5"/>
        <v>266.478289010236</v>
      </c>
      <c r="Q47" s="10">
        <f t="shared" si="6"/>
        <v>111.357671155987</v>
      </c>
      <c r="S47" s="10">
        <f t="shared" si="7"/>
        <v>2040.13601292285</v>
      </c>
      <c r="T47" s="10">
        <f t="shared" si="8"/>
        <v>1020.06800646142</v>
      </c>
      <c r="U47" s="10">
        <f t="shared" si="9"/>
        <v>408.027202584568</v>
      </c>
      <c r="X47" s="36">
        <f>[1]Sheet1!B45</f>
        <v>0</v>
      </c>
      <c r="Y47" s="36">
        <f t="shared" si="10"/>
        <v>0</v>
      </c>
      <c r="Z47" s="36">
        <f t="shared" si="11"/>
        <v>0</v>
      </c>
      <c r="AD47" s="51" t="s">
        <v>36</v>
      </c>
      <c r="AE47" s="10">
        <f>[2]Sheet1!B45</f>
        <v>1757.57716810478</v>
      </c>
      <c r="AF47" s="50">
        <f t="shared" si="0"/>
        <v>878.788584052388</v>
      </c>
      <c r="AG47" s="50">
        <f t="shared" si="1"/>
        <v>351.515433620955</v>
      </c>
    </row>
    <row r="48" spans="1:33">
      <c r="A48" s="20">
        <v>0.9375</v>
      </c>
      <c r="B48" s="6">
        <v>1812.03956153846</v>
      </c>
      <c r="D48" s="6">
        <v>27.9059829069231</v>
      </c>
      <c r="F48" s="8">
        <f t="shared" si="2"/>
        <v>0.168316831963729</v>
      </c>
      <c r="G48" s="8">
        <f t="shared" si="3"/>
        <v>0.304328503126569</v>
      </c>
      <c r="H48" s="21">
        <f>F48*(上海逐日真实气象温度!$J$3-上海逐日真实气象温度!$I$3)+上海逐日真实气象温度!$I$3</f>
        <v>27.6689556069982</v>
      </c>
      <c r="I48" s="21">
        <f t="shared" si="4"/>
        <v>8103.97414684593</v>
      </c>
      <c r="K48" s="34">
        <v>0.4</v>
      </c>
      <c r="L48" s="11"/>
      <c r="P48" s="36">
        <f t="shared" si="5"/>
        <v>265.582163821391</v>
      </c>
      <c r="Q48" s="10">
        <f t="shared" si="6"/>
        <v>110.876323459321</v>
      </c>
      <c r="S48" s="10">
        <f t="shared" si="7"/>
        <v>2034.43627514748</v>
      </c>
      <c r="T48" s="10">
        <f t="shared" si="8"/>
        <v>1017.21813757374</v>
      </c>
      <c r="U48" s="10">
        <f t="shared" si="9"/>
        <v>406.887255029496</v>
      </c>
      <c r="X48" s="36">
        <f>[1]Sheet1!B46</f>
        <v>0</v>
      </c>
      <c r="Y48" s="36">
        <f t="shared" si="10"/>
        <v>0</v>
      </c>
      <c r="Z48" s="36">
        <f t="shared" si="11"/>
        <v>0</v>
      </c>
      <c r="AD48" s="51"/>
      <c r="AE48" s="10">
        <f>[2]Sheet1!B46</f>
        <v>1757.09582040478</v>
      </c>
      <c r="AF48" s="50">
        <f t="shared" si="0"/>
        <v>878.547910202388</v>
      </c>
      <c r="AG48" s="50">
        <f t="shared" si="1"/>
        <v>351.419164080955</v>
      </c>
    </row>
    <row r="49" spans="1:33">
      <c r="A49" s="20">
        <v>0.958333333333333</v>
      </c>
      <c r="B49" s="6">
        <v>1784.93160769231</v>
      </c>
      <c r="D49" s="6">
        <v>27.7350427361538</v>
      </c>
      <c r="F49" s="8">
        <f t="shared" si="2"/>
        <v>0.128712871606509</v>
      </c>
      <c r="G49" s="8">
        <f t="shared" si="3"/>
        <v>0.270291539164879</v>
      </c>
      <c r="H49" s="21">
        <f>F49*(上海逐日真实气象温度!$J$3-上海逐日真实气象温度!$I$3)+上海逐日真实气象温度!$I$3</f>
        <v>27.4204726944344</v>
      </c>
      <c r="I49" s="21">
        <f t="shared" si="4"/>
        <v>7982.73940020686</v>
      </c>
      <c r="K49" s="34">
        <v>0.4</v>
      </c>
      <c r="L49" s="11"/>
      <c r="P49" s="36">
        <f t="shared" si="5"/>
        <v>261.609077807133</v>
      </c>
      <c r="Q49" s="10">
        <f t="shared" si="6"/>
        <v>108.747814689189</v>
      </c>
      <c r="S49" s="10">
        <f t="shared" si="7"/>
        <v>2009.17136434699</v>
      </c>
      <c r="T49" s="10">
        <f t="shared" si="8"/>
        <v>1004.58568217349</v>
      </c>
      <c r="U49" s="10">
        <f t="shared" si="9"/>
        <v>401.834272869396</v>
      </c>
      <c r="X49" s="36">
        <f>[1]Sheet1!B47</f>
        <v>0</v>
      </c>
      <c r="Y49" s="36">
        <f t="shared" si="10"/>
        <v>0</v>
      </c>
      <c r="Z49" s="36">
        <f t="shared" si="11"/>
        <v>0</v>
      </c>
      <c r="AD49" s="51"/>
      <c r="AE49" s="10">
        <f>[2]Sheet1!B47</f>
        <v>1754.96731160478</v>
      </c>
      <c r="AF49" s="50">
        <f t="shared" si="0"/>
        <v>877.483655802388</v>
      </c>
      <c r="AG49" s="50">
        <f t="shared" si="1"/>
        <v>350.993462320955</v>
      </c>
    </row>
    <row r="50" s="2" customFormat="1" spans="1:33">
      <c r="A50" s="20">
        <v>0.979166666666667</v>
      </c>
      <c r="B50" s="6">
        <v>1749.97803846154</v>
      </c>
      <c r="C50" s="7"/>
      <c r="D50" s="6">
        <v>27.5213675223077</v>
      </c>
      <c r="E50" s="6"/>
      <c r="F50" s="8">
        <f t="shared" si="2"/>
        <v>0.0792079210708753</v>
      </c>
      <c r="G50" s="8">
        <f t="shared" si="3"/>
        <v>0.226403557689321</v>
      </c>
      <c r="H50" s="21">
        <f>F50*(上海逐日真实气象温度!$J$3-上海逐日真实气象温度!$I$3)+上海逐日真实气象温度!$I$3</f>
        <v>27.1098690531705</v>
      </c>
      <c r="I50" s="21">
        <f t="shared" si="4"/>
        <v>7826.41675284387</v>
      </c>
      <c r="K50" s="34">
        <v>0.4</v>
      </c>
      <c r="L50" s="11"/>
      <c r="O50" s="10"/>
      <c r="P50" s="36">
        <f t="shared" si="5"/>
        <v>256.486096639047</v>
      </c>
      <c r="Q50" s="10">
        <f t="shared" si="6"/>
        <v>106.016901722639</v>
      </c>
      <c r="S50" s="10">
        <f t="shared" si="7"/>
        <v>1976.60788508979</v>
      </c>
      <c r="T50" s="10">
        <f t="shared" si="8"/>
        <v>988.303942544895</v>
      </c>
      <c r="U50" s="10">
        <f t="shared" si="9"/>
        <v>395.321577017958</v>
      </c>
      <c r="V50" s="10"/>
      <c r="X50" s="36">
        <f>[1]Sheet1!B48</f>
        <v>0</v>
      </c>
      <c r="Y50" s="36">
        <f t="shared" si="10"/>
        <v>0</v>
      </c>
      <c r="Z50" s="36">
        <f t="shared" si="11"/>
        <v>0</v>
      </c>
      <c r="AD50" s="51"/>
      <c r="AE50" s="10">
        <f>[2]Sheet1!B48</f>
        <v>1752.23639860478</v>
      </c>
      <c r="AF50" s="50">
        <f t="shared" si="0"/>
        <v>876.118199302388</v>
      </c>
      <c r="AG50" s="50">
        <f t="shared" si="1"/>
        <v>350.447279720955</v>
      </c>
    </row>
    <row r="51" s="3" customFormat="1" spans="1:24">
      <c r="A51" s="22"/>
      <c r="B51" s="23"/>
      <c r="C51" s="24"/>
      <c r="D51" s="23"/>
      <c r="E51" s="23"/>
      <c r="F51" s="25"/>
      <c r="G51" s="25"/>
      <c r="H51" s="23"/>
      <c r="I51" s="23"/>
      <c r="K51" s="37"/>
      <c r="L51" s="37"/>
      <c r="O51" s="38"/>
      <c r="P51" s="39"/>
      <c r="Q51" s="38"/>
      <c r="S51" s="38"/>
      <c r="U51" s="38"/>
      <c r="V51" s="38"/>
      <c r="X51" s="38"/>
    </row>
    <row r="52" s="3" customFormat="1" spans="1:24">
      <c r="A52" s="22"/>
      <c r="B52" s="23"/>
      <c r="C52" s="24"/>
      <c r="D52" s="23"/>
      <c r="E52" s="23"/>
      <c r="F52" s="25"/>
      <c r="G52" s="25"/>
      <c r="H52" s="23"/>
      <c r="I52" s="23"/>
      <c r="K52" s="37"/>
      <c r="L52" s="37"/>
      <c r="O52" s="38"/>
      <c r="P52" s="39"/>
      <c r="Q52" s="38"/>
      <c r="S52" s="38"/>
      <c r="U52" s="38"/>
      <c r="V52" s="38"/>
      <c r="X52" s="38"/>
    </row>
    <row r="53" s="3" customFormat="1" spans="1:24">
      <c r="A53" s="22"/>
      <c r="B53" s="23"/>
      <c r="C53" s="24"/>
      <c r="D53" s="23"/>
      <c r="E53" s="23"/>
      <c r="F53" s="25"/>
      <c r="G53" s="25"/>
      <c r="H53" s="23"/>
      <c r="I53" s="23"/>
      <c r="K53" s="37"/>
      <c r="L53" s="37"/>
      <c r="O53" s="38"/>
      <c r="P53" s="39"/>
      <c r="Q53" s="38"/>
      <c r="S53" s="38"/>
      <c r="U53" s="38"/>
      <c r="V53" s="38"/>
      <c r="X53" s="38"/>
    </row>
    <row r="54" s="3" customFormat="1" spans="1:24">
      <c r="A54" s="22"/>
      <c r="B54" s="23"/>
      <c r="C54" s="24"/>
      <c r="D54" s="23"/>
      <c r="E54" s="23"/>
      <c r="F54" s="25"/>
      <c r="G54" s="25"/>
      <c r="H54" s="23"/>
      <c r="I54" s="23"/>
      <c r="K54" s="37"/>
      <c r="L54" s="37"/>
      <c r="O54" s="38"/>
      <c r="P54" s="39"/>
      <c r="Q54" s="38"/>
      <c r="S54" s="38"/>
      <c r="U54" s="38"/>
      <c r="V54" s="38"/>
      <c r="X54" s="38"/>
    </row>
    <row r="55" s="3" customFormat="1" spans="1:24">
      <c r="A55" s="22"/>
      <c r="B55" s="23"/>
      <c r="C55" s="24"/>
      <c r="D55" s="23"/>
      <c r="E55" s="23"/>
      <c r="F55" s="25"/>
      <c r="G55" s="25"/>
      <c r="H55" s="23"/>
      <c r="I55" s="23"/>
      <c r="K55" s="37"/>
      <c r="L55" s="37"/>
      <c r="O55" s="38"/>
      <c r="P55" s="39"/>
      <c r="Q55" s="38"/>
      <c r="S55" s="38"/>
      <c r="U55" s="38"/>
      <c r="V55" s="38"/>
      <c r="X55" s="38"/>
    </row>
    <row r="56" s="3" customFormat="1" spans="1:24">
      <c r="A56" s="22"/>
      <c r="B56" s="23"/>
      <c r="C56" s="24"/>
      <c r="D56" s="23"/>
      <c r="E56" s="23"/>
      <c r="F56" s="25"/>
      <c r="G56" s="25"/>
      <c r="H56" s="23"/>
      <c r="I56" s="23"/>
      <c r="K56" s="37"/>
      <c r="L56" s="37"/>
      <c r="O56" s="38"/>
      <c r="P56" s="39"/>
      <c r="Q56" s="38"/>
      <c r="S56" s="38"/>
      <c r="U56" s="38"/>
      <c r="V56" s="38"/>
      <c r="X56" s="38"/>
    </row>
    <row r="57" s="3" customFormat="1" spans="1:24">
      <c r="A57" s="22"/>
      <c r="B57" s="23"/>
      <c r="C57" s="24"/>
      <c r="D57" s="23"/>
      <c r="E57" s="23"/>
      <c r="F57" s="25"/>
      <c r="G57" s="25"/>
      <c r="H57" s="23"/>
      <c r="I57" s="23"/>
      <c r="K57" s="37"/>
      <c r="L57" s="37"/>
      <c r="O57" s="38"/>
      <c r="P57" s="39"/>
      <c r="Q57" s="38"/>
      <c r="S57" s="38"/>
      <c r="U57" s="38"/>
      <c r="V57" s="38"/>
      <c r="X57" s="38"/>
    </row>
    <row r="58" s="3" customFormat="1" spans="1:24">
      <c r="A58" s="22"/>
      <c r="B58" s="23"/>
      <c r="C58" s="24"/>
      <c r="D58" s="23"/>
      <c r="E58" s="23"/>
      <c r="F58" s="25"/>
      <c r="G58" s="25"/>
      <c r="H58" s="23"/>
      <c r="I58" s="23"/>
      <c r="K58" s="37"/>
      <c r="L58" s="37"/>
      <c r="O58" s="38"/>
      <c r="P58" s="39"/>
      <c r="Q58" s="38"/>
      <c r="S58" s="38"/>
      <c r="U58" s="38"/>
      <c r="V58" s="38"/>
      <c r="X58" s="38"/>
    </row>
    <row r="59" s="3" customFormat="1" spans="1:24">
      <c r="A59" s="22"/>
      <c r="B59" s="23"/>
      <c r="C59" s="24"/>
      <c r="D59" s="23"/>
      <c r="E59" s="23"/>
      <c r="F59" s="25"/>
      <c r="G59" s="25"/>
      <c r="H59" s="23"/>
      <c r="I59" s="23"/>
      <c r="K59" s="37"/>
      <c r="L59" s="37"/>
      <c r="O59" s="38"/>
      <c r="P59" s="39"/>
      <c r="Q59" s="38"/>
      <c r="S59" s="38"/>
      <c r="U59" s="38"/>
      <c r="V59" s="38"/>
      <c r="X59" s="38"/>
    </row>
    <row r="60" s="3" customFormat="1" spans="1:24">
      <c r="A60" s="22"/>
      <c r="B60" s="23"/>
      <c r="C60" s="24"/>
      <c r="D60" s="23"/>
      <c r="E60" s="23"/>
      <c r="F60" s="25"/>
      <c r="G60" s="25"/>
      <c r="H60" s="23"/>
      <c r="I60" s="23"/>
      <c r="K60" s="37"/>
      <c r="L60" s="37"/>
      <c r="O60" s="38"/>
      <c r="P60" s="39"/>
      <c r="Q60" s="38"/>
      <c r="S60" s="38"/>
      <c r="U60" s="38"/>
      <c r="V60" s="38"/>
      <c r="X60" s="38"/>
    </row>
    <row r="61" s="3" customFormat="1" spans="1:24">
      <c r="A61" s="22"/>
      <c r="B61" s="23"/>
      <c r="C61" s="24"/>
      <c r="D61" s="23"/>
      <c r="E61" s="23"/>
      <c r="F61" s="25"/>
      <c r="G61" s="25"/>
      <c r="H61" s="23"/>
      <c r="I61" s="23"/>
      <c r="K61" s="37"/>
      <c r="L61" s="37"/>
      <c r="O61" s="38"/>
      <c r="P61" s="39"/>
      <c r="Q61" s="38"/>
      <c r="S61" s="38"/>
      <c r="U61" s="38"/>
      <c r="V61" s="38"/>
      <c r="X61" s="38"/>
    </row>
    <row r="62" s="3" customFormat="1" spans="1:24">
      <c r="A62" s="22"/>
      <c r="B62" s="23"/>
      <c r="C62" s="24"/>
      <c r="D62" s="23"/>
      <c r="E62" s="23"/>
      <c r="F62" s="25"/>
      <c r="G62" s="25"/>
      <c r="H62" s="23"/>
      <c r="I62" s="23"/>
      <c r="K62" s="37"/>
      <c r="L62" s="37"/>
      <c r="O62" s="38"/>
      <c r="P62" s="39"/>
      <c r="Q62" s="38"/>
      <c r="S62" s="38"/>
      <c r="U62" s="38"/>
      <c r="V62" s="38"/>
      <c r="X62" s="38"/>
    </row>
    <row r="63" s="3" customFormat="1" spans="1:24">
      <c r="A63" s="22"/>
      <c r="B63" s="23"/>
      <c r="C63" s="24"/>
      <c r="D63" s="23"/>
      <c r="E63" s="23"/>
      <c r="F63" s="25"/>
      <c r="G63" s="25"/>
      <c r="H63" s="23"/>
      <c r="I63" s="23"/>
      <c r="K63" s="37"/>
      <c r="L63" s="37"/>
      <c r="O63" s="38"/>
      <c r="P63" s="39"/>
      <c r="Q63" s="38"/>
      <c r="S63" s="38"/>
      <c r="U63" s="38"/>
      <c r="V63" s="38"/>
      <c r="X63" s="38"/>
    </row>
    <row r="64" s="3" customFormat="1" spans="1:24">
      <c r="A64" s="22"/>
      <c r="B64" s="23"/>
      <c r="C64" s="24"/>
      <c r="D64" s="23"/>
      <c r="E64" s="23"/>
      <c r="F64" s="25"/>
      <c r="G64" s="25"/>
      <c r="H64" s="23"/>
      <c r="I64" s="23"/>
      <c r="K64" s="37"/>
      <c r="L64" s="37"/>
      <c r="O64" s="38"/>
      <c r="P64" s="39"/>
      <c r="Q64" s="38"/>
      <c r="S64" s="38"/>
      <c r="U64" s="38"/>
      <c r="V64" s="38"/>
      <c r="X64" s="38"/>
    </row>
    <row r="65" s="3" customFormat="1" spans="1:24">
      <c r="A65" s="22"/>
      <c r="B65" s="23"/>
      <c r="C65" s="24"/>
      <c r="D65" s="23"/>
      <c r="E65" s="23"/>
      <c r="F65" s="25"/>
      <c r="G65" s="25"/>
      <c r="H65" s="23"/>
      <c r="I65" s="23"/>
      <c r="K65" s="37"/>
      <c r="L65" s="37"/>
      <c r="O65" s="38"/>
      <c r="P65" s="39"/>
      <c r="Q65" s="38"/>
      <c r="S65" s="38"/>
      <c r="U65" s="38"/>
      <c r="V65" s="38"/>
      <c r="X65" s="38"/>
    </row>
    <row r="66" s="3" customFormat="1" spans="1:24">
      <c r="A66" s="22"/>
      <c r="B66" s="23"/>
      <c r="C66" s="24"/>
      <c r="D66" s="23"/>
      <c r="E66" s="23"/>
      <c r="F66" s="25"/>
      <c r="G66" s="25"/>
      <c r="H66" s="23"/>
      <c r="I66" s="23"/>
      <c r="K66" s="37"/>
      <c r="L66" s="37"/>
      <c r="O66" s="38"/>
      <c r="P66" s="39"/>
      <c r="Q66" s="38"/>
      <c r="S66" s="38"/>
      <c r="U66" s="38"/>
      <c r="V66" s="38"/>
      <c r="X66" s="38"/>
    </row>
    <row r="67" s="3" customFormat="1" spans="1:24">
      <c r="A67" s="22"/>
      <c r="B67" s="23"/>
      <c r="C67" s="24"/>
      <c r="D67" s="23"/>
      <c r="E67" s="23"/>
      <c r="F67" s="25"/>
      <c r="G67" s="25"/>
      <c r="H67" s="23"/>
      <c r="I67" s="23"/>
      <c r="K67" s="37"/>
      <c r="L67" s="37"/>
      <c r="O67" s="38"/>
      <c r="P67" s="39"/>
      <c r="Q67" s="38"/>
      <c r="S67" s="38"/>
      <c r="U67" s="38"/>
      <c r="V67" s="38"/>
      <c r="X67" s="38"/>
    </row>
    <row r="68" s="3" customFormat="1" spans="1:24">
      <c r="A68" s="22"/>
      <c r="B68" s="23"/>
      <c r="C68" s="24"/>
      <c r="D68" s="23"/>
      <c r="E68" s="23"/>
      <c r="F68" s="25"/>
      <c r="G68" s="25"/>
      <c r="H68" s="23"/>
      <c r="I68" s="23"/>
      <c r="K68" s="37"/>
      <c r="L68" s="37"/>
      <c r="O68" s="38"/>
      <c r="P68" s="39"/>
      <c r="Q68" s="38"/>
      <c r="S68" s="38"/>
      <c r="U68" s="38"/>
      <c r="V68" s="38"/>
      <c r="X68" s="38"/>
    </row>
    <row r="69" s="3" customFormat="1" spans="1:24">
      <c r="A69" s="22"/>
      <c r="B69" s="23"/>
      <c r="C69" s="24"/>
      <c r="D69" s="23"/>
      <c r="E69" s="23"/>
      <c r="F69" s="25"/>
      <c r="G69" s="25"/>
      <c r="H69" s="23"/>
      <c r="I69" s="23"/>
      <c r="K69" s="37"/>
      <c r="L69" s="37"/>
      <c r="O69" s="38"/>
      <c r="P69" s="39"/>
      <c r="Q69" s="38"/>
      <c r="S69" s="38"/>
      <c r="U69" s="38"/>
      <c r="V69" s="38"/>
      <c r="X69" s="38"/>
    </row>
    <row r="70" s="3" customFormat="1" spans="1:24">
      <c r="A70" s="22"/>
      <c r="B70" s="23"/>
      <c r="C70" s="24"/>
      <c r="D70" s="23"/>
      <c r="E70" s="23"/>
      <c r="F70" s="25"/>
      <c r="G70" s="25"/>
      <c r="H70" s="23"/>
      <c r="I70" s="23"/>
      <c r="K70" s="37"/>
      <c r="L70" s="37"/>
      <c r="O70" s="38"/>
      <c r="P70" s="39"/>
      <c r="Q70" s="38"/>
      <c r="S70" s="38"/>
      <c r="U70" s="38"/>
      <c r="V70" s="38"/>
      <c r="X70" s="38"/>
    </row>
    <row r="71" s="3" customFormat="1" spans="1:24">
      <c r="A71" s="22"/>
      <c r="B71" s="23"/>
      <c r="C71" s="24"/>
      <c r="D71" s="23"/>
      <c r="E71" s="23"/>
      <c r="F71" s="25"/>
      <c r="G71" s="25"/>
      <c r="H71" s="23"/>
      <c r="I71" s="23"/>
      <c r="K71" s="37"/>
      <c r="L71" s="37"/>
      <c r="O71" s="38"/>
      <c r="P71" s="39"/>
      <c r="Q71" s="38"/>
      <c r="S71" s="38"/>
      <c r="U71" s="38"/>
      <c r="V71" s="38"/>
      <c r="X71" s="38"/>
    </row>
    <row r="72" s="3" customFormat="1" spans="1:24">
      <c r="A72" s="22"/>
      <c r="B72" s="23"/>
      <c r="C72" s="24"/>
      <c r="D72" s="23"/>
      <c r="E72" s="23"/>
      <c r="F72" s="25"/>
      <c r="G72" s="25"/>
      <c r="H72" s="23"/>
      <c r="I72" s="23"/>
      <c r="K72" s="37"/>
      <c r="L72" s="37"/>
      <c r="O72" s="38"/>
      <c r="P72" s="39"/>
      <c r="Q72" s="38"/>
      <c r="S72" s="38"/>
      <c r="U72" s="38"/>
      <c r="V72" s="38"/>
      <c r="X72" s="38"/>
    </row>
    <row r="73" s="3" customFormat="1" spans="1:24">
      <c r="A73" s="22"/>
      <c r="B73" s="23"/>
      <c r="C73" s="24"/>
      <c r="D73" s="23"/>
      <c r="E73" s="23"/>
      <c r="F73" s="25"/>
      <c r="G73" s="25"/>
      <c r="H73" s="23"/>
      <c r="I73" s="23"/>
      <c r="K73" s="37"/>
      <c r="L73" s="37"/>
      <c r="O73" s="38"/>
      <c r="P73" s="39"/>
      <c r="Q73" s="38"/>
      <c r="S73" s="38"/>
      <c r="U73" s="38"/>
      <c r="V73" s="38"/>
      <c r="X73" s="38"/>
    </row>
    <row r="74" s="3" customFormat="1" spans="1:24">
      <c r="A74" s="22"/>
      <c r="B74" s="23"/>
      <c r="C74" s="24"/>
      <c r="D74" s="23"/>
      <c r="E74" s="23"/>
      <c r="F74" s="25"/>
      <c r="G74" s="25"/>
      <c r="H74" s="23"/>
      <c r="I74" s="23"/>
      <c r="K74" s="37"/>
      <c r="L74" s="37"/>
      <c r="O74" s="38"/>
      <c r="P74" s="39"/>
      <c r="Q74" s="38"/>
      <c r="S74" s="38"/>
      <c r="U74" s="38"/>
      <c r="V74" s="38"/>
      <c r="X74" s="38"/>
    </row>
    <row r="75" s="3" customFormat="1" spans="1:24">
      <c r="A75" s="22"/>
      <c r="B75" s="23"/>
      <c r="C75" s="24"/>
      <c r="D75" s="23"/>
      <c r="E75" s="23"/>
      <c r="F75" s="25"/>
      <c r="G75" s="25"/>
      <c r="H75" s="23"/>
      <c r="I75" s="23"/>
      <c r="K75" s="37"/>
      <c r="L75" s="37"/>
      <c r="O75" s="38"/>
      <c r="P75" s="39"/>
      <c r="Q75" s="38"/>
      <c r="S75" s="38"/>
      <c r="U75" s="38"/>
      <c r="V75" s="38"/>
      <c r="X75" s="38"/>
    </row>
    <row r="76" s="3" customFormat="1" spans="1:24">
      <c r="A76" s="22"/>
      <c r="B76" s="23"/>
      <c r="C76" s="24"/>
      <c r="D76" s="23"/>
      <c r="E76" s="23"/>
      <c r="F76" s="25"/>
      <c r="G76" s="25"/>
      <c r="H76" s="23"/>
      <c r="I76" s="23"/>
      <c r="K76" s="37"/>
      <c r="L76" s="37"/>
      <c r="O76" s="38"/>
      <c r="P76" s="39"/>
      <c r="Q76" s="38"/>
      <c r="S76" s="38"/>
      <c r="U76" s="38"/>
      <c r="V76" s="38"/>
      <c r="X76" s="38"/>
    </row>
    <row r="77" s="3" customFormat="1" spans="1:24">
      <c r="A77" s="22"/>
      <c r="B77" s="23"/>
      <c r="C77" s="24"/>
      <c r="D77" s="23"/>
      <c r="E77" s="23"/>
      <c r="F77" s="25"/>
      <c r="G77" s="25"/>
      <c r="H77" s="23"/>
      <c r="I77" s="23"/>
      <c r="K77" s="37"/>
      <c r="L77" s="37"/>
      <c r="O77" s="38"/>
      <c r="P77" s="39"/>
      <c r="Q77" s="38"/>
      <c r="S77" s="38"/>
      <c r="U77" s="38"/>
      <c r="V77" s="38"/>
      <c r="X77" s="38"/>
    </row>
    <row r="78" s="3" customFormat="1" spans="1:24">
      <c r="A78" s="22"/>
      <c r="B78" s="23"/>
      <c r="C78" s="24"/>
      <c r="D78" s="23"/>
      <c r="E78" s="23"/>
      <c r="F78" s="25"/>
      <c r="G78" s="25"/>
      <c r="H78" s="23"/>
      <c r="I78" s="23"/>
      <c r="K78" s="37"/>
      <c r="L78" s="37"/>
      <c r="O78" s="38"/>
      <c r="P78" s="39"/>
      <c r="Q78" s="38"/>
      <c r="S78" s="38"/>
      <c r="U78" s="38"/>
      <c r="V78" s="38"/>
      <c r="X78" s="38"/>
    </row>
    <row r="79" s="3" customFormat="1" spans="1:24">
      <c r="A79" s="22"/>
      <c r="B79" s="23"/>
      <c r="C79" s="24"/>
      <c r="D79" s="23"/>
      <c r="E79" s="23"/>
      <c r="F79" s="25"/>
      <c r="G79" s="25"/>
      <c r="H79" s="23"/>
      <c r="I79" s="23"/>
      <c r="K79" s="37"/>
      <c r="L79" s="37"/>
      <c r="O79" s="38"/>
      <c r="P79" s="39"/>
      <c r="Q79" s="38"/>
      <c r="S79" s="38"/>
      <c r="U79" s="38"/>
      <c r="V79" s="38"/>
      <c r="X79" s="38"/>
    </row>
    <row r="80" s="3" customFormat="1" spans="1:24">
      <c r="A80" s="22"/>
      <c r="B80" s="23"/>
      <c r="C80" s="24"/>
      <c r="D80" s="23"/>
      <c r="E80" s="23"/>
      <c r="F80" s="25"/>
      <c r="G80" s="25"/>
      <c r="H80" s="23"/>
      <c r="I80" s="23"/>
      <c r="K80" s="37"/>
      <c r="L80" s="37"/>
      <c r="O80" s="38"/>
      <c r="P80" s="39"/>
      <c r="Q80" s="38"/>
      <c r="S80" s="38"/>
      <c r="U80" s="38"/>
      <c r="V80" s="38"/>
      <c r="X80" s="38"/>
    </row>
    <row r="81" s="3" customFormat="1" spans="1:24">
      <c r="A81" s="22"/>
      <c r="B81" s="23"/>
      <c r="C81" s="24"/>
      <c r="D81" s="23"/>
      <c r="E81" s="23"/>
      <c r="F81" s="25"/>
      <c r="G81" s="25"/>
      <c r="H81" s="23"/>
      <c r="I81" s="23"/>
      <c r="K81" s="37"/>
      <c r="L81" s="37"/>
      <c r="O81" s="38"/>
      <c r="P81" s="39"/>
      <c r="Q81" s="38"/>
      <c r="S81" s="38"/>
      <c r="U81" s="38"/>
      <c r="V81" s="38"/>
      <c r="X81" s="38"/>
    </row>
    <row r="82" s="3" customFormat="1" spans="1:24">
      <c r="A82" s="22"/>
      <c r="B82" s="23"/>
      <c r="C82" s="24"/>
      <c r="D82" s="23"/>
      <c r="E82" s="23"/>
      <c r="F82" s="25"/>
      <c r="G82" s="25"/>
      <c r="H82" s="23"/>
      <c r="I82" s="23"/>
      <c r="K82" s="37"/>
      <c r="L82" s="37"/>
      <c r="O82" s="38"/>
      <c r="P82" s="39"/>
      <c r="Q82" s="38"/>
      <c r="S82" s="38"/>
      <c r="U82" s="38"/>
      <c r="V82" s="38"/>
      <c r="X82" s="38"/>
    </row>
    <row r="83" s="3" customFormat="1" spans="1:24">
      <c r="A83" s="22"/>
      <c r="B83" s="23"/>
      <c r="C83" s="24"/>
      <c r="D83" s="23"/>
      <c r="E83" s="23"/>
      <c r="F83" s="25"/>
      <c r="G83" s="25"/>
      <c r="H83" s="23"/>
      <c r="I83" s="23"/>
      <c r="K83" s="37"/>
      <c r="L83" s="37"/>
      <c r="O83" s="38"/>
      <c r="P83" s="39"/>
      <c r="Q83" s="38"/>
      <c r="S83" s="38"/>
      <c r="U83" s="38"/>
      <c r="V83" s="38"/>
      <c r="X83" s="38"/>
    </row>
    <row r="84" s="3" customFormat="1" spans="1:24">
      <c r="A84" s="22"/>
      <c r="B84" s="23"/>
      <c r="C84" s="24"/>
      <c r="D84" s="23"/>
      <c r="E84" s="23"/>
      <c r="F84" s="25"/>
      <c r="G84" s="25"/>
      <c r="H84" s="23"/>
      <c r="I84" s="23"/>
      <c r="K84" s="37"/>
      <c r="L84" s="37"/>
      <c r="O84" s="38"/>
      <c r="P84" s="39"/>
      <c r="Q84" s="38"/>
      <c r="S84" s="38"/>
      <c r="U84" s="38"/>
      <c r="V84" s="38"/>
      <c r="X84" s="38"/>
    </row>
    <row r="85" s="3" customFormat="1" spans="1:24">
      <c r="A85" s="22"/>
      <c r="B85" s="23"/>
      <c r="C85" s="24"/>
      <c r="D85" s="23"/>
      <c r="E85" s="23"/>
      <c r="F85" s="25"/>
      <c r="G85" s="25"/>
      <c r="H85" s="23"/>
      <c r="I85" s="23"/>
      <c r="K85" s="37"/>
      <c r="L85" s="37"/>
      <c r="O85" s="38"/>
      <c r="P85" s="39"/>
      <c r="Q85" s="38"/>
      <c r="S85" s="38"/>
      <c r="U85" s="38"/>
      <c r="V85" s="38"/>
      <c r="X85" s="38"/>
    </row>
    <row r="86" s="3" customFormat="1" spans="1:24">
      <c r="A86" s="22"/>
      <c r="B86" s="23"/>
      <c r="C86" s="24"/>
      <c r="D86" s="23"/>
      <c r="E86" s="23"/>
      <c r="F86" s="25"/>
      <c r="G86" s="25"/>
      <c r="H86" s="23"/>
      <c r="I86" s="23"/>
      <c r="K86" s="37"/>
      <c r="L86" s="37"/>
      <c r="O86" s="38"/>
      <c r="P86" s="39"/>
      <c r="Q86" s="38"/>
      <c r="S86" s="38"/>
      <c r="U86" s="38"/>
      <c r="V86" s="38"/>
      <c r="X86" s="38"/>
    </row>
    <row r="87" s="3" customFormat="1" spans="1:24">
      <c r="A87" s="22"/>
      <c r="B87" s="23"/>
      <c r="C87" s="24"/>
      <c r="D87" s="23"/>
      <c r="E87" s="23"/>
      <c r="F87" s="25"/>
      <c r="G87" s="25"/>
      <c r="H87" s="23"/>
      <c r="I87" s="23"/>
      <c r="K87" s="37"/>
      <c r="L87" s="37"/>
      <c r="O87" s="38"/>
      <c r="P87" s="39"/>
      <c r="Q87" s="38"/>
      <c r="S87" s="38"/>
      <c r="U87" s="38"/>
      <c r="V87" s="38"/>
      <c r="X87" s="38"/>
    </row>
    <row r="88" s="3" customFormat="1" spans="1:24">
      <c r="A88" s="22"/>
      <c r="B88" s="23"/>
      <c r="C88" s="24"/>
      <c r="D88" s="23"/>
      <c r="E88" s="23"/>
      <c r="F88" s="25"/>
      <c r="G88" s="25"/>
      <c r="H88" s="23"/>
      <c r="I88" s="23"/>
      <c r="K88" s="37"/>
      <c r="L88" s="37"/>
      <c r="O88" s="38"/>
      <c r="P88" s="39"/>
      <c r="Q88" s="38"/>
      <c r="S88" s="38"/>
      <c r="U88" s="38"/>
      <c r="V88" s="38"/>
      <c r="X88" s="38"/>
    </row>
    <row r="89" s="3" customFormat="1" spans="1:24">
      <c r="A89" s="22"/>
      <c r="B89" s="23"/>
      <c r="C89" s="24"/>
      <c r="D89" s="23"/>
      <c r="E89" s="23"/>
      <c r="F89" s="25"/>
      <c r="G89" s="25"/>
      <c r="H89" s="23"/>
      <c r="I89" s="23"/>
      <c r="K89" s="37"/>
      <c r="L89" s="37"/>
      <c r="O89" s="38"/>
      <c r="P89" s="39"/>
      <c r="Q89" s="38"/>
      <c r="S89" s="38"/>
      <c r="U89" s="38"/>
      <c r="V89" s="38"/>
      <c r="X89" s="38"/>
    </row>
    <row r="90" s="3" customFormat="1" spans="1:24">
      <c r="A90" s="22"/>
      <c r="B90" s="23"/>
      <c r="C90" s="24"/>
      <c r="D90" s="23"/>
      <c r="E90" s="23"/>
      <c r="F90" s="25"/>
      <c r="G90" s="25"/>
      <c r="H90" s="23"/>
      <c r="I90" s="23"/>
      <c r="K90" s="37"/>
      <c r="L90" s="37"/>
      <c r="O90" s="38"/>
      <c r="P90" s="39"/>
      <c r="Q90" s="38"/>
      <c r="S90" s="38"/>
      <c r="U90" s="38"/>
      <c r="V90" s="38"/>
      <c r="X90" s="38"/>
    </row>
    <row r="91" s="3" customFormat="1" spans="1:24">
      <c r="A91" s="22"/>
      <c r="B91" s="23"/>
      <c r="C91" s="24"/>
      <c r="D91" s="23"/>
      <c r="E91" s="23"/>
      <c r="F91" s="25"/>
      <c r="G91" s="25"/>
      <c r="H91" s="23"/>
      <c r="I91" s="23"/>
      <c r="K91" s="37"/>
      <c r="L91" s="37"/>
      <c r="O91" s="38"/>
      <c r="P91" s="39"/>
      <c r="Q91" s="38"/>
      <c r="S91" s="38"/>
      <c r="U91" s="38"/>
      <c r="V91" s="38"/>
      <c r="X91" s="38"/>
    </row>
    <row r="92" s="3" customFormat="1" spans="1:24">
      <c r="A92" s="22"/>
      <c r="B92" s="23"/>
      <c r="C92" s="24"/>
      <c r="D92" s="23"/>
      <c r="E92" s="23"/>
      <c r="F92" s="25"/>
      <c r="G92" s="25"/>
      <c r="H92" s="23"/>
      <c r="I92" s="23"/>
      <c r="K92" s="37"/>
      <c r="L92" s="37"/>
      <c r="O92" s="38"/>
      <c r="P92" s="39"/>
      <c r="Q92" s="38"/>
      <c r="S92" s="38"/>
      <c r="U92" s="38"/>
      <c r="V92" s="38"/>
      <c r="X92" s="38"/>
    </row>
    <row r="93" s="3" customFormat="1" spans="1:24">
      <c r="A93" s="22"/>
      <c r="B93" s="23"/>
      <c r="C93" s="24"/>
      <c r="D93" s="23"/>
      <c r="E93" s="23"/>
      <c r="F93" s="25"/>
      <c r="G93" s="25"/>
      <c r="H93" s="23"/>
      <c r="I93" s="23"/>
      <c r="K93" s="37"/>
      <c r="L93" s="37"/>
      <c r="O93" s="38"/>
      <c r="P93" s="39"/>
      <c r="Q93" s="38"/>
      <c r="S93" s="38"/>
      <c r="U93" s="38"/>
      <c r="V93" s="38"/>
      <c r="X93" s="38"/>
    </row>
    <row r="94" s="3" customFormat="1" spans="1:24">
      <c r="A94" s="22"/>
      <c r="B94" s="23"/>
      <c r="C94" s="24"/>
      <c r="D94" s="23"/>
      <c r="E94" s="23"/>
      <c r="F94" s="25"/>
      <c r="G94" s="25"/>
      <c r="H94" s="23"/>
      <c r="I94" s="23"/>
      <c r="K94" s="37"/>
      <c r="L94" s="37"/>
      <c r="O94" s="38"/>
      <c r="P94" s="39"/>
      <c r="Q94" s="38"/>
      <c r="S94" s="38"/>
      <c r="U94" s="38"/>
      <c r="V94" s="38"/>
      <c r="X94" s="38"/>
    </row>
    <row r="95" s="3" customFormat="1" spans="1:24">
      <c r="A95" s="22"/>
      <c r="B95" s="23"/>
      <c r="C95" s="24"/>
      <c r="D95" s="23"/>
      <c r="E95" s="23"/>
      <c r="F95" s="25"/>
      <c r="G95" s="25"/>
      <c r="H95" s="23"/>
      <c r="I95" s="23"/>
      <c r="K95" s="37"/>
      <c r="L95" s="37"/>
      <c r="O95" s="38"/>
      <c r="P95" s="39"/>
      <c r="Q95" s="38"/>
      <c r="S95" s="38"/>
      <c r="U95" s="38"/>
      <c r="V95" s="38"/>
      <c r="X95" s="38"/>
    </row>
    <row r="96" s="3" customFormat="1" spans="1:24">
      <c r="A96" s="22"/>
      <c r="B96" s="23"/>
      <c r="C96" s="24"/>
      <c r="D96" s="23"/>
      <c r="E96" s="23"/>
      <c r="F96" s="25"/>
      <c r="G96" s="25"/>
      <c r="H96" s="23"/>
      <c r="I96" s="23"/>
      <c r="K96" s="37"/>
      <c r="L96" s="37"/>
      <c r="O96" s="38"/>
      <c r="P96" s="39"/>
      <c r="Q96" s="38"/>
      <c r="S96" s="38"/>
      <c r="U96" s="38"/>
      <c r="V96" s="38"/>
      <c r="X96" s="38"/>
    </row>
    <row r="97" s="3" customFormat="1" spans="1:24">
      <c r="A97" s="22"/>
      <c r="B97" s="23"/>
      <c r="C97" s="24"/>
      <c r="D97" s="23"/>
      <c r="E97" s="23"/>
      <c r="F97" s="25"/>
      <c r="G97" s="25"/>
      <c r="H97" s="23"/>
      <c r="I97" s="23"/>
      <c r="K97" s="37"/>
      <c r="L97" s="37"/>
      <c r="O97" s="38"/>
      <c r="P97" s="39"/>
      <c r="Q97" s="38"/>
      <c r="S97" s="38"/>
      <c r="U97" s="38"/>
      <c r="V97" s="38"/>
      <c r="X97" s="38"/>
    </row>
    <row r="98" s="3" customFormat="1" spans="1:24">
      <c r="A98" s="22"/>
      <c r="B98" s="23"/>
      <c r="C98" s="24"/>
      <c r="D98" s="23"/>
      <c r="E98" s="23"/>
      <c r="F98" s="25"/>
      <c r="G98" s="25"/>
      <c r="H98" s="23"/>
      <c r="I98" s="23"/>
      <c r="K98" s="37"/>
      <c r="L98" s="37"/>
      <c r="O98" s="38"/>
      <c r="P98" s="39"/>
      <c r="Q98" s="38"/>
      <c r="S98" s="38"/>
      <c r="U98" s="38"/>
      <c r="V98" s="38"/>
      <c r="X98" s="38"/>
    </row>
    <row r="99" s="3" customFormat="1" spans="1:24">
      <c r="A99" s="22"/>
      <c r="B99" s="23"/>
      <c r="C99" s="24"/>
      <c r="D99" s="23"/>
      <c r="E99" s="23"/>
      <c r="F99" s="25"/>
      <c r="G99" s="25"/>
      <c r="H99" s="23"/>
      <c r="I99" s="23"/>
      <c r="K99" s="37"/>
      <c r="L99" s="37"/>
      <c r="O99" s="38"/>
      <c r="P99" s="39"/>
      <c r="Q99" s="38"/>
      <c r="S99" s="38"/>
      <c r="U99" s="38"/>
      <c r="V99" s="38"/>
      <c r="X99" s="38"/>
    </row>
    <row r="100" s="3" customFormat="1" spans="1:24">
      <c r="A100" s="22"/>
      <c r="B100" s="23"/>
      <c r="C100" s="24"/>
      <c r="D100" s="23"/>
      <c r="E100" s="23"/>
      <c r="F100" s="25"/>
      <c r="G100" s="25"/>
      <c r="H100" s="23"/>
      <c r="I100" s="23"/>
      <c r="K100" s="37"/>
      <c r="L100" s="37"/>
      <c r="O100" s="38"/>
      <c r="P100" s="39"/>
      <c r="Q100" s="38"/>
      <c r="S100" s="38"/>
      <c r="U100" s="38"/>
      <c r="V100" s="38"/>
      <c r="X100" s="38"/>
    </row>
    <row r="101" s="3" customFormat="1" spans="1:24">
      <c r="A101" s="22"/>
      <c r="B101" s="23"/>
      <c r="C101" s="24"/>
      <c r="D101" s="23"/>
      <c r="E101" s="23"/>
      <c r="F101" s="25"/>
      <c r="G101" s="25"/>
      <c r="H101" s="23"/>
      <c r="I101" s="23"/>
      <c r="K101" s="37"/>
      <c r="L101" s="37"/>
      <c r="O101" s="38"/>
      <c r="P101" s="39"/>
      <c r="Q101" s="38"/>
      <c r="S101" s="38"/>
      <c r="U101" s="38"/>
      <c r="V101" s="38"/>
      <c r="X101" s="38"/>
    </row>
    <row r="102" s="3" customFormat="1" spans="1:24">
      <c r="A102" s="22"/>
      <c r="B102" s="23"/>
      <c r="C102" s="24"/>
      <c r="D102" s="23"/>
      <c r="E102" s="23"/>
      <c r="F102" s="25"/>
      <c r="G102" s="25"/>
      <c r="H102" s="23"/>
      <c r="I102" s="23"/>
      <c r="K102" s="37"/>
      <c r="L102" s="37"/>
      <c r="O102" s="38"/>
      <c r="P102" s="39"/>
      <c r="Q102" s="38"/>
      <c r="S102" s="38"/>
      <c r="U102" s="38"/>
      <c r="V102" s="38"/>
      <c r="X102" s="38"/>
    </row>
    <row r="103" s="3" customFormat="1" spans="1:24">
      <c r="A103" s="22"/>
      <c r="B103" s="23"/>
      <c r="C103" s="24"/>
      <c r="D103" s="23"/>
      <c r="E103" s="23"/>
      <c r="F103" s="25"/>
      <c r="G103" s="25"/>
      <c r="H103" s="23"/>
      <c r="I103" s="23"/>
      <c r="K103" s="37"/>
      <c r="L103" s="37"/>
      <c r="O103" s="38"/>
      <c r="P103" s="39"/>
      <c r="Q103" s="38"/>
      <c r="S103" s="38"/>
      <c r="U103" s="38"/>
      <c r="V103" s="38"/>
      <c r="X103" s="38"/>
    </row>
    <row r="104" s="3" customFormat="1" spans="1:24">
      <c r="A104" s="22"/>
      <c r="B104" s="23"/>
      <c r="C104" s="24"/>
      <c r="D104" s="23"/>
      <c r="E104" s="23"/>
      <c r="F104" s="25"/>
      <c r="G104" s="25"/>
      <c r="H104" s="23"/>
      <c r="I104" s="23"/>
      <c r="K104" s="37"/>
      <c r="L104" s="37"/>
      <c r="O104" s="38"/>
      <c r="P104" s="39"/>
      <c r="Q104" s="38"/>
      <c r="S104" s="38"/>
      <c r="U104" s="38"/>
      <c r="V104" s="38"/>
      <c r="X104" s="38"/>
    </row>
    <row r="105" s="3" customFormat="1" spans="1:24">
      <c r="A105" s="22"/>
      <c r="B105" s="23"/>
      <c r="C105" s="24"/>
      <c r="D105" s="23"/>
      <c r="E105" s="23"/>
      <c r="F105" s="25"/>
      <c r="G105" s="25"/>
      <c r="H105" s="23"/>
      <c r="I105" s="23"/>
      <c r="K105" s="37"/>
      <c r="L105" s="37"/>
      <c r="O105" s="38"/>
      <c r="P105" s="39"/>
      <c r="Q105" s="38"/>
      <c r="S105" s="38"/>
      <c r="U105" s="38"/>
      <c r="V105" s="38"/>
      <c r="X105" s="38"/>
    </row>
    <row r="106" s="3" customFormat="1" spans="1:24">
      <c r="A106" s="22"/>
      <c r="B106" s="23"/>
      <c r="C106" s="24"/>
      <c r="D106" s="23"/>
      <c r="E106" s="23"/>
      <c r="F106" s="25"/>
      <c r="G106" s="25"/>
      <c r="H106" s="23"/>
      <c r="I106" s="23"/>
      <c r="K106" s="37"/>
      <c r="L106" s="37"/>
      <c r="O106" s="38"/>
      <c r="P106" s="39"/>
      <c r="Q106" s="38"/>
      <c r="S106" s="38"/>
      <c r="U106" s="38"/>
      <c r="V106" s="38"/>
      <c r="X106" s="38"/>
    </row>
    <row r="107" s="3" customFormat="1" spans="1:24">
      <c r="A107" s="22"/>
      <c r="B107" s="23"/>
      <c r="C107" s="24"/>
      <c r="D107" s="23"/>
      <c r="E107" s="23"/>
      <c r="F107" s="25"/>
      <c r="G107" s="25"/>
      <c r="H107" s="23"/>
      <c r="I107" s="23"/>
      <c r="K107" s="37"/>
      <c r="L107" s="37"/>
      <c r="O107" s="38"/>
      <c r="P107" s="39"/>
      <c r="Q107" s="38"/>
      <c r="S107" s="38"/>
      <c r="U107" s="38"/>
      <c r="V107" s="38"/>
      <c r="X107" s="38"/>
    </row>
    <row r="108" s="3" customFormat="1" spans="1:24">
      <c r="A108" s="22"/>
      <c r="B108" s="23"/>
      <c r="C108" s="24"/>
      <c r="D108" s="23"/>
      <c r="E108" s="23"/>
      <c r="F108" s="25"/>
      <c r="G108" s="25"/>
      <c r="H108" s="23"/>
      <c r="I108" s="23"/>
      <c r="K108" s="37"/>
      <c r="L108" s="37"/>
      <c r="O108" s="38"/>
      <c r="P108" s="39"/>
      <c r="Q108" s="38"/>
      <c r="S108" s="38"/>
      <c r="U108" s="38"/>
      <c r="V108" s="38"/>
      <c r="X108" s="38"/>
    </row>
    <row r="109" s="3" customFormat="1" spans="1:24">
      <c r="A109" s="22"/>
      <c r="B109" s="23"/>
      <c r="C109" s="24"/>
      <c r="D109" s="23"/>
      <c r="E109" s="23"/>
      <c r="F109" s="25"/>
      <c r="G109" s="25"/>
      <c r="H109" s="23"/>
      <c r="I109" s="23"/>
      <c r="K109" s="37"/>
      <c r="L109" s="37"/>
      <c r="O109" s="38"/>
      <c r="P109" s="39"/>
      <c r="Q109" s="38"/>
      <c r="S109" s="38"/>
      <c r="U109" s="38"/>
      <c r="V109" s="38"/>
      <c r="X109" s="38"/>
    </row>
    <row r="110" s="3" customFormat="1" spans="1:24">
      <c r="A110" s="22"/>
      <c r="B110" s="23"/>
      <c r="C110" s="24"/>
      <c r="D110" s="23"/>
      <c r="E110" s="23"/>
      <c r="F110" s="25"/>
      <c r="G110" s="25"/>
      <c r="H110" s="23"/>
      <c r="I110" s="23"/>
      <c r="K110" s="37"/>
      <c r="L110" s="37"/>
      <c r="O110" s="38"/>
      <c r="P110" s="39"/>
      <c r="Q110" s="38"/>
      <c r="S110" s="38"/>
      <c r="U110" s="38"/>
      <c r="V110" s="38"/>
      <c r="X110" s="38"/>
    </row>
    <row r="111" s="3" customFormat="1" spans="1:24">
      <c r="A111" s="22"/>
      <c r="B111" s="23"/>
      <c r="C111" s="24"/>
      <c r="D111" s="23"/>
      <c r="E111" s="23"/>
      <c r="F111" s="25"/>
      <c r="G111" s="25"/>
      <c r="H111" s="23"/>
      <c r="I111" s="23"/>
      <c r="K111" s="37"/>
      <c r="L111" s="37"/>
      <c r="O111" s="38"/>
      <c r="P111" s="39"/>
      <c r="Q111" s="38"/>
      <c r="S111" s="38"/>
      <c r="U111" s="38"/>
      <c r="V111" s="38"/>
      <c r="X111" s="38"/>
    </row>
    <row r="112" s="3" customFormat="1" spans="1:24">
      <c r="A112" s="22"/>
      <c r="B112" s="23"/>
      <c r="C112" s="24"/>
      <c r="D112" s="23"/>
      <c r="E112" s="23"/>
      <c r="F112" s="25"/>
      <c r="G112" s="25"/>
      <c r="H112" s="23"/>
      <c r="I112" s="23"/>
      <c r="K112" s="37"/>
      <c r="L112" s="37"/>
      <c r="O112" s="38"/>
      <c r="P112" s="39"/>
      <c r="Q112" s="38"/>
      <c r="S112" s="38"/>
      <c r="U112" s="38"/>
      <c r="V112" s="38"/>
      <c r="X112" s="38"/>
    </row>
    <row r="113" s="3" customFormat="1" spans="1:24">
      <c r="A113" s="22"/>
      <c r="B113" s="23"/>
      <c r="C113" s="24"/>
      <c r="D113" s="23"/>
      <c r="E113" s="23"/>
      <c r="F113" s="25"/>
      <c r="G113" s="25"/>
      <c r="H113" s="23"/>
      <c r="I113" s="23"/>
      <c r="K113" s="37"/>
      <c r="L113" s="37"/>
      <c r="O113" s="38"/>
      <c r="P113" s="39"/>
      <c r="Q113" s="38"/>
      <c r="S113" s="38"/>
      <c r="U113" s="38"/>
      <c r="V113" s="38"/>
      <c r="X113" s="38"/>
    </row>
    <row r="114" s="3" customFormat="1" spans="1:24">
      <c r="A114" s="22"/>
      <c r="B114" s="23"/>
      <c r="C114" s="24"/>
      <c r="D114" s="23"/>
      <c r="E114" s="23"/>
      <c r="F114" s="25"/>
      <c r="G114" s="25"/>
      <c r="H114" s="23"/>
      <c r="I114" s="23"/>
      <c r="K114" s="37"/>
      <c r="L114" s="37"/>
      <c r="O114" s="38"/>
      <c r="P114" s="39"/>
      <c r="Q114" s="38"/>
      <c r="S114" s="38"/>
      <c r="U114" s="38"/>
      <c r="V114" s="38"/>
      <c r="X114" s="38"/>
    </row>
    <row r="115" s="3" customFormat="1" spans="1:24">
      <c r="A115" s="22"/>
      <c r="B115" s="23"/>
      <c r="C115" s="24"/>
      <c r="D115" s="23"/>
      <c r="E115" s="23"/>
      <c r="F115" s="25"/>
      <c r="G115" s="25"/>
      <c r="H115" s="23"/>
      <c r="I115" s="23"/>
      <c r="K115" s="37"/>
      <c r="L115" s="37"/>
      <c r="O115" s="38"/>
      <c r="P115" s="39"/>
      <c r="Q115" s="38"/>
      <c r="S115" s="38"/>
      <c r="U115" s="38"/>
      <c r="V115" s="38"/>
      <c r="X115" s="38"/>
    </row>
    <row r="116" s="3" customFormat="1" spans="1:24">
      <c r="A116" s="22"/>
      <c r="B116" s="23"/>
      <c r="C116" s="24"/>
      <c r="D116" s="23"/>
      <c r="E116" s="23"/>
      <c r="F116" s="25"/>
      <c r="G116" s="25"/>
      <c r="H116" s="23"/>
      <c r="I116" s="23"/>
      <c r="K116" s="37"/>
      <c r="L116" s="37"/>
      <c r="O116" s="38"/>
      <c r="P116" s="39"/>
      <c r="Q116" s="38"/>
      <c r="S116" s="38"/>
      <c r="U116" s="38"/>
      <c r="V116" s="38"/>
      <c r="X116" s="38"/>
    </row>
    <row r="117" s="3" customFormat="1" spans="1:24">
      <c r="A117" s="22"/>
      <c r="B117" s="23"/>
      <c r="C117" s="24"/>
      <c r="D117" s="23"/>
      <c r="E117" s="23"/>
      <c r="F117" s="25"/>
      <c r="G117" s="25"/>
      <c r="H117" s="23"/>
      <c r="I117" s="23"/>
      <c r="K117" s="37"/>
      <c r="L117" s="37"/>
      <c r="O117" s="38"/>
      <c r="P117" s="39"/>
      <c r="Q117" s="38"/>
      <c r="S117" s="38"/>
      <c r="U117" s="38"/>
      <c r="V117" s="38"/>
      <c r="X117" s="38"/>
    </row>
    <row r="118" s="3" customFormat="1" spans="1:24">
      <c r="A118" s="22"/>
      <c r="B118" s="23"/>
      <c r="C118" s="24"/>
      <c r="D118" s="23"/>
      <c r="E118" s="23"/>
      <c r="F118" s="25"/>
      <c r="G118" s="25"/>
      <c r="H118" s="23"/>
      <c r="I118" s="23"/>
      <c r="K118" s="37"/>
      <c r="L118" s="37"/>
      <c r="O118" s="38"/>
      <c r="P118" s="39"/>
      <c r="Q118" s="38"/>
      <c r="S118" s="38"/>
      <c r="U118" s="38"/>
      <c r="V118" s="38"/>
      <c r="X118" s="38"/>
    </row>
    <row r="119" s="3" customFormat="1" spans="1:24">
      <c r="A119" s="22"/>
      <c r="B119" s="23"/>
      <c r="C119" s="24"/>
      <c r="D119" s="23"/>
      <c r="E119" s="23"/>
      <c r="F119" s="25"/>
      <c r="G119" s="25"/>
      <c r="H119" s="23"/>
      <c r="I119" s="23"/>
      <c r="K119" s="37"/>
      <c r="L119" s="37"/>
      <c r="O119" s="38"/>
      <c r="P119" s="39"/>
      <c r="Q119" s="38"/>
      <c r="S119" s="38"/>
      <c r="U119" s="38"/>
      <c r="V119" s="38"/>
      <c r="X119" s="38"/>
    </row>
    <row r="120" s="3" customFormat="1" spans="1:24">
      <c r="A120" s="22"/>
      <c r="B120" s="23"/>
      <c r="C120" s="24"/>
      <c r="D120" s="23"/>
      <c r="E120" s="23"/>
      <c r="F120" s="25"/>
      <c r="G120" s="25"/>
      <c r="H120" s="23"/>
      <c r="I120" s="23"/>
      <c r="K120" s="37"/>
      <c r="L120" s="37"/>
      <c r="O120" s="38"/>
      <c r="P120" s="39"/>
      <c r="Q120" s="38"/>
      <c r="S120" s="38"/>
      <c r="U120" s="38"/>
      <c r="V120" s="38"/>
      <c r="X120" s="38"/>
    </row>
    <row r="121" s="3" customFormat="1" spans="1:24">
      <c r="A121" s="22"/>
      <c r="B121" s="23"/>
      <c r="C121" s="24"/>
      <c r="D121" s="23"/>
      <c r="E121" s="23"/>
      <c r="F121" s="25"/>
      <c r="G121" s="25"/>
      <c r="H121" s="23"/>
      <c r="I121" s="23"/>
      <c r="K121" s="37"/>
      <c r="L121" s="37"/>
      <c r="O121" s="38"/>
      <c r="P121" s="39"/>
      <c r="Q121" s="38"/>
      <c r="S121" s="38"/>
      <c r="U121" s="38"/>
      <c r="V121" s="38"/>
      <c r="X121" s="38"/>
    </row>
    <row r="122" s="3" customFormat="1" spans="1:24">
      <c r="A122" s="22"/>
      <c r="B122" s="23"/>
      <c r="C122" s="24"/>
      <c r="D122" s="23"/>
      <c r="E122" s="23"/>
      <c r="F122" s="25"/>
      <c r="G122" s="25"/>
      <c r="H122" s="23"/>
      <c r="I122" s="23"/>
      <c r="K122" s="37"/>
      <c r="L122" s="37"/>
      <c r="O122" s="38"/>
      <c r="P122" s="39"/>
      <c r="Q122" s="38"/>
      <c r="S122" s="38"/>
      <c r="U122" s="38"/>
      <c r="V122" s="38"/>
      <c r="X122" s="38"/>
    </row>
    <row r="123" s="3" customFormat="1" spans="1:24">
      <c r="A123" s="22"/>
      <c r="B123" s="23"/>
      <c r="C123" s="24"/>
      <c r="D123" s="23"/>
      <c r="E123" s="23"/>
      <c r="F123" s="25"/>
      <c r="G123" s="25"/>
      <c r="H123" s="23"/>
      <c r="I123" s="23"/>
      <c r="K123" s="37"/>
      <c r="L123" s="37"/>
      <c r="O123" s="38"/>
      <c r="P123" s="39"/>
      <c r="Q123" s="38"/>
      <c r="S123" s="38"/>
      <c r="U123" s="38"/>
      <c r="V123" s="38"/>
      <c r="X123" s="38"/>
    </row>
    <row r="124" s="3" customFormat="1" spans="1:24">
      <c r="A124" s="22"/>
      <c r="B124" s="23"/>
      <c r="C124" s="24"/>
      <c r="D124" s="23"/>
      <c r="E124" s="23"/>
      <c r="F124" s="25"/>
      <c r="G124" s="25"/>
      <c r="H124" s="23"/>
      <c r="I124" s="23"/>
      <c r="K124" s="37"/>
      <c r="L124" s="37"/>
      <c r="O124" s="38"/>
      <c r="P124" s="39"/>
      <c r="Q124" s="38"/>
      <c r="S124" s="38"/>
      <c r="U124" s="38"/>
      <c r="V124" s="38"/>
      <c r="X124" s="38"/>
    </row>
    <row r="125" s="3" customFormat="1" spans="1:24">
      <c r="A125" s="22"/>
      <c r="B125" s="23"/>
      <c r="C125" s="24"/>
      <c r="D125" s="23"/>
      <c r="E125" s="23"/>
      <c r="F125" s="25"/>
      <c r="G125" s="25"/>
      <c r="H125" s="23"/>
      <c r="I125" s="23"/>
      <c r="K125" s="37"/>
      <c r="L125" s="37"/>
      <c r="O125" s="38"/>
      <c r="P125" s="39"/>
      <c r="Q125" s="38"/>
      <c r="S125" s="38"/>
      <c r="U125" s="38"/>
      <c r="V125" s="38"/>
      <c r="X125" s="38"/>
    </row>
    <row r="126" s="3" customFormat="1" spans="1:24">
      <c r="A126" s="22"/>
      <c r="B126" s="23"/>
      <c r="C126" s="24"/>
      <c r="D126" s="23"/>
      <c r="E126" s="23"/>
      <c r="F126" s="25"/>
      <c r="G126" s="25"/>
      <c r="H126" s="23"/>
      <c r="I126" s="23"/>
      <c r="K126" s="37"/>
      <c r="L126" s="37"/>
      <c r="O126" s="38"/>
      <c r="P126" s="39"/>
      <c r="Q126" s="38"/>
      <c r="S126" s="38"/>
      <c r="U126" s="38"/>
      <c r="V126" s="38"/>
      <c r="X126" s="38"/>
    </row>
    <row r="127" s="3" customFormat="1" spans="1:24">
      <c r="A127" s="22"/>
      <c r="B127" s="23"/>
      <c r="C127" s="24"/>
      <c r="D127" s="23"/>
      <c r="E127" s="23"/>
      <c r="F127" s="25"/>
      <c r="G127" s="25"/>
      <c r="H127" s="23"/>
      <c r="I127" s="23"/>
      <c r="K127" s="37"/>
      <c r="L127" s="37"/>
      <c r="O127" s="38"/>
      <c r="P127" s="39"/>
      <c r="Q127" s="38"/>
      <c r="S127" s="38"/>
      <c r="U127" s="38"/>
      <c r="V127" s="38"/>
      <c r="X127" s="38"/>
    </row>
    <row r="128" s="3" customFormat="1" spans="1:24">
      <c r="A128" s="22"/>
      <c r="B128" s="23"/>
      <c r="C128" s="24"/>
      <c r="D128" s="23"/>
      <c r="E128" s="23"/>
      <c r="F128" s="25"/>
      <c r="G128" s="25"/>
      <c r="H128" s="23"/>
      <c r="I128" s="23"/>
      <c r="K128" s="37"/>
      <c r="L128" s="37"/>
      <c r="O128" s="38"/>
      <c r="P128" s="39"/>
      <c r="Q128" s="38"/>
      <c r="S128" s="38"/>
      <c r="U128" s="38"/>
      <c r="V128" s="38"/>
      <c r="X128" s="38"/>
    </row>
    <row r="129" s="3" customFormat="1" spans="1:24">
      <c r="A129" s="22"/>
      <c r="B129" s="23"/>
      <c r="C129" s="24"/>
      <c r="D129" s="23"/>
      <c r="E129" s="23"/>
      <c r="F129" s="25"/>
      <c r="G129" s="25"/>
      <c r="H129" s="23"/>
      <c r="I129" s="23"/>
      <c r="K129" s="37"/>
      <c r="L129" s="37"/>
      <c r="O129" s="38"/>
      <c r="P129" s="39"/>
      <c r="Q129" s="38"/>
      <c r="S129" s="38"/>
      <c r="U129" s="38"/>
      <c r="V129" s="38"/>
      <c r="X129" s="38"/>
    </row>
    <row r="130" s="3" customFormat="1" spans="1:24">
      <c r="A130" s="22"/>
      <c r="B130" s="23"/>
      <c r="C130" s="24"/>
      <c r="D130" s="23"/>
      <c r="E130" s="23"/>
      <c r="F130" s="25"/>
      <c r="G130" s="25"/>
      <c r="H130" s="23"/>
      <c r="I130" s="23"/>
      <c r="K130" s="37"/>
      <c r="L130" s="37"/>
      <c r="O130" s="38"/>
      <c r="P130" s="39"/>
      <c r="Q130" s="38"/>
      <c r="S130" s="38"/>
      <c r="U130" s="38"/>
      <c r="V130" s="38"/>
      <c r="X130" s="38"/>
    </row>
    <row r="131" s="3" customFormat="1" spans="1:24">
      <c r="A131" s="22"/>
      <c r="B131" s="23"/>
      <c r="C131" s="24"/>
      <c r="D131" s="23"/>
      <c r="E131" s="23"/>
      <c r="F131" s="25"/>
      <c r="G131" s="25"/>
      <c r="H131" s="23"/>
      <c r="I131" s="23"/>
      <c r="K131" s="37"/>
      <c r="L131" s="37"/>
      <c r="O131" s="38"/>
      <c r="P131" s="39"/>
      <c r="Q131" s="38"/>
      <c r="S131" s="38"/>
      <c r="U131" s="38"/>
      <c r="V131" s="38"/>
      <c r="X131" s="38"/>
    </row>
    <row r="132" s="3" customFormat="1" spans="1:24">
      <c r="A132" s="22"/>
      <c r="B132" s="23"/>
      <c r="C132" s="24"/>
      <c r="D132" s="23"/>
      <c r="E132" s="23"/>
      <c r="F132" s="25"/>
      <c r="G132" s="25"/>
      <c r="H132" s="23"/>
      <c r="I132" s="23"/>
      <c r="K132" s="37"/>
      <c r="L132" s="37"/>
      <c r="O132" s="38"/>
      <c r="P132" s="39"/>
      <c r="Q132" s="38"/>
      <c r="S132" s="38"/>
      <c r="U132" s="38"/>
      <c r="V132" s="38"/>
      <c r="X132" s="38"/>
    </row>
    <row r="133" s="3" customFormat="1" spans="1:24">
      <c r="A133" s="22"/>
      <c r="B133" s="23"/>
      <c r="C133" s="24"/>
      <c r="D133" s="23"/>
      <c r="E133" s="23"/>
      <c r="F133" s="25"/>
      <c r="G133" s="25"/>
      <c r="H133" s="23"/>
      <c r="I133" s="23"/>
      <c r="K133" s="37"/>
      <c r="L133" s="37"/>
      <c r="O133" s="38"/>
      <c r="P133" s="39"/>
      <c r="Q133" s="38"/>
      <c r="S133" s="38"/>
      <c r="U133" s="38"/>
      <c r="V133" s="38"/>
      <c r="X133" s="38"/>
    </row>
    <row r="134" s="3" customFormat="1" spans="1:24">
      <c r="A134" s="22"/>
      <c r="B134" s="23"/>
      <c r="C134" s="24"/>
      <c r="D134" s="23"/>
      <c r="E134" s="23"/>
      <c r="F134" s="25"/>
      <c r="G134" s="25"/>
      <c r="H134" s="23"/>
      <c r="I134" s="23"/>
      <c r="K134" s="37"/>
      <c r="L134" s="37"/>
      <c r="O134" s="38"/>
      <c r="P134" s="39"/>
      <c r="Q134" s="38"/>
      <c r="S134" s="38"/>
      <c r="U134" s="38"/>
      <c r="V134" s="38"/>
      <c r="X134" s="38"/>
    </row>
    <row r="135" s="3" customFormat="1" spans="1:24">
      <c r="A135" s="22"/>
      <c r="B135" s="23"/>
      <c r="C135" s="24"/>
      <c r="D135" s="23"/>
      <c r="E135" s="23"/>
      <c r="F135" s="25"/>
      <c r="G135" s="25"/>
      <c r="H135" s="23"/>
      <c r="I135" s="23"/>
      <c r="K135" s="37"/>
      <c r="L135" s="37"/>
      <c r="O135" s="38"/>
      <c r="P135" s="39"/>
      <c r="Q135" s="38"/>
      <c r="S135" s="38"/>
      <c r="U135" s="38"/>
      <c r="V135" s="38"/>
      <c r="X135" s="38"/>
    </row>
    <row r="136" s="3" customFormat="1" spans="1:24">
      <c r="A136" s="22"/>
      <c r="B136" s="23"/>
      <c r="C136" s="24"/>
      <c r="D136" s="23"/>
      <c r="E136" s="23"/>
      <c r="F136" s="25"/>
      <c r="G136" s="25"/>
      <c r="H136" s="23"/>
      <c r="I136" s="23"/>
      <c r="K136" s="37"/>
      <c r="L136" s="37"/>
      <c r="O136" s="38"/>
      <c r="P136" s="39"/>
      <c r="Q136" s="38"/>
      <c r="S136" s="38"/>
      <c r="U136" s="38"/>
      <c r="V136" s="38"/>
      <c r="X136" s="38"/>
    </row>
    <row r="137" s="3" customFormat="1" spans="1:24">
      <c r="A137" s="22"/>
      <c r="B137" s="23"/>
      <c r="C137" s="24"/>
      <c r="D137" s="23"/>
      <c r="E137" s="23"/>
      <c r="F137" s="25"/>
      <c r="G137" s="25"/>
      <c r="H137" s="23"/>
      <c r="I137" s="23"/>
      <c r="K137" s="37"/>
      <c r="L137" s="37"/>
      <c r="O137" s="38"/>
      <c r="P137" s="39"/>
      <c r="Q137" s="38"/>
      <c r="S137" s="38"/>
      <c r="U137" s="38"/>
      <c r="V137" s="38"/>
      <c r="X137" s="38"/>
    </row>
    <row r="138" s="3" customFormat="1" spans="1:24">
      <c r="A138" s="22"/>
      <c r="B138" s="23"/>
      <c r="C138" s="24"/>
      <c r="D138" s="23"/>
      <c r="E138" s="23"/>
      <c r="F138" s="25"/>
      <c r="G138" s="25"/>
      <c r="H138" s="23"/>
      <c r="I138" s="23"/>
      <c r="K138" s="37"/>
      <c r="L138" s="37"/>
      <c r="O138" s="38"/>
      <c r="P138" s="39"/>
      <c r="Q138" s="38"/>
      <c r="S138" s="38"/>
      <c r="U138" s="38"/>
      <c r="V138" s="38"/>
      <c r="X138" s="38"/>
    </row>
    <row r="139" s="3" customFormat="1" spans="1:24">
      <c r="A139" s="22"/>
      <c r="B139" s="23"/>
      <c r="C139" s="24"/>
      <c r="D139" s="23"/>
      <c r="E139" s="23"/>
      <c r="F139" s="25"/>
      <c r="G139" s="25"/>
      <c r="H139" s="23"/>
      <c r="I139" s="23"/>
      <c r="K139" s="37"/>
      <c r="L139" s="37"/>
      <c r="O139" s="38"/>
      <c r="P139" s="39"/>
      <c r="Q139" s="38"/>
      <c r="S139" s="38"/>
      <c r="U139" s="38"/>
      <c r="V139" s="38"/>
      <c r="X139" s="38"/>
    </row>
    <row r="140" s="3" customFormat="1" spans="1:24">
      <c r="A140" s="22"/>
      <c r="B140" s="23"/>
      <c r="C140" s="24"/>
      <c r="D140" s="23"/>
      <c r="E140" s="23"/>
      <c r="F140" s="25"/>
      <c r="G140" s="25"/>
      <c r="H140" s="23"/>
      <c r="I140" s="23"/>
      <c r="K140" s="37"/>
      <c r="L140" s="37"/>
      <c r="O140" s="38"/>
      <c r="P140" s="39"/>
      <c r="Q140" s="38"/>
      <c r="S140" s="38"/>
      <c r="U140" s="38"/>
      <c r="V140" s="38"/>
      <c r="X140" s="38"/>
    </row>
    <row r="141" s="3" customFormat="1" spans="1:24">
      <c r="A141" s="22"/>
      <c r="B141" s="23"/>
      <c r="C141" s="24"/>
      <c r="D141" s="23"/>
      <c r="E141" s="23"/>
      <c r="F141" s="25"/>
      <c r="G141" s="25"/>
      <c r="H141" s="23"/>
      <c r="I141" s="23"/>
      <c r="K141" s="37"/>
      <c r="L141" s="37"/>
      <c r="O141" s="38"/>
      <c r="P141" s="39"/>
      <c r="Q141" s="38"/>
      <c r="S141" s="38"/>
      <c r="U141" s="38"/>
      <c r="V141" s="38"/>
      <c r="X141" s="38"/>
    </row>
    <row r="142" s="3" customFormat="1" spans="1:24">
      <c r="A142" s="22"/>
      <c r="B142" s="23"/>
      <c r="C142" s="24"/>
      <c r="D142" s="23"/>
      <c r="E142" s="23"/>
      <c r="F142" s="25"/>
      <c r="G142" s="25"/>
      <c r="H142" s="23"/>
      <c r="I142" s="23"/>
      <c r="K142" s="37"/>
      <c r="L142" s="37"/>
      <c r="O142" s="38"/>
      <c r="P142" s="39"/>
      <c r="Q142" s="38"/>
      <c r="S142" s="38"/>
      <c r="U142" s="38"/>
      <c r="V142" s="38"/>
      <c r="X142" s="38"/>
    </row>
    <row r="143" s="3" customFormat="1" spans="1:24">
      <c r="A143" s="22"/>
      <c r="B143" s="23"/>
      <c r="C143" s="24"/>
      <c r="D143" s="23"/>
      <c r="E143" s="23"/>
      <c r="F143" s="25"/>
      <c r="G143" s="25"/>
      <c r="H143" s="23"/>
      <c r="I143" s="23"/>
      <c r="K143" s="37"/>
      <c r="L143" s="37"/>
      <c r="O143" s="38"/>
      <c r="P143" s="39"/>
      <c r="Q143" s="38"/>
      <c r="S143" s="38"/>
      <c r="U143" s="38"/>
      <c r="V143" s="38"/>
      <c r="X143" s="38"/>
    </row>
    <row r="144" s="3" customFormat="1" spans="1:24">
      <c r="A144" s="22"/>
      <c r="B144" s="23"/>
      <c r="C144" s="24"/>
      <c r="D144" s="23"/>
      <c r="E144" s="23"/>
      <c r="F144" s="25"/>
      <c r="G144" s="25"/>
      <c r="H144" s="23"/>
      <c r="I144" s="23"/>
      <c r="K144" s="37"/>
      <c r="L144" s="37"/>
      <c r="O144" s="38"/>
      <c r="P144" s="39"/>
      <c r="Q144" s="38"/>
      <c r="S144" s="38"/>
      <c r="U144" s="38"/>
      <c r="V144" s="38"/>
      <c r="X144" s="38"/>
    </row>
    <row r="145" s="3" customFormat="1" spans="1:24">
      <c r="A145" s="22"/>
      <c r="B145" s="23"/>
      <c r="C145" s="24"/>
      <c r="D145" s="23"/>
      <c r="E145" s="23"/>
      <c r="F145" s="25"/>
      <c r="G145" s="25"/>
      <c r="H145" s="23"/>
      <c r="I145" s="23"/>
      <c r="K145" s="37"/>
      <c r="L145" s="37"/>
      <c r="O145" s="38"/>
      <c r="P145" s="39"/>
      <c r="Q145" s="38"/>
      <c r="S145" s="38"/>
      <c r="U145" s="38"/>
      <c r="V145" s="38"/>
      <c r="X145" s="38"/>
    </row>
    <row r="146" s="3" customFormat="1" spans="1:24">
      <c r="A146" s="22"/>
      <c r="B146" s="23"/>
      <c r="C146" s="24"/>
      <c r="D146" s="23"/>
      <c r="E146" s="23"/>
      <c r="F146" s="25"/>
      <c r="G146" s="25"/>
      <c r="H146" s="23"/>
      <c r="I146" s="23"/>
      <c r="K146" s="37"/>
      <c r="L146" s="37"/>
      <c r="O146" s="38"/>
      <c r="P146" s="39"/>
      <c r="Q146" s="38"/>
      <c r="S146" s="38"/>
      <c r="U146" s="38"/>
      <c r="V146" s="38"/>
      <c r="X146" s="38"/>
    </row>
    <row r="147" s="3" customFormat="1" spans="1:24">
      <c r="A147" s="22"/>
      <c r="B147" s="23"/>
      <c r="C147" s="24"/>
      <c r="D147" s="23"/>
      <c r="E147" s="23"/>
      <c r="F147" s="25"/>
      <c r="G147" s="25"/>
      <c r="H147" s="23"/>
      <c r="I147" s="23"/>
      <c r="K147" s="37"/>
      <c r="L147" s="37"/>
      <c r="O147" s="38"/>
      <c r="P147" s="39"/>
      <c r="Q147" s="38"/>
      <c r="S147" s="38"/>
      <c r="U147" s="38"/>
      <c r="V147" s="38"/>
      <c r="X147" s="38"/>
    </row>
    <row r="148" s="3" customFormat="1" spans="1:24">
      <c r="A148" s="22"/>
      <c r="B148" s="23"/>
      <c r="C148" s="24"/>
      <c r="D148" s="23"/>
      <c r="E148" s="23"/>
      <c r="F148" s="25"/>
      <c r="G148" s="25"/>
      <c r="H148" s="23"/>
      <c r="I148" s="23"/>
      <c r="K148" s="37"/>
      <c r="L148" s="37"/>
      <c r="O148" s="38"/>
      <c r="P148" s="39"/>
      <c r="Q148" s="38"/>
      <c r="S148" s="38"/>
      <c r="U148" s="38"/>
      <c r="V148" s="38"/>
      <c r="X148" s="38"/>
    </row>
    <row r="149" s="3" customFormat="1" spans="1:24">
      <c r="A149" s="22"/>
      <c r="B149" s="23"/>
      <c r="C149" s="24"/>
      <c r="D149" s="23"/>
      <c r="E149" s="23"/>
      <c r="F149" s="25"/>
      <c r="G149" s="25"/>
      <c r="H149" s="23"/>
      <c r="I149" s="23"/>
      <c r="K149" s="37"/>
      <c r="L149" s="37"/>
      <c r="O149" s="38"/>
      <c r="P149" s="39"/>
      <c r="Q149" s="38"/>
      <c r="S149" s="38"/>
      <c r="U149" s="38"/>
      <c r="V149" s="38"/>
      <c r="X149" s="38"/>
    </row>
    <row r="150" s="3" customFormat="1" spans="1:24">
      <c r="A150" s="22"/>
      <c r="B150" s="23"/>
      <c r="C150" s="24"/>
      <c r="D150" s="23"/>
      <c r="E150" s="23"/>
      <c r="F150" s="25"/>
      <c r="G150" s="25"/>
      <c r="H150" s="23"/>
      <c r="I150" s="23"/>
      <c r="K150" s="37"/>
      <c r="L150" s="37"/>
      <c r="O150" s="38"/>
      <c r="P150" s="39"/>
      <c r="Q150" s="38"/>
      <c r="S150" s="38"/>
      <c r="U150" s="38"/>
      <c r="V150" s="38"/>
      <c r="X150" s="38"/>
    </row>
    <row r="151" s="3" customFormat="1" spans="1:24">
      <c r="A151" s="22"/>
      <c r="B151" s="23"/>
      <c r="C151" s="24"/>
      <c r="D151" s="23"/>
      <c r="E151" s="23"/>
      <c r="F151" s="25"/>
      <c r="G151" s="25"/>
      <c r="H151" s="23"/>
      <c r="I151" s="23"/>
      <c r="K151" s="37"/>
      <c r="L151" s="37"/>
      <c r="O151" s="38"/>
      <c r="P151" s="39"/>
      <c r="Q151" s="38"/>
      <c r="S151" s="38"/>
      <c r="U151" s="38"/>
      <c r="V151" s="38"/>
      <c r="X151" s="38"/>
    </row>
    <row r="152" s="3" customFormat="1" spans="1:24">
      <c r="A152" s="22"/>
      <c r="B152" s="23"/>
      <c r="C152" s="24"/>
      <c r="D152" s="23"/>
      <c r="E152" s="23"/>
      <c r="F152" s="25"/>
      <c r="G152" s="25"/>
      <c r="H152" s="23"/>
      <c r="I152" s="23"/>
      <c r="K152" s="37"/>
      <c r="L152" s="37"/>
      <c r="O152" s="38"/>
      <c r="P152" s="39"/>
      <c r="Q152" s="38"/>
      <c r="S152" s="38"/>
      <c r="U152" s="38"/>
      <c r="V152" s="38"/>
      <c r="X152" s="38"/>
    </row>
    <row r="153" s="3" customFormat="1" spans="1:24">
      <c r="A153" s="22"/>
      <c r="B153" s="23"/>
      <c r="C153" s="24"/>
      <c r="D153" s="23"/>
      <c r="E153" s="23"/>
      <c r="F153" s="25"/>
      <c r="G153" s="25"/>
      <c r="H153" s="23"/>
      <c r="I153" s="23"/>
      <c r="K153" s="37"/>
      <c r="L153" s="37"/>
      <c r="O153" s="38"/>
      <c r="P153" s="39"/>
      <c r="Q153" s="38"/>
      <c r="S153" s="38"/>
      <c r="U153" s="38"/>
      <c r="V153" s="38"/>
      <c r="X153" s="38"/>
    </row>
    <row r="154" s="3" customFormat="1" spans="1:24">
      <c r="A154" s="22"/>
      <c r="B154" s="23"/>
      <c r="C154" s="24"/>
      <c r="D154" s="23"/>
      <c r="E154" s="23"/>
      <c r="F154" s="25"/>
      <c r="G154" s="25"/>
      <c r="H154" s="23"/>
      <c r="I154" s="23"/>
      <c r="K154" s="37"/>
      <c r="L154" s="37"/>
      <c r="O154" s="38"/>
      <c r="P154" s="39"/>
      <c r="Q154" s="38"/>
      <c r="S154" s="38"/>
      <c r="U154" s="38"/>
      <c r="V154" s="38"/>
      <c r="X154" s="38"/>
    </row>
    <row r="155" s="3" customFormat="1" spans="1:24">
      <c r="A155" s="22"/>
      <c r="B155" s="23"/>
      <c r="C155" s="24"/>
      <c r="D155" s="23"/>
      <c r="E155" s="23"/>
      <c r="F155" s="25"/>
      <c r="G155" s="25"/>
      <c r="H155" s="23"/>
      <c r="I155" s="23"/>
      <c r="K155" s="37"/>
      <c r="L155" s="37"/>
      <c r="O155" s="38"/>
      <c r="P155" s="39"/>
      <c r="Q155" s="38"/>
      <c r="S155" s="38"/>
      <c r="U155" s="38"/>
      <c r="V155" s="38"/>
      <c r="X155" s="38"/>
    </row>
    <row r="156" s="3" customFormat="1" spans="1:24">
      <c r="A156" s="22"/>
      <c r="B156" s="23"/>
      <c r="C156" s="24"/>
      <c r="D156" s="23"/>
      <c r="E156" s="23"/>
      <c r="F156" s="25"/>
      <c r="G156" s="25"/>
      <c r="H156" s="23"/>
      <c r="I156" s="23"/>
      <c r="K156" s="37"/>
      <c r="L156" s="37"/>
      <c r="O156" s="38"/>
      <c r="P156" s="39"/>
      <c r="Q156" s="38"/>
      <c r="S156" s="38"/>
      <c r="U156" s="38"/>
      <c r="V156" s="38"/>
      <c r="X156" s="38"/>
    </row>
    <row r="157" s="3" customFormat="1" spans="1:24">
      <c r="A157" s="22"/>
      <c r="B157" s="23"/>
      <c r="C157" s="24"/>
      <c r="D157" s="23"/>
      <c r="E157" s="23"/>
      <c r="F157" s="25"/>
      <c r="G157" s="25"/>
      <c r="H157" s="23"/>
      <c r="I157" s="23"/>
      <c r="K157" s="37"/>
      <c r="L157" s="37"/>
      <c r="O157" s="38"/>
      <c r="P157" s="39"/>
      <c r="Q157" s="38"/>
      <c r="S157" s="38"/>
      <c r="U157" s="38"/>
      <c r="V157" s="38"/>
      <c r="X157" s="38"/>
    </row>
    <row r="158" s="3" customFormat="1" spans="1:24">
      <c r="A158" s="22"/>
      <c r="B158" s="23"/>
      <c r="C158" s="24"/>
      <c r="D158" s="23"/>
      <c r="E158" s="23"/>
      <c r="F158" s="25"/>
      <c r="G158" s="25"/>
      <c r="H158" s="23"/>
      <c r="I158" s="23"/>
      <c r="K158" s="37"/>
      <c r="L158" s="37"/>
      <c r="O158" s="38"/>
      <c r="P158" s="39"/>
      <c r="Q158" s="38"/>
      <c r="S158" s="38"/>
      <c r="U158" s="38"/>
      <c r="V158" s="38"/>
      <c r="X158" s="38"/>
    </row>
    <row r="159" s="3" customFormat="1" spans="1:24">
      <c r="A159" s="22"/>
      <c r="B159" s="23"/>
      <c r="C159" s="24"/>
      <c r="D159" s="23"/>
      <c r="E159" s="23"/>
      <c r="F159" s="25"/>
      <c r="G159" s="25"/>
      <c r="H159" s="23"/>
      <c r="I159" s="23"/>
      <c r="K159" s="37"/>
      <c r="L159" s="37"/>
      <c r="O159" s="38"/>
      <c r="P159" s="39"/>
      <c r="Q159" s="38"/>
      <c r="S159" s="38"/>
      <c r="U159" s="38"/>
      <c r="V159" s="38"/>
      <c r="X159" s="38"/>
    </row>
    <row r="160" s="3" customFormat="1" spans="1:24">
      <c r="A160" s="22"/>
      <c r="B160" s="23"/>
      <c r="C160" s="24"/>
      <c r="D160" s="23"/>
      <c r="E160" s="23"/>
      <c r="F160" s="25"/>
      <c r="G160" s="25"/>
      <c r="H160" s="23"/>
      <c r="I160" s="23"/>
      <c r="K160" s="37"/>
      <c r="L160" s="37"/>
      <c r="O160" s="38"/>
      <c r="P160" s="39"/>
      <c r="Q160" s="38"/>
      <c r="S160" s="38"/>
      <c r="U160" s="38"/>
      <c r="V160" s="38"/>
      <c r="X160" s="38"/>
    </row>
    <row r="161" s="3" customFormat="1" spans="1:24">
      <c r="A161" s="22"/>
      <c r="B161" s="23"/>
      <c r="C161" s="24"/>
      <c r="D161" s="23"/>
      <c r="E161" s="23"/>
      <c r="F161" s="25"/>
      <c r="G161" s="25"/>
      <c r="H161" s="23"/>
      <c r="I161" s="23"/>
      <c r="K161" s="37"/>
      <c r="L161" s="37"/>
      <c r="O161" s="38"/>
      <c r="P161" s="39"/>
      <c r="Q161" s="38"/>
      <c r="S161" s="38"/>
      <c r="U161" s="38"/>
      <c r="V161" s="38"/>
      <c r="X161" s="38"/>
    </row>
    <row r="162" s="3" customFormat="1" spans="1:24">
      <c r="A162" s="22"/>
      <c r="B162" s="23"/>
      <c r="C162" s="24"/>
      <c r="D162" s="23"/>
      <c r="E162" s="23"/>
      <c r="F162" s="25"/>
      <c r="G162" s="25"/>
      <c r="H162" s="23"/>
      <c r="I162" s="23"/>
      <c r="K162" s="37"/>
      <c r="L162" s="37"/>
      <c r="O162" s="38"/>
      <c r="P162" s="39"/>
      <c r="Q162" s="38"/>
      <c r="S162" s="38"/>
      <c r="U162" s="38"/>
      <c r="V162" s="38"/>
      <c r="X162" s="38"/>
    </row>
    <row r="163" s="3" customFormat="1" spans="1:24">
      <c r="A163" s="22"/>
      <c r="B163" s="23"/>
      <c r="C163" s="24"/>
      <c r="D163" s="23"/>
      <c r="E163" s="23"/>
      <c r="F163" s="25"/>
      <c r="G163" s="25"/>
      <c r="H163" s="23"/>
      <c r="I163" s="23"/>
      <c r="K163" s="37"/>
      <c r="L163" s="37"/>
      <c r="O163" s="38"/>
      <c r="P163" s="39"/>
      <c r="Q163" s="38"/>
      <c r="S163" s="38"/>
      <c r="U163" s="38"/>
      <c r="V163" s="38"/>
      <c r="X163" s="38"/>
    </row>
    <row r="164" s="3" customFormat="1" spans="1:24">
      <c r="A164" s="22"/>
      <c r="B164" s="23"/>
      <c r="C164" s="24"/>
      <c r="D164" s="23"/>
      <c r="E164" s="23"/>
      <c r="F164" s="25"/>
      <c r="G164" s="25"/>
      <c r="H164" s="23"/>
      <c r="I164" s="23"/>
      <c r="K164" s="37"/>
      <c r="L164" s="37"/>
      <c r="O164" s="38"/>
      <c r="P164" s="39"/>
      <c r="Q164" s="38"/>
      <c r="S164" s="38"/>
      <c r="U164" s="38"/>
      <c r="V164" s="38"/>
      <c r="X164" s="38"/>
    </row>
    <row r="165" s="3" customFormat="1" spans="1:24">
      <c r="A165" s="22"/>
      <c r="B165" s="23"/>
      <c r="C165" s="24"/>
      <c r="D165" s="23"/>
      <c r="E165" s="23"/>
      <c r="F165" s="25"/>
      <c r="G165" s="25"/>
      <c r="H165" s="23"/>
      <c r="I165" s="23"/>
      <c r="K165" s="37"/>
      <c r="L165" s="37"/>
      <c r="O165" s="38"/>
      <c r="P165" s="39"/>
      <c r="Q165" s="38"/>
      <c r="S165" s="38"/>
      <c r="U165" s="38"/>
      <c r="V165" s="38"/>
      <c r="X165" s="38"/>
    </row>
    <row r="166" s="3" customFormat="1" spans="1:24">
      <c r="A166" s="22"/>
      <c r="B166" s="23"/>
      <c r="C166" s="24"/>
      <c r="D166" s="23"/>
      <c r="E166" s="23"/>
      <c r="F166" s="25"/>
      <c r="G166" s="25"/>
      <c r="H166" s="23"/>
      <c r="I166" s="23"/>
      <c r="K166" s="37"/>
      <c r="L166" s="37"/>
      <c r="O166" s="38"/>
      <c r="P166" s="39"/>
      <c r="Q166" s="38"/>
      <c r="S166" s="38"/>
      <c r="U166" s="38"/>
      <c r="V166" s="38"/>
      <c r="X166" s="38"/>
    </row>
    <row r="167" s="3" customFormat="1" spans="1:24">
      <c r="A167" s="22"/>
      <c r="B167" s="23"/>
      <c r="C167" s="24"/>
      <c r="D167" s="23"/>
      <c r="E167" s="23"/>
      <c r="F167" s="25"/>
      <c r="G167" s="25"/>
      <c r="H167" s="23"/>
      <c r="I167" s="23"/>
      <c r="K167" s="37"/>
      <c r="L167" s="37"/>
      <c r="O167" s="38"/>
      <c r="P167" s="39"/>
      <c r="Q167" s="38"/>
      <c r="S167" s="38"/>
      <c r="U167" s="38"/>
      <c r="V167" s="38"/>
      <c r="X167" s="38"/>
    </row>
    <row r="168" s="3" customFormat="1" spans="1:24">
      <c r="A168" s="22"/>
      <c r="B168" s="23"/>
      <c r="C168" s="24"/>
      <c r="D168" s="23"/>
      <c r="E168" s="23"/>
      <c r="F168" s="25"/>
      <c r="G168" s="25"/>
      <c r="H168" s="23"/>
      <c r="I168" s="23"/>
      <c r="K168" s="37"/>
      <c r="L168" s="37"/>
      <c r="O168" s="38"/>
      <c r="P168" s="39"/>
      <c r="Q168" s="38"/>
      <c r="S168" s="38"/>
      <c r="U168" s="38"/>
      <c r="V168" s="38"/>
      <c r="X168" s="38"/>
    </row>
    <row r="169" s="3" customFormat="1" spans="1:24">
      <c r="A169" s="22"/>
      <c r="B169" s="23"/>
      <c r="C169" s="24"/>
      <c r="D169" s="23"/>
      <c r="E169" s="23"/>
      <c r="F169" s="25"/>
      <c r="G169" s="25"/>
      <c r="H169" s="23"/>
      <c r="I169" s="23"/>
      <c r="K169" s="37"/>
      <c r="L169" s="37"/>
      <c r="O169" s="38"/>
      <c r="P169" s="39"/>
      <c r="Q169" s="38"/>
      <c r="S169" s="38"/>
      <c r="U169" s="38"/>
      <c r="V169" s="38"/>
      <c r="X169" s="38"/>
    </row>
    <row r="170" s="3" customFormat="1" spans="1:24">
      <c r="A170" s="22"/>
      <c r="B170" s="23"/>
      <c r="C170" s="24"/>
      <c r="D170" s="23"/>
      <c r="E170" s="23"/>
      <c r="F170" s="25"/>
      <c r="G170" s="25"/>
      <c r="H170" s="23"/>
      <c r="I170" s="23"/>
      <c r="K170" s="37"/>
      <c r="L170" s="37"/>
      <c r="O170" s="38"/>
      <c r="P170" s="39"/>
      <c r="Q170" s="38"/>
      <c r="S170" s="38"/>
      <c r="U170" s="38"/>
      <c r="V170" s="38"/>
      <c r="X170" s="38"/>
    </row>
    <row r="171" s="3" customFormat="1" spans="1:24">
      <c r="A171" s="22"/>
      <c r="B171" s="23"/>
      <c r="C171" s="24"/>
      <c r="D171" s="23"/>
      <c r="E171" s="23"/>
      <c r="F171" s="25"/>
      <c r="G171" s="25"/>
      <c r="H171" s="23"/>
      <c r="I171" s="23"/>
      <c r="K171" s="37"/>
      <c r="L171" s="37"/>
      <c r="O171" s="38"/>
      <c r="P171" s="39"/>
      <c r="Q171" s="38"/>
      <c r="S171" s="38"/>
      <c r="U171" s="38"/>
      <c r="V171" s="38"/>
      <c r="X171" s="38"/>
    </row>
    <row r="172" s="3" customFormat="1" spans="1:24">
      <c r="A172" s="22"/>
      <c r="B172" s="23"/>
      <c r="C172" s="24"/>
      <c r="D172" s="23"/>
      <c r="E172" s="23"/>
      <c r="F172" s="25"/>
      <c r="G172" s="25"/>
      <c r="H172" s="23"/>
      <c r="I172" s="23"/>
      <c r="K172" s="37"/>
      <c r="L172" s="37"/>
      <c r="O172" s="38"/>
      <c r="P172" s="39"/>
      <c r="Q172" s="38"/>
      <c r="S172" s="38"/>
      <c r="U172" s="38"/>
      <c r="V172" s="38"/>
      <c r="X172" s="38"/>
    </row>
    <row r="173" s="3" customFormat="1" spans="1:24">
      <c r="A173" s="22"/>
      <c r="B173" s="23"/>
      <c r="C173" s="24"/>
      <c r="D173" s="23"/>
      <c r="E173" s="23"/>
      <c r="F173" s="25"/>
      <c r="G173" s="25"/>
      <c r="H173" s="23"/>
      <c r="I173" s="23"/>
      <c r="K173" s="37"/>
      <c r="L173" s="37"/>
      <c r="O173" s="38"/>
      <c r="P173" s="39"/>
      <c r="Q173" s="38"/>
      <c r="S173" s="38"/>
      <c r="U173" s="38"/>
      <c r="V173" s="38"/>
      <c r="X173" s="38"/>
    </row>
    <row r="174" s="3" customFormat="1" spans="1:24">
      <c r="A174" s="22"/>
      <c r="B174" s="23"/>
      <c r="C174" s="24"/>
      <c r="D174" s="23"/>
      <c r="E174" s="23"/>
      <c r="F174" s="25"/>
      <c r="G174" s="25"/>
      <c r="H174" s="23"/>
      <c r="I174" s="23"/>
      <c r="K174" s="37"/>
      <c r="L174" s="37"/>
      <c r="O174" s="38"/>
      <c r="P174" s="39"/>
      <c r="Q174" s="38"/>
      <c r="S174" s="38"/>
      <c r="U174" s="38"/>
      <c r="V174" s="38"/>
      <c r="X174" s="38"/>
    </row>
    <row r="175" s="3" customFormat="1" spans="1:24">
      <c r="A175" s="22"/>
      <c r="B175" s="23"/>
      <c r="C175" s="24"/>
      <c r="D175" s="23"/>
      <c r="E175" s="23"/>
      <c r="F175" s="25"/>
      <c r="G175" s="25"/>
      <c r="H175" s="23"/>
      <c r="I175" s="23"/>
      <c r="K175" s="37"/>
      <c r="L175" s="37"/>
      <c r="O175" s="38"/>
      <c r="P175" s="39"/>
      <c r="Q175" s="38"/>
      <c r="S175" s="38"/>
      <c r="U175" s="38"/>
      <c r="V175" s="38"/>
      <c r="X175" s="38"/>
    </row>
    <row r="176" s="3" customFormat="1" spans="1:24">
      <c r="A176" s="22"/>
      <c r="B176" s="23"/>
      <c r="C176" s="24"/>
      <c r="D176" s="23"/>
      <c r="E176" s="23"/>
      <c r="F176" s="25"/>
      <c r="G176" s="25"/>
      <c r="H176" s="23"/>
      <c r="I176" s="23"/>
      <c r="K176" s="37"/>
      <c r="L176" s="37"/>
      <c r="O176" s="38"/>
      <c r="P176" s="39"/>
      <c r="Q176" s="38"/>
      <c r="S176" s="38"/>
      <c r="U176" s="38"/>
      <c r="V176" s="38"/>
      <c r="X176" s="38"/>
    </row>
    <row r="177" s="3" customFormat="1" spans="1:24">
      <c r="A177" s="22"/>
      <c r="B177" s="23"/>
      <c r="C177" s="24"/>
      <c r="D177" s="23"/>
      <c r="E177" s="23"/>
      <c r="F177" s="25"/>
      <c r="G177" s="25"/>
      <c r="H177" s="23"/>
      <c r="I177" s="23"/>
      <c r="K177" s="37"/>
      <c r="L177" s="37"/>
      <c r="O177" s="38"/>
      <c r="P177" s="39"/>
      <c r="Q177" s="38"/>
      <c r="S177" s="38"/>
      <c r="U177" s="38"/>
      <c r="V177" s="38"/>
      <c r="X177" s="38"/>
    </row>
    <row r="178" s="3" customFormat="1" spans="1:24">
      <c r="A178" s="22"/>
      <c r="B178" s="23"/>
      <c r="C178" s="24"/>
      <c r="D178" s="23"/>
      <c r="E178" s="23"/>
      <c r="F178" s="25"/>
      <c r="G178" s="25"/>
      <c r="H178" s="23"/>
      <c r="I178" s="23"/>
      <c r="K178" s="37"/>
      <c r="L178" s="37"/>
      <c r="O178" s="38"/>
      <c r="P178" s="39"/>
      <c r="Q178" s="38"/>
      <c r="S178" s="38"/>
      <c r="U178" s="38"/>
      <c r="V178" s="38"/>
      <c r="X178" s="38"/>
    </row>
    <row r="179" s="3" customFormat="1" spans="1:24">
      <c r="A179" s="22"/>
      <c r="B179" s="23"/>
      <c r="C179" s="24"/>
      <c r="D179" s="23"/>
      <c r="E179" s="23"/>
      <c r="F179" s="25"/>
      <c r="G179" s="25"/>
      <c r="H179" s="23"/>
      <c r="I179" s="23"/>
      <c r="K179" s="37"/>
      <c r="L179" s="37"/>
      <c r="O179" s="38"/>
      <c r="P179" s="39"/>
      <c r="Q179" s="38"/>
      <c r="S179" s="38"/>
      <c r="U179" s="38"/>
      <c r="V179" s="38"/>
      <c r="X179" s="38"/>
    </row>
    <row r="180" s="3" customFormat="1" spans="1:24">
      <c r="A180" s="22"/>
      <c r="B180" s="23"/>
      <c r="C180" s="24"/>
      <c r="D180" s="23"/>
      <c r="E180" s="23"/>
      <c r="F180" s="25"/>
      <c r="G180" s="25"/>
      <c r="H180" s="23"/>
      <c r="I180" s="23"/>
      <c r="K180" s="37"/>
      <c r="L180" s="37"/>
      <c r="O180" s="38"/>
      <c r="P180" s="39"/>
      <c r="Q180" s="38"/>
      <c r="S180" s="38"/>
      <c r="U180" s="38"/>
      <c r="V180" s="38"/>
      <c r="X180" s="38"/>
    </row>
    <row r="181" s="3" customFormat="1" spans="1:24">
      <c r="A181" s="22"/>
      <c r="B181" s="23"/>
      <c r="C181" s="24"/>
      <c r="D181" s="23"/>
      <c r="E181" s="23"/>
      <c r="F181" s="25"/>
      <c r="G181" s="25"/>
      <c r="H181" s="23"/>
      <c r="I181" s="23"/>
      <c r="K181" s="37"/>
      <c r="L181" s="37"/>
      <c r="O181" s="38"/>
      <c r="P181" s="39"/>
      <c r="Q181" s="38"/>
      <c r="S181" s="38"/>
      <c r="U181" s="38"/>
      <c r="V181" s="38"/>
      <c r="X181" s="38"/>
    </row>
    <row r="182" s="3" customFormat="1" spans="1:24">
      <c r="A182" s="22"/>
      <c r="B182" s="23"/>
      <c r="C182" s="24"/>
      <c r="D182" s="23"/>
      <c r="E182" s="23"/>
      <c r="F182" s="25"/>
      <c r="G182" s="25"/>
      <c r="H182" s="23"/>
      <c r="I182" s="23"/>
      <c r="K182" s="37"/>
      <c r="L182" s="37"/>
      <c r="O182" s="38"/>
      <c r="P182" s="39"/>
      <c r="Q182" s="38"/>
      <c r="S182" s="38"/>
      <c r="U182" s="38"/>
      <c r="V182" s="38"/>
      <c r="X182" s="38"/>
    </row>
    <row r="183" s="3" customFormat="1" spans="1:24">
      <c r="A183" s="22"/>
      <c r="B183" s="23"/>
      <c r="C183" s="24"/>
      <c r="D183" s="23"/>
      <c r="E183" s="23"/>
      <c r="F183" s="25"/>
      <c r="G183" s="25"/>
      <c r="H183" s="23"/>
      <c r="I183" s="23"/>
      <c r="K183" s="37"/>
      <c r="L183" s="37"/>
      <c r="O183" s="38"/>
      <c r="P183" s="39"/>
      <c r="Q183" s="38"/>
      <c r="S183" s="38"/>
      <c r="U183" s="38"/>
      <c r="V183" s="38"/>
      <c r="X183" s="38"/>
    </row>
    <row r="184" s="3" customFormat="1" spans="1:24">
      <c r="A184" s="22"/>
      <c r="B184" s="23"/>
      <c r="C184" s="24"/>
      <c r="D184" s="23"/>
      <c r="E184" s="23"/>
      <c r="F184" s="25"/>
      <c r="G184" s="25"/>
      <c r="H184" s="23"/>
      <c r="I184" s="23"/>
      <c r="K184" s="37"/>
      <c r="L184" s="37"/>
      <c r="O184" s="38"/>
      <c r="P184" s="39"/>
      <c r="Q184" s="38"/>
      <c r="S184" s="38"/>
      <c r="U184" s="38"/>
      <c r="V184" s="38"/>
      <c r="X184" s="38"/>
    </row>
    <row r="185" s="3" customFormat="1" spans="1:24">
      <c r="A185" s="22"/>
      <c r="B185" s="23"/>
      <c r="C185" s="24"/>
      <c r="D185" s="23"/>
      <c r="E185" s="23"/>
      <c r="F185" s="25"/>
      <c r="G185" s="25"/>
      <c r="H185" s="23"/>
      <c r="I185" s="23"/>
      <c r="K185" s="37"/>
      <c r="L185" s="37"/>
      <c r="O185" s="38"/>
      <c r="P185" s="39"/>
      <c r="Q185" s="38"/>
      <c r="S185" s="38"/>
      <c r="U185" s="38"/>
      <c r="V185" s="38"/>
      <c r="X185" s="38"/>
    </row>
    <row r="186" s="3" customFormat="1" spans="1:24">
      <c r="A186" s="22"/>
      <c r="B186" s="23"/>
      <c r="C186" s="24"/>
      <c r="D186" s="23"/>
      <c r="E186" s="23"/>
      <c r="F186" s="25"/>
      <c r="G186" s="25"/>
      <c r="H186" s="23"/>
      <c r="I186" s="23"/>
      <c r="K186" s="37"/>
      <c r="L186" s="37"/>
      <c r="O186" s="38"/>
      <c r="P186" s="39"/>
      <c r="Q186" s="38"/>
      <c r="S186" s="38"/>
      <c r="U186" s="38"/>
      <c r="V186" s="38"/>
      <c r="X186" s="38"/>
    </row>
    <row r="187" s="3" customFormat="1" spans="1:24">
      <c r="A187" s="22"/>
      <c r="B187" s="23"/>
      <c r="C187" s="24"/>
      <c r="D187" s="23"/>
      <c r="E187" s="23"/>
      <c r="F187" s="25"/>
      <c r="G187" s="25"/>
      <c r="H187" s="23"/>
      <c r="I187" s="23"/>
      <c r="K187" s="37"/>
      <c r="L187" s="37"/>
      <c r="O187" s="38"/>
      <c r="P187" s="39"/>
      <c r="Q187" s="38"/>
      <c r="S187" s="38"/>
      <c r="U187" s="38"/>
      <c r="V187" s="38"/>
      <c r="X187" s="38"/>
    </row>
    <row r="188" s="3" customFormat="1" spans="1:24">
      <c r="A188" s="22"/>
      <c r="B188" s="23"/>
      <c r="C188" s="24"/>
      <c r="D188" s="23"/>
      <c r="E188" s="23"/>
      <c r="F188" s="25"/>
      <c r="G188" s="25"/>
      <c r="H188" s="23"/>
      <c r="I188" s="23"/>
      <c r="K188" s="37"/>
      <c r="L188" s="37"/>
      <c r="O188" s="38"/>
      <c r="P188" s="39"/>
      <c r="Q188" s="38"/>
      <c r="S188" s="38"/>
      <c r="U188" s="38"/>
      <c r="V188" s="38"/>
      <c r="X188" s="38"/>
    </row>
    <row r="189" s="3" customFormat="1" spans="1:24">
      <c r="A189" s="22"/>
      <c r="B189" s="23"/>
      <c r="C189" s="24"/>
      <c r="D189" s="23"/>
      <c r="E189" s="23"/>
      <c r="F189" s="25"/>
      <c r="G189" s="25"/>
      <c r="H189" s="23"/>
      <c r="I189" s="23"/>
      <c r="K189" s="37"/>
      <c r="L189" s="37"/>
      <c r="O189" s="38"/>
      <c r="P189" s="39"/>
      <c r="Q189" s="38"/>
      <c r="S189" s="38"/>
      <c r="U189" s="38"/>
      <c r="V189" s="38"/>
      <c r="X189" s="38"/>
    </row>
    <row r="190" s="3" customFormat="1" spans="1:24">
      <c r="A190" s="22"/>
      <c r="B190" s="23"/>
      <c r="C190" s="24"/>
      <c r="D190" s="23"/>
      <c r="E190" s="23"/>
      <c r="F190" s="25"/>
      <c r="G190" s="25"/>
      <c r="H190" s="23"/>
      <c r="I190" s="23"/>
      <c r="K190" s="37"/>
      <c r="L190" s="37"/>
      <c r="O190" s="38"/>
      <c r="P190" s="39"/>
      <c r="Q190" s="38"/>
      <c r="S190" s="38"/>
      <c r="U190" s="38"/>
      <c r="V190" s="38"/>
      <c r="X190" s="38"/>
    </row>
    <row r="191" s="3" customFormat="1" spans="1:24">
      <c r="A191" s="22"/>
      <c r="B191" s="23"/>
      <c r="C191" s="24"/>
      <c r="D191" s="23"/>
      <c r="E191" s="23"/>
      <c r="F191" s="25"/>
      <c r="G191" s="25"/>
      <c r="H191" s="23"/>
      <c r="I191" s="23"/>
      <c r="K191" s="37"/>
      <c r="L191" s="37"/>
      <c r="O191" s="38"/>
      <c r="P191" s="39"/>
      <c r="Q191" s="38"/>
      <c r="S191" s="38"/>
      <c r="U191" s="38"/>
      <c r="V191" s="38"/>
      <c r="X191" s="38"/>
    </row>
    <row r="192" s="3" customFormat="1" spans="1:24">
      <c r="A192" s="22"/>
      <c r="B192" s="23"/>
      <c r="C192" s="24"/>
      <c r="D192" s="23"/>
      <c r="E192" s="23"/>
      <c r="F192" s="25"/>
      <c r="G192" s="25"/>
      <c r="H192" s="23"/>
      <c r="I192" s="23"/>
      <c r="K192" s="37"/>
      <c r="L192" s="37"/>
      <c r="O192" s="38"/>
      <c r="P192" s="39"/>
      <c r="Q192" s="38"/>
      <c r="S192" s="38"/>
      <c r="U192" s="38"/>
      <c r="V192" s="38"/>
      <c r="X192" s="38"/>
    </row>
    <row r="193" s="3" customFormat="1" spans="1:24">
      <c r="A193" s="22"/>
      <c r="B193" s="23"/>
      <c r="C193" s="24"/>
      <c r="D193" s="23"/>
      <c r="E193" s="23"/>
      <c r="F193" s="25"/>
      <c r="G193" s="25"/>
      <c r="H193" s="23"/>
      <c r="I193" s="23"/>
      <c r="K193" s="37"/>
      <c r="L193" s="37"/>
      <c r="O193" s="38"/>
      <c r="P193" s="39"/>
      <c r="Q193" s="38"/>
      <c r="S193" s="38"/>
      <c r="U193" s="38"/>
      <c r="V193" s="38"/>
      <c r="X193" s="38"/>
    </row>
    <row r="194" s="3" customFormat="1" spans="1:24">
      <c r="A194" s="22"/>
      <c r="B194" s="23"/>
      <c r="C194" s="24"/>
      <c r="D194" s="23"/>
      <c r="E194" s="23"/>
      <c r="F194" s="25"/>
      <c r="G194" s="25"/>
      <c r="H194" s="23"/>
      <c r="I194" s="23"/>
      <c r="K194" s="37"/>
      <c r="L194" s="37"/>
      <c r="O194" s="38"/>
      <c r="P194" s="39"/>
      <c r="Q194" s="38"/>
      <c r="S194" s="38"/>
      <c r="U194" s="38"/>
      <c r="V194" s="38"/>
      <c r="X194" s="38"/>
    </row>
    <row r="195" s="3" customFormat="1" spans="1:24">
      <c r="A195" s="22"/>
      <c r="B195" s="23"/>
      <c r="C195" s="24"/>
      <c r="D195" s="23"/>
      <c r="E195" s="23"/>
      <c r="F195" s="25"/>
      <c r="G195" s="25"/>
      <c r="H195" s="23"/>
      <c r="I195" s="23"/>
      <c r="K195" s="37"/>
      <c r="L195" s="37"/>
      <c r="O195" s="38"/>
      <c r="P195" s="39"/>
      <c r="Q195" s="38"/>
      <c r="S195" s="38"/>
      <c r="U195" s="38"/>
      <c r="V195" s="38"/>
      <c r="X195" s="38"/>
    </row>
    <row r="196" s="3" customFormat="1" spans="1:24">
      <c r="A196" s="22"/>
      <c r="B196" s="23"/>
      <c r="C196" s="24"/>
      <c r="D196" s="23"/>
      <c r="E196" s="23"/>
      <c r="F196" s="25"/>
      <c r="G196" s="25"/>
      <c r="H196" s="23"/>
      <c r="I196" s="23"/>
      <c r="K196" s="37"/>
      <c r="L196" s="37"/>
      <c r="O196" s="38"/>
      <c r="P196" s="39"/>
      <c r="Q196" s="38"/>
      <c r="S196" s="38"/>
      <c r="U196" s="38"/>
      <c r="V196" s="38"/>
      <c r="X196" s="38"/>
    </row>
    <row r="197" s="3" customFormat="1" spans="1:24">
      <c r="A197" s="22"/>
      <c r="B197" s="23"/>
      <c r="C197" s="24"/>
      <c r="D197" s="23"/>
      <c r="E197" s="23"/>
      <c r="F197" s="25"/>
      <c r="G197" s="25"/>
      <c r="H197" s="23"/>
      <c r="I197" s="23"/>
      <c r="K197" s="37"/>
      <c r="L197" s="37"/>
      <c r="O197" s="38"/>
      <c r="P197" s="39"/>
      <c r="Q197" s="38"/>
      <c r="S197" s="38"/>
      <c r="U197" s="38"/>
      <c r="V197" s="38"/>
      <c r="X197" s="38"/>
    </row>
    <row r="198" s="3" customFormat="1" spans="1:24">
      <c r="A198" s="22"/>
      <c r="B198" s="23"/>
      <c r="C198" s="24"/>
      <c r="D198" s="23"/>
      <c r="E198" s="23"/>
      <c r="F198" s="25"/>
      <c r="G198" s="25"/>
      <c r="H198" s="23"/>
      <c r="I198" s="23"/>
      <c r="K198" s="37"/>
      <c r="L198" s="37"/>
      <c r="O198" s="38"/>
      <c r="P198" s="39"/>
      <c r="Q198" s="38"/>
      <c r="S198" s="38"/>
      <c r="U198" s="38"/>
      <c r="V198" s="38"/>
      <c r="X198" s="38"/>
    </row>
    <row r="199" s="3" customFormat="1" spans="1:24">
      <c r="A199" s="22"/>
      <c r="B199" s="23"/>
      <c r="C199" s="24"/>
      <c r="D199" s="23"/>
      <c r="E199" s="23"/>
      <c r="F199" s="25"/>
      <c r="G199" s="25"/>
      <c r="H199" s="23"/>
      <c r="I199" s="23"/>
      <c r="K199" s="37"/>
      <c r="L199" s="37"/>
      <c r="O199" s="38"/>
      <c r="P199" s="39"/>
      <c r="Q199" s="38"/>
      <c r="S199" s="38"/>
      <c r="U199" s="38"/>
      <c r="V199" s="38"/>
      <c r="X199" s="38"/>
    </row>
    <row r="200" s="3" customFormat="1" spans="1:24">
      <c r="A200" s="22"/>
      <c r="B200" s="23"/>
      <c r="C200" s="24"/>
      <c r="D200" s="23"/>
      <c r="E200" s="23"/>
      <c r="F200" s="25"/>
      <c r="G200" s="25"/>
      <c r="H200" s="23"/>
      <c r="I200" s="23"/>
      <c r="K200" s="37"/>
      <c r="L200" s="37"/>
      <c r="O200" s="38"/>
      <c r="P200" s="39"/>
      <c r="Q200" s="38"/>
      <c r="S200" s="38"/>
      <c r="U200" s="38"/>
      <c r="V200" s="38"/>
      <c r="X200" s="38"/>
    </row>
    <row r="201" s="3" customFormat="1" spans="1:24">
      <c r="A201" s="22"/>
      <c r="B201" s="23"/>
      <c r="C201" s="24"/>
      <c r="D201" s="23"/>
      <c r="E201" s="23"/>
      <c r="F201" s="25"/>
      <c r="G201" s="25"/>
      <c r="H201" s="23"/>
      <c r="I201" s="23"/>
      <c r="K201" s="37"/>
      <c r="L201" s="37"/>
      <c r="O201" s="38"/>
      <c r="P201" s="39"/>
      <c r="Q201" s="38"/>
      <c r="S201" s="38"/>
      <c r="U201" s="38"/>
      <c r="V201" s="38"/>
      <c r="X201" s="38"/>
    </row>
    <row r="202" s="3" customFormat="1" spans="1:24">
      <c r="A202" s="22"/>
      <c r="B202" s="23"/>
      <c r="C202" s="24"/>
      <c r="D202" s="23"/>
      <c r="E202" s="23"/>
      <c r="F202" s="25"/>
      <c r="G202" s="25"/>
      <c r="H202" s="23"/>
      <c r="I202" s="23"/>
      <c r="K202" s="37"/>
      <c r="L202" s="37"/>
      <c r="O202" s="38"/>
      <c r="P202" s="39"/>
      <c r="Q202" s="38"/>
      <c r="S202" s="38"/>
      <c r="U202" s="38"/>
      <c r="V202" s="38"/>
      <c r="X202" s="38"/>
    </row>
    <row r="203" s="3" customFormat="1" spans="1:24">
      <c r="A203" s="22"/>
      <c r="B203" s="23"/>
      <c r="C203" s="24"/>
      <c r="D203" s="23"/>
      <c r="E203" s="23"/>
      <c r="F203" s="25"/>
      <c r="G203" s="25"/>
      <c r="H203" s="23"/>
      <c r="I203" s="23"/>
      <c r="K203" s="37"/>
      <c r="L203" s="37"/>
      <c r="O203" s="38"/>
      <c r="P203" s="39"/>
      <c r="Q203" s="38"/>
      <c r="S203" s="38"/>
      <c r="U203" s="38"/>
      <c r="V203" s="38"/>
      <c r="X203" s="38"/>
    </row>
    <row r="204" s="3" customFormat="1" spans="1:24">
      <c r="A204" s="22"/>
      <c r="B204" s="23"/>
      <c r="C204" s="24"/>
      <c r="D204" s="23"/>
      <c r="E204" s="23"/>
      <c r="F204" s="25"/>
      <c r="G204" s="25"/>
      <c r="H204" s="23"/>
      <c r="I204" s="23"/>
      <c r="K204" s="37"/>
      <c r="L204" s="37"/>
      <c r="O204" s="38"/>
      <c r="P204" s="39"/>
      <c r="Q204" s="38"/>
      <c r="S204" s="38"/>
      <c r="U204" s="38"/>
      <c r="V204" s="38"/>
      <c r="X204" s="38"/>
    </row>
    <row r="205" s="3" customFormat="1" spans="1:24">
      <c r="A205" s="22"/>
      <c r="B205" s="23"/>
      <c r="C205" s="24"/>
      <c r="D205" s="23"/>
      <c r="E205" s="23"/>
      <c r="F205" s="25"/>
      <c r="G205" s="25"/>
      <c r="H205" s="23"/>
      <c r="I205" s="23"/>
      <c r="K205" s="37"/>
      <c r="L205" s="37"/>
      <c r="O205" s="38"/>
      <c r="P205" s="39"/>
      <c r="Q205" s="38"/>
      <c r="S205" s="38"/>
      <c r="U205" s="38"/>
      <c r="V205" s="38"/>
      <c r="X205" s="38"/>
    </row>
    <row r="206" s="3" customFormat="1" spans="1:24">
      <c r="A206" s="22"/>
      <c r="B206" s="23"/>
      <c r="C206" s="24"/>
      <c r="D206" s="23"/>
      <c r="E206" s="23"/>
      <c r="F206" s="25"/>
      <c r="G206" s="25"/>
      <c r="H206" s="23"/>
      <c r="I206" s="23"/>
      <c r="K206" s="37"/>
      <c r="L206" s="37"/>
      <c r="O206" s="38"/>
      <c r="P206" s="39"/>
      <c r="Q206" s="38"/>
      <c r="S206" s="38"/>
      <c r="U206" s="38"/>
      <c r="V206" s="38"/>
      <c r="X206" s="38"/>
    </row>
    <row r="207" s="3" customFormat="1" spans="1:24">
      <c r="A207" s="22"/>
      <c r="B207" s="23"/>
      <c r="C207" s="24"/>
      <c r="D207" s="23"/>
      <c r="E207" s="23"/>
      <c r="F207" s="25"/>
      <c r="G207" s="25"/>
      <c r="H207" s="23"/>
      <c r="I207" s="23"/>
      <c r="K207" s="37"/>
      <c r="L207" s="37"/>
      <c r="O207" s="38"/>
      <c r="P207" s="39"/>
      <c r="Q207" s="38"/>
      <c r="S207" s="38"/>
      <c r="U207" s="38"/>
      <c r="V207" s="38"/>
      <c r="X207" s="38"/>
    </row>
    <row r="208" s="3" customFormat="1" spans="1:24">
      <c r="A208" s="22"/>
      <c r="B208" s="23"/>
      <c r="C208" s="24"/>
      <c r="D208" s="23"/>
      <c r="E208" s="23"/>
      <c r="F208" s="25"/>
      <c r="G208" s="25"/>
      <c r="H208" s="23"/>
      <c r="I208" s="23"/>
      <c r="K208" s="37"/>
      <c r="L208" s="37"/>
      <c r="O208" s="38"/>
      <c r="P208" s="39"/>
      <c r="Q208" s="38"/>
      <c r="S208" s="38"/>
      <c r="U208" s="38"/>
      <c r="V208" s="38"/>
      <c r="X208" s="38"/>
    </row>
    <row r="209" s="3" customFormat="1" spans="1:24">
      <c r="A209" s="22"/>
      <c r="B209" s="23"/>
      <c r="C209" s="24"/>
      <c r="D209" s="23"/>
      <c r="E209" s="23"/>
      <c r="F209" s="25"/>
      <c r="G209" s="25"/>
      <c r="H209" s="23"/>
      <c r="I209" s="23"/>
      <c r="K209" s="37"/>
      <c r="L209" s="37"/>
      <c r="O209" s="38"/>
      <c r="P209" s="39"/>
      <c r="Q209" s="38"/>
      <c r="S209" s="38"/>
      <c r="U209" s="38"/>
      <c r="V209" s="38"/>
      <c r="X209" s="38"/>
    </row>
    <row r="210" s="3" customFormat="1" spans="1:24">
      <c r="A210" s="22"/>
      <c r="B210" s="23"/>
      <c r="C210" s="24"/>
      <c r="D210" s="23"/>
      <c r="E210" s="23"/>
      <c r="F210" s="25"/>
      <c r="G210" s="25"/>
      <c r="H210" s="23"/>
      <c r="I210" s="23"/>
      <c r="K210" s="37"/>
      <c r="L210" s="37"/>
      <c r="O210" s="38"/>
      <c r="P210" s="39"/>
      <c r="Q210" s="38"/>
      <c r="S210" s="38"/>
      <c r="U210" s="38"/>
      <c r="V210" s="38"/>
      <c r="X210" s="38"/>
    </row>
    <row r="211" s="3" customFormat="1" spans="1:24">
      <c r="A211" s="22"/>
      <c r="B211" s="23"/>
      <c r="C211" s="24"/>
      <c r="D211" s="23"/>
      <c r="E211" s="23"/>
      <c r="F211" s="25"/>
      <c r="G211" s="25"/>
      <c r="H211" s="23"/>
      <c r="I211" s="23"/>
      <c r="K211" s="37"/>
      <c r="L211" s="37"/>
      <c r="O211" s="38"/>
      <c r="P211" s="39"/>
      <c r="Q211" s="38"/>
      <c r="S211" s="38"/>
      <c r="U211" s="38"/>
      <c r="V211" s="38"/>
      <c r="X211" s="38"/>
    </row>
    <row r="212" s="3" customFormat="1" spans="1:24">
      <c r="A212" s="22"/>
      <c r="B212" s="23"/>
      <c r="C212" s="24"/>
      <c r="D212" s="23"/>
      <c r="E212" s="23"/>
      <c r="F212" s="25"/>
      <c r="G212" s="25"/>
      <c r="H212" s="23"/>
      <c r="I212" s="23"/>
      <c r="K212" s="37"/>
      <c r="L212" s="37"/>
      <c r="O212" s="38"/>
      <c r="P212" s="39"/>
      <c r="Q212" s="38"/>
      <c r="S212" s="38"/>
      <c r="U212" s="38"/>
      <c r="V212" s="38"/>
      <c r="X212" s="38"/>
    </row>
    <row r="213" s="3" customFormat="1" spans="1:24">
      <c r="A213" s="22"/>
      <c r="B213" s="23"/>
      <c r="C213" s="24"/>
      <c r="D213" s="23"/>
      <c r="E213" s="23"/>
      <c r="F213" s="25"/>
      <c r="G213" s="25"/>
      <c r="H213" s="23"/>
      <c r="I213" s="23"/>
      <c r="K213" s="37"/>
      <c r="L213" s="37"/>
      <c r="O213" s="38"/>
      <c r="P213" s="39"/>
      <c r="Q213" s="38"/>
      <c r="S213" s="38"/>
      <c r="U213" s="38"/>
      <c r="V213" s="38"/>
      <c r="X213" s="38"/>
    </row>
    <row r="214" s="3" customFormat="1" spans="1:24">
      <c r="A214" s="22"/>
      <c r="B214" s="23"/>
      <c r="C214" s="24"/>
      <c r="D214" s="23"/>
      <c r="E214" s="23"/>
      <c r="F214" s="25"/>
      <c r="G214" s="25"/>
      <c r="H214" s="23"/>
      <c r="I214" s="23"/>
      <c r="K214" s="37"/>
      <c r="L214" s="37"/>
      <c r="O214" s="38"/>
      <c r="P214" s="39"/>
      <c r="Q214" s="38"/>
      <c r="S214" s="38"/>
      <c r="U214" s="38"/>
      <c r="V214" s="38"/>
      <c r="X214" s="38"/>
    </row>
    <row r="215" s="3" customFormat="1" spans="1:24">
      <c r="A215" s="22"/>
      <c r="B215" s="23"/>
      <c r="C215" s="24"/>
      <c r="D215" s="23"/>
      <c r="E215" s="23"/>
      <c r="F215" s="25"/>
      <c r="G215" s="25"/>
      <c r="H215" s="23"/>
      <c r="I215" s="23"/>
      <c r="K215" s="37"/>
      <c r="L215" s="37"/>
      <c r="O215" s="38"/>
      <c r="P215" s="39"/>
      <c r="Q215" s="38"/>
      <c r="S215" s="38"/>
      <c r="U215" s="38"/>
      <c r="V215" s="38"/>
      <c r="X215" s="38"/>
    </row>
    <row r="216" s="3" customFormat="1" spans="1:24">
      <c r="A216" s="22"/>
      <c r="B216" s="23"/>
      <c r="C216" s="24"/>
      <c r="D216" s="23"/>
      <c r="E216" s="23"/>
      <c r="F216" s="25"/>
      <c r="G216" s="25"/>
      <c r="H216" s="23"/>
      <c r="I216" s="23"/>
      <c r="K216" s="37"/>
      <c r="L216" s="37"/>
      <c r="O216" s="38"/>
      <c r="P216" s="39"/>
      <c r="Q216" s="38"/>
      <c r="S216" s="38"/>
      <c r="U216" s="38"/>
      <c r="V216" s="38"/>
      <c r="X216" s="38"/>
    </row>
    <row r="217" s="3" customFormat="1" spans="1:24">
      <c r="A217" s="22"/>
      <c r="B217" s="23"/>
      <c r="C217" s="24"/>
      <c r="D217" s="23"/>
      <c r="E217" s="23"/>
      <c r="F217" s="25"/>
      <c r="G217" s="25"/>
      <c r="H217" s="23"/>
      <c r="I217" s="23"/>
      <c r="K217" s="37"/>
      <c r="L217" s="37"/>
      <c r="O217" s="38"/>
      <c r="P217" s="39"/>
      <c r="Q217" s="38"/>
      <c r="S217" s="38"/>
      <c r="U217" s="38"/>
      <c r="V217" s="38"/>
      <c r="X217" s="38"/>
    </row>
    <row r="218" s="3" customFormat="1" spans="1:24">
      <c r="A218" s="22"/>
      <c r="B218" s="23"/>
      <c r="C218" s="24"/>
      <c r="D218" s="23"/>
      <c r="E218" s="23"/>
      <c r="F218" s="25"/>
      <c r="G218" s="25"/>
      <c r="H218" s="23"/>
      <c r="I218" s="23"/>
      <c r="K218" s="37"/>
      <c r="L218" s="37"/>
      <c r="O218" s="38"/>
      <c r="P218" s="39"/>
      <c r="Q218" s="38"/>
      <c r="S218" s="38"/>
      <c r="U218" s="38"/>
      <c r="V218" s="38"/>
      <c r="X218" s="38"/>
    </row>
    <row r="219" s="3" customFormat="1" spans="1:24">
      <c r="A219" s="22"/>
      <c r="B219" s="23"/>
      <c r="C219" s="24"/>
      <c r="D219" s="23"/>
      <c r="E219" s="23"/>
      <c r="F219" s="25"/>
      <c r="G219" s="25"/>
      <c r="H219" s="23"/>
      <c r="I219" s="23"/>
      <c r="K219" s="37"/>
      <c r="L219" s="37"/>
      <c r="O219" s="38"/>
      <c r="P219" s="39"/>
      <c r="Q219" s="38"/>
      <c r="S219" s="38"/>
      <c r="U219" s="38"/>
      <c r="V219" s="38"/>
      <c r="X219" s="38"/>
    </row>
    <row r="220" s="3" customFormat="1" spans="1:24">
      <c r="A220" s="22"/>
      <c r="B220" s="23"/>
      <c r="C220" s="24"/>
      <c r="D220" s="23"/>
      <c r="E220" s="23"/>
      <c r="F220" s="25"/>
      <c r="G220" s="25"/>
      <c r="H220" s="23"/>
      <c r="I220" s="23"/>
      <c r="K220" s="37"/>
      <c r="L220" s="37"/>
      <c r="O220" s="38"/>
      <c r="P220" s="39"/>
      <c r="Q220" s="38"/>
      <c r="S220" s="38"/>
      <c r="U220" s="38"/>
      <c r="V220" s="38"/>
      <c r="X220" s="38"/>
    </row>
    <row r="221" s="3" customFormat="1" spans="1:24">
      <c r="A221" s="22"/>
      <c r="B221" s="23"/>
      <c r="C221" s="24"/>
      <c r="D221" s="23"/>
      <c r="E221" s="23"/>
      <c r="F221" s="25"/>
      <c r="G221" s="25"/>
      <c r="H221" s="23"/>
      <c r="I221" s="23"/>
      <c r="K221" s="37"/>
      <c r="L221" s="37"/>
      <c r="O221" s="38"/>
      <c r="P221" s="39"/>
      <c r="Q221" s="38"/>
      <c r="S221" s="38"/>
      <c r="U221" s="38"/>
      <c r="V221" s="38"/>
      <c r="X221" s="38"/>
    </row>
    <row r="222" s="3" customFormat="1" spans="1:24">
      <c r="A222" s="22"/>
      <c r="B222" s="23"/>
      <c r="C222" s="24"/>
      <c r="D222" s="23"/>
      <c r="E222" s="23"/>
      <c r="F222" s="25"/>
      <c r="G222" s="25"/>
      <c r="H222" s="23"/>
      <c r="I222" s="23"/>
      <c r="K222" s="37"/>
      <c r="L222" s="37"/>
      <c r="O222" s="38"/>
      <c r="P222" s="39"/>
      <c r="Q222" s="38"/>
      <c r="S222" s="38"/>
      <c r="U222" s="38"/>
      <c r="V222" s="38"/>
      <c r="X222" s="38"/>
    </row>
    <row r="223" s="3" customFormat="1" spans="1:24">
      <c r="A223" s="22"/>
      <c r="B223" s="23"/>
      <c r="C223" s="24"/>
      <c r="D223" s="23"/>
      <c r="E223" s="23"/>
      <c r="F223" s="25"/>
      <c r="G223" s="25"/>
      <c r="H223" s="23"/>
      <c r="I223" s="23"/>
      <c r="K223" s="37"/>
      <c r="L223" s="37"/>
      <c r="O223" s="38"/>
      <c r="P223" s="39"/>
      <c r="Q223" s="38"/>
      <c r="S223" s="38"/>
      <c r="U223" s="38"/>
      <c r="V223" s="38"/>
      <c r="X223" s="38"/>
    </row>
    <row r="224" s="3" customFormat="1" spans="1:24">
      <c r="A224" s="22"/>
      <c r="B224" s="23"/>
      <c r="C224" s="24"/>
      <c r="D224" s="23"/>
      <c r="E224" s="23"/>
      <c r="F224" s="25"/>
      <c r="G224" s="25"/>
      <c r="H224" s="23"/>
      <c r="I224" s="23"/>
      <c r="K224" s="37"/>
      <c r="L224" s="37"/>
      <c r="O224" s="38"/>
      <c r="P224" s="39"/>
      <c r="Q224" s="38"/>
      <c r="S224" s="38"/>
      <c r="U224" s="38"/>
      <c r="V224" s="38"/>
      <c r="X224" s="38"/>
    </row>
    <row r="225" s="3" customFormat="1" spans="1:24">
      <c r="A225" s="22"/>
      <c r="B225" s="23"/>
      <c r="C225" s="24"/>
      <c r="D225" s="23"/>
      <c r="E225" s="23"/>
      <c r="F225" s="25"/>
      <c r="G225" s="25"/>
      <c r="H225" s="23"/>
      <c r="I225" s="23"/>
      <c r="K225" s="37"/>
      <c r="L225" s="37"/>
      <c r="O225" s="38"/>
      <c r="P225" s="39"/>
      <c r="Q225" s="38"/>
      <c r="S225" s="38"/>
      <c r="U225" s="38"/>
      <c r="V225" s="38"/>
      <c r="X225" s="38"/>
    </row>
    <row r="226" s="3" customFormat="1" spans="1:24">
      <c r="A226" s="22"/>
      <c r="B226" s="23"/>
      <c r="C226" s="24"/>
      <c r="D226" s="23"/>
      <c r="E226" s="23"/>
      <c r="F226" s="25"/>
      <c r="G226" s="25"/>
      <c r="H226" s="23"/>
      <c r="I226" s="23"/>
      <c r="K226" s="37"/>
      <c r="L226" s="37"/>
      <c r="O226" s="38"/>
      <c r="P226" s="39"/>
      <c r="Q226" s="38"/>
      <c r="S226" s="38"/>
      <c r="U226" s="38"/>
      <c r="V226" s="38"/>
      <c r="X226" s="38"/>
    </row>
    <row r="227" s="3" customFormat="1" spans="1:24">
      <c r="A227" s="22"/>
      <c r="B227" s="23"/>
      <c r="C227" s="24"/>
      <c r="D227" s="23"/>
      <c r="E227" s="23"/>
      <c r="F227" s="25"/>
      <c r="G227" s="25"/>
      <c r="H227" s="23"/>
      <c r="I227" s="23"/>
      <c r="K227" s="37"/>
      <c r="L227" s="37"/>
      <c r="O227" s="38"/>
      <c r="P227" s="39"/>
      <c r="Q227" s="38"/>
      <c r="S227" s="38"/>
      <c r="U227" s="38"/>
      <c r="V227" s="38"/>
      <c r="X227" s="38"/>
    </row>
    <row r="228" s="3" customFormat="1" spans="1:24">
      <c r="A228" s="22"/>
      <c r="B228" s="23"/>
      <c r="C228" s="24"/>
      <c r="D228" s="23"/>
      <c r="E228" s="23"/>
      <c r="F228" s="25"/>
      <c r="G228" s="25"/>
      <c r="H228" s="23"/>
      <c r="I228" s="23"/>
      <c r="K228" s="37"/>
      <c r="L228" s="37"/>
      <c r="O228" s="38"/>
      <c r="P228" s="39"/>
      <c r="Q228" s="38"/>
      <c r="S228" s="38"/>
      <c r="U228" s="38"/>
      <c r="V228" s="38"/>
      <c r="X228" s="38"/>
    </row>
    <row r="229" s="3" customFormat="1" spans="1:24">
      <c r="A229" s="22"/>
      <c r="B229" s="23"/>
      <c r="C229" s="24"/>
      <c r="D229" s="23"/>
      <c r="E229" s="23"/>
      <c r="F229" s="25"/>
      <c r="G229" s="25"/>
      <c r="H229" s="23"/>
      <c r="I229" s="23"/>
      <c r="K229" s="37"/>
      <c r="L229" s="37"/>
      <c r="O229" s="38"/>
      <c r="P229" s="39"/>
      <c r="Q229" s="38"/>
      <c r="S229" s="38"/>
      <c r="U229" s="38"/>
      <c r="V229" s="38"/>
      <c r="X229" s="38"/>
    </row>
    <row r="230" s="3" customFormat="1" spans="1:24">
      <c r="A230" s="22"/>
      <c r="B230" s="23"/>
      <c r="C230" s="24"/>
      <c r="D230" s="23"/>
      <c r="E230" s="23"/>
      <c r="F230" s="25"/>
      <c r="G230" s="25"/>
      <c r="H230" s="23"/>
      <c r="I230" s="23"/>
      <c r="K230" s="37"/>
      <c r="L230" s="37"/>
      <c r="O230" s="38"/>
      <c r="P230" s="39"/>
      <c r="Q230" s="38"/>
      <c r="S230" s="38"/>
      <c r="U230" s="38"/>
      <c r="V230" s="38"/>
      <c r="X230" s="38"/>
    </row>
    <row r="231" s="3" customFormat="1" spans="1:24">
      <c r="A231" s="22"/>
      <c r="B231" s="23"/>
      <c r="C231" s="24"/>
      <c r="D231" s="23"/>
      <c r="E231" s="23"/>
      <c r="F231" s="25"/>
      <c r="G231" s="25"/>
      <c r="H231" s="23"/>
      <c r="I231" s="23"/>
      <c r="K231" s="37"/>
      <c r="L231" s="37"/>
      <c r="O231" s="38"/>
      <c r="P231" s="39"/>
      <c r="Q231" s="38"/>
      <c r="S231" s="38"/>
      <c r="U231" s="38"/>
      <c r="V231" s="38"/>
      <c r="X231" s="38"/>
    </row>
    <row r="232" s="3" customFormat="1" spans="1:24">
      <c r="A232" s="22"/>
      <c r="B232" s="23"/>
      <c r="C232" s="24"/>
      <c r="D232" s="23"/>
      <c r="E232" s="23"/>
      <c r="F232" s="25"/>
      <c r="G232" s="25"/>
      <c r="H232" s="23"/>
      <c r="I232" s="23"/>
      <c r="K232" s="37"/>
      <c r="L232" s="37"/>
      <c r="O232" s="38"/>
      <c r="P232" s="39"/>
      <c r="Q232" s="38"/>
      <c r="S232" s="38"/>
      <c r="U232" s="38"/>
      <c r="V232" s="38"/>
      <c r="X232" s="38"/>
    </row>
    <row r="233" s="3" customFormat="1" spans="1:24">
      <c r="A233" s="22"/>
      <c r="B233" s="23"/>
      <c r="C233" s="24"/>
      <c r="D233" s="23"/>
      <c r="E233" s="23"/>
      <c r="F233" s="25"/>
      <c r="G233" s="25"/>
      <c r="H233" s="23"/>
      <c r="I233" s="23"/>
      <c r="K233" s="37"/>
      <c r="L233" s="37"/>
      <c r="O233" s="38"/>
      <c r="P233" s="39"/>
      <c r="Q233" s="38"/>
      <c r="S233" s="38"/>
      <c r="U233" s="38"/>
      <c r="V233" s="38"/>
      <c r="X233" s="38"/>
    </row>
    <row r="234" s="3" customFormat="1" spans="1:24">
      <c r="A234" s="22"/>
      <c r="B234" s="23"/>
      <c r="C234" s="24"/>
      <c r="D234" s="23"/>
      <c r="E234" s="23"/>
      <c r="F234" s="25"/>
      <c r="G234" s="25"/>
      <c r="H234" s="23"/>
      <c r="I234" s="23"/>
      <c r="K234" s="37"/>
      <c r="L234" s="37"/>
      <c r="O234" s="38"/>
      <c r="P234" s="39"/>
      <c r="Q234" s="38"/>
      <c r="S234" s="38"/>
      <c r="U234" s="38"/>
      <c r="V234" s="38"/>
      <c r="X234" s="38"/>
    </row>
    <row r="235" s="3" customFormat="1" spans="1:24">
      <c r="A235" s="22"/>
      <c r="B235" s="23"/>
      <c r="C235" s="24"/>
      <c r="D235" s="23"/>
      <c r="E235" s="23"/>
      <c r="F235" s="25"/>
      <c r="G235" s="25"/>
      <c r="H235" s="23"/>
      <c r="I235" s="23"/>
      <c r="K235" s="37"/>
      <c r="L235" s="37"/>
      <c r="O235" s="38"/>
      <c r="P235" s="39"/>
      <c r="Q235" s="38"/>
      <c r="S235" s="38"/>
      <c r="U235" s="38"/>
      <c r="V235" s="38"/>
      <c r="X235" s="38"/>
    </row>
    <row r="236" s="3" customFormat="1" spans="1:24">
      <c r="A236" s="22"/>
      <c r="B236" s="23"/>
      <c r="C236" s="24"/>
      <c r="D236" s="23"/>
      <c r="E236" s="23"/>
      <c r="F236" s="25"/>
      <c r="G236" s="25"/>
      <c r="H236" s="23"/>
      <c r="I236" s="23"/>
      <c r="K236" s="37"/>
      <c r="L236" s="37"/>
      <c r="O236" s="38"/>
      <c r="P236" s="39"/>
      <c r="Q236" s="38"/>
      <c r="S236" s="38"/>
      <c r="U236" s="38"/>
      <c r="V236" s="38"/>
      <c r="X236" s="38"/>
    </row>
    <row r="237" s="3" customFormat="1" spans="1:24">
      <c r="A237" s="22"/>
      <c r="B237" s="23"/>
      <c r="C237" s="24"/>
      <c r="D237" s="23"/>
      <c r="E237" s="23"/>
      <c r="F237" s="25"/>
      <c r="G237" s="25"/>
      <c r="H237" s="23"/>
      <c r="I237" s="23"/>
      <c r="K237" s="37"/>
      <c r="L237" s="37"/>
      <c r="O237" s="38"/>
      <c r="P237" s="39"/>
      <c r="Q237" s="38"/>
      <c r="S237" s="38"/>
      <c r="U237" s="38"/>
      <c r="V237" s="38"/>
      <c r="X237" s="38"/>
    </row>
    <row r="238" s="3" customFormat="1" spans="1:24">
      <c r="A238" s="22"/>
      <c r="B238" s="23"/>
      <c r="C238" s="24"/>
      <c r="D238" s="23"/>
      <c r="E238" s="23"/>
      <c r="F238" s="25"/>
      <c r="G238" s="25"/>
      <c r="H238" s="23"/>
      <c r="I238" s="23"/>
      <c r="K238" s="37"/>
      <c r="L238" s="37"/>
      <c r="O238" s="38"/>
      <c r="P238" s="39"/>
      <c r="Q238" s="38"/>
      <c r="S238" s="38"/>
      <c r="U238" s="38"/>
      <c r="V238" s="38"/>
      <c r="X238" s="38"/>
    </row>
    <row r="239" s="3" customFormat="1" spans="1:24">
      <c r="A239" s="22"/>
      <c r="B239" s="23"/>
      <c r="C239" s="24"/>
      <c r="D239" s="23"/>
      <c r="E239" s="23"/>
      <c r="F239" s="25"/>
      <c r="G239" s="25"/>
      <c r="H239" s="23"/>
      <c r="I239" s="23"/>
      <c r="K239" s="37"/>
      <c r="L239" s="37"/>
      <c r="O239" s="38"/>
      <c r="P239" s="39"/>
      <c r="Q239" s="38"/>
      <c r="S239" s="38"/>
      <c r="U239" s="38"/>
      <c r="V239" s="38"/>
      <c r="X239" s="38"/>
    </row>
    <row r="240" s="3" customFormat="1" spans="1:24">
      <c r="A240" s="22"/>
      <c r="B240" s="23"/>
      <c r="C240" s="24"/>
      <c r="D240" s="23"/>
      <c r="E240" s="23"/>
      <c r="F240" s="25"/>
      <c r="G240" s="25"/>
      <c r="H240" s="23"/>
      <c r="I240" s="23"/>
      <c r="K240" s="37"/>
      <c r="L240" s="37"/>
      <c r="O240" s="38"/>
      <c r="P240" s="39"/>
      <c r="Q240" s="38"/>
      <c r="S240" s="38"/>
      <c r="U240" s="38"/>
      <c r="V240" s="38"/>
      <c r="X240" s="38"/>
    </row>
    <row r="241" s="3" customFormat="1" spans="1:24">
      <c r="A241" s="22"/>
      <c r="B241" s="23"/>
      <c r="C241" s="24"/>
      <c r="D241" s="23"/>
      <c r="E241" s="23"/>
      <c r="F241" s="25"/>
      <c r="G241" s="25"/>
      <c r="H241" s="23"/>
      <c r="I241" s="23"/>
      <c r="K241" s="37"/>
      <c r="L241" s="37"/>
      <c r="O241" s="38"/>
      <c r="P241" s="39"/>
      <c r="Q241" s="38"/>
      <c r="S241" s="38"/>
      <c r="U241" s="38"/>
      <c r="V241" s="38"/>
      <c r="X241" s="38"/>
    </row>
    <row r="242" s="3" customFormat="1" spans="1:24">
      <c r="A242" s="22"/>
      <c r="B242" s="23"/>
      <c r="C242" s="24"/>
      <c r="D242" s="23"/>
      <c r="E242" s="23"/>
      <c r="F242" s="25"/>
      <c r="G242" s="25"/>
      <c r="H242" s="23"/>
      <c r="I242" s="23"/>
      <c r="K242" s="37"/>
      <c r="L242" s="37"/>
      <c r="O242" s="38"/>
      <c r="P242" s="39"/>
      <c r="Q242" s="38"/>
      <c r="S242" s="38"/>
      <c r="U242" s="38"/>
      <c r="V242" s="38"/>
      <c r="X242" s="38"/>
    </row>
    <row r="243" s="3" customFormat="1" spans="1:24">
      <c r="A243" s="22"/>
      <c r="B243" s="23"/>
      <c r="C243" s="24"/>
      <c r="D243" s="23"/>
      <c r="E243" s="23"/>
      <c r="F243" s="25"/>
      <c r="G243" s="25"/>
      <c r="H243" s="23"/>
      <c r="I243" s="23"/>
      <c r="K243" s="37"/>
      <c r="L243" s="37"/>
      <c r="O243" s="38"/>
      <c r="P243" s="39"/>
      <c r="Q243" s="38"/>
      <c r="S243" s="38"/>
      <c r="U243" s="38"/>
      <c r="V243" s="38"/>
      <c r="X243" s="38"/>
    </row>
    <row r="244" s="3" customFormat="1" spans="1:24">
      <c r="A244" s="22"/>
      <c r="B244" s="23"/>
      <c r="C244" s="24"/>
      <c r="D244" s="23"/>
      <c r="E244" s="23"/>
      <c r="F244" s="25"/>
      <c r="G244" s="25"/>
      <c r="H244" s="23"/>
      <c r="I244" s="23"/>
      <c r="K244" s="37"/>
      <c r="L244" s="37"/>
      <c r="O244" s="38"/>
      <c r="P244" s="39"/>
      <c r="Q244" s="38"/>
      <c r="S244" s="38"/>
      <c r="U244" s="38"/>
      <c r="V244" s="38"/>
      <c r="X244" s="38"/>
    </row>
    <row r="245" s="3" customFormat="1" spans="1:24">
      <c r="A245" s="22"/>
      <c r="B245" s="23"/>
      <c r="C245" s="24"/>
      <c r="D245" s="23"/>
      <c r="E245" s="23"/>
      <c r="F245" s="25"/>
      <c r="G245" s="25"/>
      <c r="H245" s="23"/>
      <c r="I245" s="23"/>
      <c r="K245" s="37"/>
      <c r="L245" s="37"/>
      <c r="O245" s="38"/>
      <c r="P245" s="39"/>
      <c r="Q245" s="38"/>
      <c r="S245" s="38"/>
      <c r="U245" s="38"/>
      <c r="V245" s="38"/>
      <c r="X245" s="38"/>
    </row>
    <row r="246" s="3" customFormat="1" spans="1:24">
      <c r="A246" s="22"/>
      <c r="B246" s="23"/>
      <c r="C246" s="24"/>
      <c r="D246" s="23"/>
      <c r="E246" s="23"/>
      <c r="F246" s="25"/>
      <c r="G246" s="25"/>
      <c r="H246" s="23"/>
      <c r="I246" s="23"/>
      <c r="K246" s="37"/>
      <c r="L246" s="37"/>
      <c r="O246" s="38"/>
      <c r="P246" s="39"/>
      <c r="Q246" s="38"/>
      <c r="S246" s="38"/>
      <c r="U246" s="38"/>
      <c r="V246" s="38"/>
      <c r="X246" s="38"/>
    </row>
    <row r="247" s="3" customFormat="1" spans="1:24">
      <c r="A247" s="22"/>
      <c r="B247" s="23"/>
      <c r="C247" s="24"/>
      <c r="D247" s="23"/>
      <c r="E247" s="23"/>
      <c r="F247" s="25"/>
      <c r="G247" s="25"/>
      <c r="H247" s="23"/>
      <c r="I247" s="23"/>
      <c r="K247" s="37"/>
      <c r="L247" s="37"/>
      <c r="O247" s="38"/>
      <c r="P247" s="39"/>
      <c r="Q247" s="38"/>
      <c r="S247" s="38"/>
      <c r="U247" s="38"/>
      <c r="V247" s="38"/>
      <c r="X247" s="38"/>
    </row>
    <row r="248" s="3" customFormat="1" spans="1:24">
      <c r="A248" s="22"/>
      <c r="B248" s="23"/>
      <c r="C248" s="24"/>
      <c r="D248" s="23"/>
      <c r="E248" s="23"/>
      <c r="F248" s="25"/>
      <c r="G248" s="25"/>
      <c r="H248" s="23"/>
      <c r="I248" s="23"/>
      <c r="K248" s="37"/>
      <c r="L248" s="37"/>
      <c r="O248" s="38"/>
      <c r="P248" s="39"/>
      <c r="Q248" s="38"/>
      <c r="S248" s="38"/>
      <c r="U248" s="38"/>
      <c r="V248" s="38"/>
      <c r="X248" s="38"/>
    </row>
    <row r="249" s="3" customFormat="1" spans="1:24">
      <c r="A249" s="22"/>
      <c r="B249" s="23"/>
      <c r="C249" s="24"/>
      <c r="D249" s="23"/>
      <c r="E249" s="23"/>
      <c r="F249" s="25"/>
      <c r="G249" s="25"/>
      <c r="H249" s="23"/>
      <c r="I249" s="23"/>
      <c r="K249" s="37"/>
      <c r="L249" s="37"/>
      <c r="O249" s="38"/>
      <c r="P249" s="39"/>
      <c r="Q249" s="38"/>
      <c r="S249" s="38"/>
      <c r="U249" s="38"/>
      <c r="V249" s="38"/>
      <c r="X249" s="38"/>
    </row>
    <row r="250" s="3" customFormat="1" spans="1:24">
      <c r="A250" s="22"/>
      <c r="B250" s="23"/>
      <c r="C250" s="24"/>
      <c r="D250" s="23"/>
      <c r="E250" s="23"/>
      <c r="F250" s="25"/>
      <c r="G250" s="25"/>
      <c r="H250" s="23"/>
      <c r="I250" s="23"/>
      <c r="K250" s="37"/>
      <c r="L250" s="37"/>
      <c r="O250" s="38"/>
      <c r="P250" s="39"/>
      <c r="Q250" s="38"/>
      <c r="S250" s="38"/>
      <c r="U250" s="38"/>
      <c r="V250" s="38"/>
      <c r="X250" s="38"/>
    </row>
    <row r="251" s="3" customFormat="1" spans="1:24">
      <c r="A251" s="22"/>
      <c r="B251" s="23"/>
      <c r="C251" s="24"/>
      <c r="D251" s="23"/>
      <c r="E251" s="23"/>
      <c r="F251" s="25"/>
      <c r="G251" s="25"/>
      <c r="H251" s="23"/>
      <c r="I251" s="23"/>
      <c r="K251" s="37"/>
      <c r="L251" s="37"/>
      <c r="O251" s="38"/>
      <c r="P251" s="39"/>
      <c r="Q251" s="38"/>
      <c r="S251" s="38"/>
      <c r="U251" s="38"/>
      <c r="V251" s="38"/>
      <c r="X251" s="38"/>
    </row>
    <row r="252" s="3" customFormat="1" spans="1:24">
      <c r="A252" s="22"/>
      <c r="B252" s="23"/>
      <c r="C252" s="24"/>
      <c r="D252" s="23"/>
      <c r="E252" s="23"/>
      <c r="F252" s="25"/>
      <c r="G252" s="25"/>
      <c r="H252" s="23"/>
      <c r="I252" s="23"/>
      <c r="K252" s="37"/>
      <c r="L252" s="37"/>
      <c r="O252" s="38"/>
      <c r="P252" s="39"/>
      <c r="Q252" s="38"/>
      <c r="S252" s="38"/>
      <c r="U252" s="38"/>
      <c r="V252" s="38"/>
      <c r="X252" s="38"/>
    </row>
    <row r="253" s="3" customFormat="1" spans="1:24">
      <c r="A253" s="22"/>
      <c r="B253" s="23"/>
      <c r="C253" s="24"/>
      <c r="D253" s="23"/>
      <c r="E253" s="23"/>
      <c r="F253" s="25"/>
      <c r="G253" s="25"/>
      <c r="H253" s="23"/>
      <c r="I253" s="23"/>
      <c r="K253" s="37"/>
      <c r="L253" s="37"/>
      <c r="O253" s="38"/>
      <c r="P253" s="39"/>
      <c r="Q253" s="38"/>
      <c r="S253" s="38"/>
      <c r="U253" s="38"/>
      <c r="V253" s="38"/>
      <c r="X253" s="38"/>
    </row>
    <row r="254" s="3" customFormat="1" spans="1:24">
      <c r="A254" s="22"/>
      <c r="B254" s="23"/>
      <c r="C254" s="24"/>
      <c r="D254" s="23"/>
      <c r="E254" s="23"/>
      <c r="F254" s="25"/>
      <c r="G254" s="25"/>
      <c r="H254" s="23"/>
      <c r="I254" s="23"/>
      <c r="K254" s="37"/>
      <c r="L254" s="37"/>
      <c r="O254" s="38"/>
      <c r="P254" s="39"/>
      <c r="Q254" s="38"/>
      <c r="S254" s="38"/>
      <c r="U254" s="38"/>
      <c r="V254" s="38"/>
      <c r="X254" s="38"/>
    </row>
    <row r="255" s="3" customFormat="1" spans="1:24">
      <c r="A255" s="22"/>
      <c r="B255" s="23"/>
      <c r="C255" s="24"/>
      <c r="D255" s="23"/>
      <c r="E255" s="23"/>
      <c r="F255" s="25"/>
      <c r="G255" s="25"/>
      <c r="H255" s="23"/>
      <c r="I255" s="23"/>
      <c r="K255" s="37"/>
      <c r="L255" s="37"/>
      <c r="O255" s="38"/>
      <c r="P255" s="39"/>
      <c r="Q255" s="38"/>
      <c r="S255" s="38"/>
      <c r="U255" s="38"/>
      <c r="V255" s="38"/>
      <c r="X255" s="38"/>
    </row>
    <row r="256" s="3" customFormat="1" spans="1:24">
      <c r="A256" s="22"/>
      <c r="B256" s="23"/>
      <c r="C256" s="24"/>
      <c r="D256" s="23"/>
      <c r="E256" s="23"/>
      <c r="F256" s="25"/>
      <c r="G256" s="25"/>
      <c r="H256" s="23"/>
      <c r="I256" s="23"/>
      <c r="K256" s="37"/>
      <c r="L256" s="37"/>
      <c r="O256" s="38"/>
      <c r="P256" s="39"/>
      <c r="Q256" s="38"/>
      <c r="S256" s="38"/>
      <c r="U256" s="38"/>
      <c r="V256" s="38"/>
      <c r="X256" s="38"/>
    </row>
    <row r="257" s="3" customFormat="1" spans="1:24">
      <c r="A257" s="22"/>
      <c r="B257" s="23"/>
      <c r="C257" s="24"/>
      <c r="D257" s="23"/>
      <c r="E257" s="23"/>
      <c r="F257" s="25"/>
      <c r="G257" s="25"/>
      <c r="H257" s="23"/>
      <c r="I257" s="23"/>
      <c r="K257" s="37"/>
      <c r="L257" s="37"/>
      <c r="O257" s="38"/>
      <c r="P257" s="39"/>
      <c r="Q257" s="38"/>
      <c r="S257" s="38"/>
      <c r="U257" s="38"/>
      <c r="V257" s="38"/>
      <c r="X257" s="38"/>
    </row>
    <row r="258" s="3" customFormat="1" spans="1:24">
      <c r="A258" s="22"/>
      <c r="B258" s="23"/>
      <c r="C258" s="24"/>
      <c r="D258" s="23"/>
      <c r="E258" s="23"/>
      <c r="F258" s="25"/>
      <c r="G258" s="25"/>
      <c r="H258" s="23"/>
      <c r="I258" s="23"/>
      <c r="K258" s="37"/>
      <c r="L258" s="37"/>
      <c r="O258" s="38"/>
      <c r="P258" s="39"/>
      <c r="Q258" s="38"/>
      <c r="S258" s="38"/>
      <c r="U258" s="38"/>
      <c r="V258" s="38"/>
      <c r="X258" s="38"/>
    </row>
    <row r="259" s="3" customFormat="1" spans="1:24">
      <c r="A259" s="22"/>
      <c r="B259" s="23"/>
      <c r="C259" s="24"/>
      <c r="D259" s="23"/>
      <c r="E259" s="23"/>
      <c r="F259" s="25"/>
      <c r="G259" s="25"/>
      <c r="H259" s="23"/>
      <c r="I259" s="23"/>
      <c r="K259" s="37"/>
      <c r="L259" s="37"/>
      <c r="O259" s="38"/>
      <c r="P259" s="39"/>
      <c r="Q259" s="38"/>
      <c r="S259" s="38"/>
      <c r="U259" s="38"/>
      <c r="V259" s="38"/>
      <c r="X259" s="38"/>
    </row>
    <row r="260" s="3" customFormat="1" spans="1:24">
      <c r="A260" s="22"/>
      <c r="B260" s="23"/>
      <c r="C260" s="24"/>
      <c r="D260" s="23"/>
      <c r="E260" s="23"/>
      <c r="F260" s="25"/>
      <c r="G260" s="25"/>
      <c r="H260" s="23"/>
      <c r="I260" s="23"/>
      <c r="K260" s="37"/>
      <c r="L260" s="37"/>
      <c r="O260" s="38"/>
      <c r="P260" s="39"/>
      <c r="Q260" s="38"/>
      <c r="S260" s="38"/>
      <c r="U260" s="38"/>
      <c r="V260" s="38"/>
      <c r="X260" s="38"/>
    </row>
    <row r="261" s="3" customFormat="1" spans="1:24">
      <c r="A261" s="22"/>
      <c r="B261" s="23"/>
      <c r="C261" s="24"/>
      <c r="D261" s="23"/>
      <c r="E261" s="23"/>
      <c r="F261" s="25"/>
      <c r="G261" s="25"/>
      <c r="H261" s="23"/>
      <c r="I261" s="23"/>
      <c r="K261" s="37"/>
      <c r="L261" s="37"/>
      <c r="O261" s="38"/>
      <c r="P261" s="39"/>
      <c r="Q261" s="38"/>
      <c r="S261" s="38"/>
      <c r="U261" s="38"/>
      <c r="V261" s="38"/>
      <c r="X261" s="38"/>
    </row>
    <row r="262" s="3" customFormat="1" spans="1:24">
      <c r="A262" s="22"/>
      <c r="B262" s="23"/>
      <c r="C262" s="24"/>
      <c r="D262" s="23"/>
      <c r="E262" s="23"/>
      <c r="F262" s="25"/>
      <c r="G262" s="25"/>
      <c r="H262" s="23"/>
      <c r="I262" s="23"/>
      <c r="K262" s="37"/>
      <c r="L262" s="37"/>
      <c r="O262" s="38"/>
      <c r="P262" s="39"/>
      <c r="Q262" s="38"/>
      <c r="S262" s="38"/>
      <c r="U262" s="38"/>
      <c r="V262" s="38"/>
      <c r="X262" s="38"/>
    </row>
    <row r="263" s="3" customFormat="1" spans="1:24">
      <c r="A263" s="22"/>
      <c r="B263" s="23"/>
      <c r="C263" s="24"/>
      <c r="D263" s="23"/>
      <c r="E263" s="23"/>
      <c r="F263" s="25"/>
      <c r="G263" s="25"/>
      <c r="H263" s="23"/>
      <c r="I263" s="23"/>
      <c r="K263" s="37"/>
      <c r="L263" s="37"/>
      <c r="O263" s="38"/>
      <c r="P263" s="39"/>
      <c r="Q263" s="38"/>
      <c r="S263" s="38"/>
      <c r="U263" s="38"/>
      <c r="V263" s="38"/>
      <c r="X263" s="38"/>
    </row>
    <row r="264" s="3" customFormat="1" spans="1:24">
      <c r="A264" s="22"/>
      <c r="B264" s="23"/>
      <c r="C264" s="24"/>
      <c r="D264" s="23"/>
      <c r="E264" s="23"/>
      <c r="F264" s="25"/>
      <c r="G264" s="25"/>
      <c r="H264" s="23"/>
      <c r="I264" s="23"/>
      <c r="K264" s="37"/>
      <c r="L264" s="37"/>
      <c r="O264" s="38"/>
      <c r="P264" s="39"/>
      <c r="Q264" s="38"/>
      <c r="S264" s="38"/>
      <c r="U264" s="38"/>
      <c r="V264" s="38"/>
      <c r="X264" s="38"/>
    </row>
    <row r="265" s="3" customFormat="1" spans="1:24">
      <c r="A265" s="22"/>
      <c r="B265" s="23"/>
      <c r="C265" s="24"/>
      <c r="D265" s="23"/>
      <c r="E265" s="23"/>
      <c r="F265" s="25"/>
      <c r="G265" s="25"/>
      <c r="H265" s="23"/>
      <c r="I265" s="23"/>
      <c r="K265" s="37"/>
      <c r="L265" s="37"/>
      <c r="O265" s="38"/>
      <c r="P265" s="39"/>
      <c r="Q265" s="38"/>
      <c r="S265" s="38"/>
      <c r="U265" s="38"/>
      <c r="V265" s="38"/>
      <c r="X265" s="38"/>
    </row>
    <row r="266" s="3" customFormat="1" spans="1:24">
      <c r="A266" s="22"/>
      <c r="B266" s="23"/>
      <c r="C266" s="24"/>
      <c r="D266" s="23"/>
      <c r="E266" s="23"/>
      <c r="F266" s="25"/>
      <c r="G266" s="25"/>
      <c r="H266" s="23"/>
      <c r="I266" s="23"/>
      <c r="K266" s="37"/>
      <c r="L266" s="37"/>
      <c r="O266" s="38"/>
      <c r="P266" s="39"/>
      <c r="Q266" s="38"/>
      <c r="S266" s="38"/>
      <c r="U266" s="38"/>
      <c r="V266" s="38"/>
      <c r="X266" s="38"/>
    </row>
    <row r="267" s="3" customFormat="1" spans="1:24">
      <c r="A267" s="22"/>
      <c r="B267" s="23"/>
      <c r="C267" s="24"/>
      <c r="D267" s="23"/>
      <c r="E267" s="23"/>
      <c r="F267" s="25"/>
      <c r="G267" s="25"/>
      <c r="H267" s="23"/>
      <c r="I267" s="23"/>
      <c r="K267" s="37"/>
      <c r="L267" s="37"/>
      <c r="O267" s="38"/>
      <c r="P267" s="39"/>
      <c r="Q267" s="38"/>
      <c r="S267" s="38"/>
      <c r="U267" s="38"/>
      <c r="V267" s="38"/>
      <c r="X267" s="38"/>
    </row>
    <row r="268" s="3" customFormat="1" spans="1:24">
      <c r="A268" s="22"/>
      <c r="B268" s="23"/>
      <c r="C268" s="24"/>
      <c r="D268" s="23"/>
      <c r="E268" s="23"/>
      <c r="F268" s="25"/>
      <c r="G268" s="25"/>
      <c r="H268" s="23"/>
      <c r="I268" s="23"/>
      <c r="K268" s="37"/>
      <c r="L268" s="37"/>
      <c r="O268" s="38"/>
      <c r="P268" s="39"/>
      <c r="Q268" s="38"/>
      <c r="S268" s="38"/>
      <c r="U268" s="38"/>
      <c r="V268" s="38"/>
      <c r="X268" s="38"/>
    </row>
    <row r="269" s="3" customFormat="1" spans="1:24">
      <c r="A269" s="22"/>
      <c r="B269" s="23"/>
      <c r="C269" s="24"/>
      <c r="D269" s="23"/>
      <c r="E269" s="23"/>
      <c r="F269" s="25"/>
      <c r="G269" s="25"/>
      <c r="H269" s="23"/>
      <c r="I269" s="23"/>
      <c r="K269" s="37"/>
      <c r="L269" s="37"/>
      <c r="O269" s="38"/>
      <c r="P269" s="39"/>
      <c r="Q269" s="38"/>
      <c r="S269" s="38"/>
      <c r="U269" s="38"/>
      <c r="V269" s="38"/>
      <c r="X269" s="38"/>
    </row>
    <row r="270" s="3" customFormat="1" spans="1:24">
      <c r="A270" s="22"/>
      <c r="B270" s="23"/>
      <c r="C270" s="24"/>
      <c r="D270" s="23"/>
      <c r="E270" s="23"/>
      <c r="F270" s="25"/>
      <c r="G270" s="25"/>
      <c r="H270" s="23"/>
      <c r="I270" s="23"/>
      <c r="K270" s="37"/>
      <c r="L270" s="37"/>
      <c r="O270" s="38"/>
      <c r="P270" s="39"/>
      <c r="Q270" s="38"/>
      <c r="S270" s="38"/>
      <c r="U270" s="38"/>
      <c r="V270" s="38"/>
      <c r="X270" s="38"/>
    </row>
    <row r="271" s="3" customFormat="1" spans="1:24">
      <c r="A271" s="22"/>
      <c r="B271" s="23"/>
      <c r="C271" s="24"/>
      <c r="D271" s="23"/>
      <c r="E271" s="23"/>
      <c r="F271" s="25"/>
      <c r="G271" s="25"/>
      <c r="H271" s="23"/>
      <c r="I271" s="23"/>
      <c r="K271" s="37"/>
      <c r="L271" s="37"/>
      <c r="O271" s="38"/>
      <c r="P271" s="39"/>
      <c r="Q271" s="38"/>
      <c r="S271" s="38"/>
      <c r="U271" s="38"/>
      <c r="V271" s="38"/>
      <c r="X271" s="38"/>
    </row>
    <row r="272" s="3" customFormat="1" spans="1:24">
      <c r="A272" s="22"/>
      <c r="B272" s="23"/>
      <c r="C272" s="24"/>
      <c r="D272" s="23"/>
      <c r="E272" s="23"/>
      <c r="F272" s="25"/>
      <c r="G272" s="25"/>
      <c r="H272" s="23"/>
      <c r="I272" s="23"/>
      <c r="K272" s="37"/>
      <c r="L272" s="37"/>
      <c r="O272" s="38"/>
      <c r="P272" s="39"/>
      <c r="Q272" s="38"/>
      <c r="S272" s="38"/>
      <c r="U272" s="38"/>
      <c r="V272" s="38"/>
      <c r="X272" s="38"/>
    </row>
    <row r="273" s="3" customFormat="1" spans="1:24">
      <c r="A273" s="22"/>
      <c r="B273" s="23"/>
      <c r="C273" s="24"/>
      <c r="D273" s="23"/>
      <c r="E273" s="23"/>
      <c r="F273" s="25"/>
      <c r="G273" s="25"/>
      <c r="H273" s="23"/>
      <c r="I273" s="23"/>
      <c r="K273" s="37"/>
      <c r="L273" s="37"/>
      <c r="O273" s="38"/>
      <c r="P273" s="39"/>
      <c r="Q273" s="38"/>
      <c r="S273" s="38"/>
      <c r="U273" s="38"/>
      <c r="V273" s="38"/>
      <c r="X273" s="38"/>
    </row>
    <row r="274" s="3" customFormat="1" spans="1:24">
      <c r="A274" s="22"/>
      <c r="B274" s="23"/>
      <c r="C274" s="24"/>
      <c r="D274" s="23"/>
      <c r="E274" s="23"/>
      <c r="F274" s="25"/>
      <c r="G274" s="25"/>
      <c r="H274" s="23"/>
      <c r="I274" s="23"/>
      <c r="K274" s="37"/>
      <c r="L274" s="37"/>
      <c r="O274" s="38"/>
      <c r="P274" s="39"/>
      <c r="Q274" s="38"/>
      <c r="S274" s="38"/>
      <c r="U274" s="38"/>
      <c r="V274" s="38"/>
      <c r="X274" s="38"/>
    </row>
    <row r="275" s="3" customFormat="1" spans="1:24">
      <c r="A275" s="22"/>
      <c r="B275" s="23"/>
      <c r="C275" s="24"/>
      <c r="D275" s="23"/>
      <c r="E275" s="23"/>
      <c r="F275" s="25"/>
      <c r="G275" s="25"/>
      <c r="H275" s="23"/>
      <c r="I275" s="23"/>
      <c r="K275" s="37"/>
      <c r="L275" s="37"/>
      <c r="O275" s="38"/>
      <c r="P275" s="39"/>
      <c r="Q275" s="38"/>
      <c r="S275" s="38"/>
      <c r="U275" s="38"/>
      <c r="V275" s="38"/>
      <c r="X275" s="38"/>
    </row>
    <row r="276" s="3" customFormat="1" spans="1:24">
      <c r="A276" s="22"/>
      <c r="B276" s="23"/>
      <c r="C276" s="24"/>
      <c r="D276" s="23"/>
      <c r="E276" s="23"/>
      <c r="F276" s="25"/>
      <c r="G276" s="25"/>
      <c r="H276" s="23"/>
      <c r="I276" s="23"/>
      <c r="K276" s="37"/>
      <c r="L276" s="37"/>
      <c r="O276" s="38"/>
      <c r="P276" s="39"/>
      <c r="Q276" s="38"/>
      <c r="S276" s="38"/>
      <c r="U276" s="38"/>
      <c r="V276" s="38"/>
      <c r="X276" s="38"/>
    </row>
    <row r="277" s="3" customFormat="1" spans="1:24">
      <c r="A277" s="22"/>
      <c r="B277" s="23"/>
      <c r="C277" s="24"/>
      <c r="D277" s="23"/>
      <c r="E277" s="23"/>
      <c r="F277" s="25"/>
      <c r="G277" s="25"/>
      <c r="H277" s="23"/>
      <c r="I277" s="23"/>
      <c r="K277" s="37"/>
      <c r="L277" s="37"/>
      <c r="O277" s="38"/>
      <c r="P277" s="39"/>
      <c r="Q277" s="38"/>
      <c r="S277" s="38"/>
      <c r="U277" s="38"/>
      <c r="V277" s="38"/>
      <c r="X277" s="38"/>
    </row>
    <row r="278" s="3" customFormat="1" spans="1:24">
      <c r="A278" s="22"/>
      <c r="B278" s="23"/>
      <c r="C278" s="24"/>
      <c r="D278" s="23"/>
      <c r="E278" s="23"/>
      <c r="F278" s="25"/>
      <c r="G278" s="25"/>
      <c r="H278" s="23"/>
      <c r="I278" s="23"/>
      <c r="K278" s="37"/>
      <c r="L278" s="37"/>
      <c r="O278" s="38"/>
      <c r="P278" s="39"/>
      <c r="Q278" s="38"/>
      <c r="S278" s="38"/>
      <c r="U278" s="38"/>
      <c r="V278" s="38"/>
      <c r="X278" s="38"/>
    </row>
    <row r="279" s="3" customFormat="1" spans="1:24">
      <c r="A279" s="22"/>
      <c r="B279" s="23"/>
      <c r="C279" s="24"/>
      <c r="D279" s="23"/>
      <c r="E279" s="23"/>
      <c r="F279" s="25"/>
      <c r="G279" s="25"/>
      <c r="H279" s="23"/>
      <c r="I279" s="23"/>
      <c r="K279" s="37"/>
      <c r="L279" s="37"/>
      <c r="O279" s="38"/>
      <c r="P279" s="39"/>
      <c r="Q279" s="38"/>
      <c r="S279" s="38"/>
      <c r="U279" s="38"/>
      <c r="V279" s="38"/>
      <c r="X279" s="38"/>
    </row>
    <row r="280" s="3" customFormat="1" spans="1:24">
      <c r="A280" s="22"/>
      <c r="B280" s="23"/>
      <c r="C280" s="24"/>
      <c r="D280" s="23"/>
      <c r="E280" s="23"/>
      <c r="F280" s="25"/>
      <c r="G280" s="25"/>
      <c r="H280" s="23"/>
      <c r="I280" s="23"/>
      <c r="K280" s="37"/>
      <c r="L280" s="37"/>
      <c r="O280" s="38"/>
      <c r="P280" s="39"/>
      <c r="Q280" s="38"/>
      <c r="S280" s="38"/>
      <c r="U280" s="38"/>
      <c r="V280" s="38"/>
      <c r="X280" s="38"/>
    </row>
    <row r="281" s="3" customFormat="1" spans="1:24">
      <c r="A281" s="22"/>
      <c r="B281" s="23"/>
      <c r="C281" s="24"/>
      <c r="D281" s="23"/>
      <c r="E281" s="23"/>
      <c r="F281" s="25"/>
      <c r="G281" s="25"/>
      <c r="H281" s="23"/>
      <c r="I281" s="23"/>
      <c r="K281" s="37"/>
      <c r="L281" s="37"/>
      <c r="O281" s="38"/>
      <c r="P281" s="39"/>
      <c r="Q281" s="38"/>
      <c r="S281" s="38"/>
      <c r="U281" s="38"/>
      <c r="V281" s="38"/>
      <c r="X281" s="38"/>
    </row>
    <row r="282" s="3" customFormat="1" spans="1:24">
      <c r="A282" s="22"/>
      <c r="B282" s="23"/>
      <c r="C282" s="24"/>
      <c r="D282" s="23"/>
      <c r="E282" s="23"/>
      <c r="F282" s="25"/>
      <c r="G282" s="25"/>
      <c r="H282" s="23"/>
      <c r="I282" s="23"/>
      <c r="K282" s="37"/>
      <c r="L282" s="37"/>
      <c r="O282" s="38"/>
      <c r="P282" s="39"/>
      <c r="Q282" s="38"/>
      <c r="S282" s="38"/>
      <c r="U282" s="38"/>
      <c r="V282" s="38"/>
      <c r="X282" s="38"/>
    </row>
    <row r="283" s="3" customFormat="1" spans="1:24">
      <c r="A283" s="22"/>
      <c r="B283" s="23"/>
      <c r="C283" s="24"/>
      <c r="D283" s="23"/>
      <c r="E283" s="23"/>
      <c r="F283" s="25"/>
      <c r="G283" s="25"/>
      <c r="H283" s="23"/>
      <c r="I283" s="23"/>
      <c r="K283" s="37"/>
      <c r="L283" s="37"/>
      <c r="O283" s="38"/>
      <c r="P283" s="39"/>
      <c r="Q283" s="38"/>
      <c r="S283" s="38"/>
      <c r="U283" s="38"/>
      <c r="V283" s="38"/>
      <c r="X283" s="38"/>
    </row>
    <row r="284" s="3" customFormat="1" spans="1:24">
      <c r="A284" s="22"/>
      <c r="B284" s="23"/>
      <c r="C284" s="24"/>
      <c r="D284" s="23"/>
      <c r="E284" s="23"/>
      <c r="F284" s="25"/>
      <c r="G284" s="25"/>
      <c r="H284" s="23"/>
      <c r="I284" s="23"/>
      <c r="K284" s="37"/>
      <c r="L284" s="37"/>
      <c r="O284" s="38"/>
      <c r="P284" s="39"/>
      <c r="Q284" s="38"/>
      <c r="S284" s="38"/>
      <c r="U284" s="38"/>
      <c r="V284" s="38"/>
      <c r="X284" s="38"/>
    </row>
    <row r="285" s="3" customFormat="1" spans="1:24">
      <c r="A285" s="22"/>
      <c r="B285" s="23"/>
      <c r="C285" s="24"/>
      <c r="D285" s="23"/>
      <c r="E285" s="23"/>
      <c r="F285" s="25"/>
      <c r="G285" s="25"/>
      <c r="H285" s="23"/>
      <c r="I285" s="23"/>
      <c r="K285" s="37"/>
      <c r="L285" s="37"/>
      <c r="O285" s="38"/>
      <c r="P285" s="39"/>
      <c r="Q285" s="38"/>
      <c r="S285" s="38"/>
      <c r="U285" s="38"/>
      <c r="V285" s="38"/>
      <c r="X285" s="38"/>
    </row>
    <row r="286" s="3" customFormat="1" spans="1:24">
      <c r="A286" s="22"/>
      <c r="B286" s="23"/>
      <c r="C286" s="24"/>
      <c r="D286" s="23"/>
      <c r="E286" s="23"/>
      <c r="F286" s="25"/>
      <c r="G286" s="25"/>
      <c r="H286" s="23"/>
      <c r="I286" s="23"/>
      <c r="K286" s="37"/>
      <c r="L286" s="37"/>
      <c r="O286" s="38"/>
      <c r="P286" s="39"/>
      <c r="Q286" s="38"/>
      <c r="S286" s="38"/>
      <c r="U286" s="38"/>
      <c r="V286" s="38"/>
      <c r="X286" s="38"/>
    </row>
    <row r="287" s="3" customFormat="1" spans="1:24">
      <c r="A287" s="22"/>
      <c r="B287" s="23"/>
      <c r="C287" s="24"/>
      <c r="D287" s="23"/>
      <c r="E287" s="23"/>
      <c r="F287" s="25"/>
      <c r="G287" s="25"/>
      <c r="H287" s="23"/>
      <c r="I287" s="23"/>
      <c r="K287" s="37"/>
      <c r="L287" s="37"/>
      <c r="O287" s="38"/>
      <c r="P287" s="39"/>
      <c r="Q287" s="38"/>
      <c r="S287" s="38"/>
      <c r="U287" s="38"/>
      <c r="V287" s="38"/>
      <c r="X287" s="38"/>
    </row>
    <row r="288" s="3" customFormat="1" spans="1:24">
      <c r="A288" s="22"/>
      <c r="B288" s="23"/>
      <c r="C288" s="24"/>
      <c r="D288" s="23"/>
      <c r="E288" s="23"/>
      <c r="F288" s="25"/>
      <c r="G288" s="25"/>
      <c r="H288" s="23"/>
      <c r="I288" s="23"/>
      <c r="K288" s="37"/>
      <c r="L288" s="37"/>
      <c r="O288" s="38"/>
      <c r="P288" s="39"/>
      <c r="Q288" s="38"/>
      <c r="S288" s="38"/>
      <c r="U288" s="38"/>
      <c r="V288" s="38"/>
      <c r="X288" s="38"/>
    </row>
    <row r="289" s="3" customFormat="1" spans="1:24">
      <c r="A289" s="22"/>
      <c r="B289" s="23"/>
      <c r="C289" s="24"/>
      <c r="D289" s="23"/>
      <c r="E289" s="23"/>
      <c r="F289" s="25"/>
      <c r="G289" s="25"/>
      <c r="H289" s="23"/>
      <c r="I289" s="23"/>
      <c r="K289" s="37"/>
      <c r="L289" s="37"/>
      <c r="O289" s="38"/>
      <c r="P289" s="39"/>
      <c r="Q289" s="38"/>
      <c r="S289" s="38"/>
      <c r="U289" s="38"/>
      <c r="V289" s="38"/>
      <c r="X289" s="38"/>
    </row>
    <row r="290" s="3" customFormat="1" spans="1:24">
      <c r="A290" s="22"/>
      <c r="B290" s="23"/>
      <c r="C290" s="24"/>
      <c r="D290" s="23"/>
      <c r="E290" s="23"/>
      <c r="F290" s="25"/>
      <c r="G290" s="25"/>
      <c r="H290" s="23"/>
      <c r="I290" s="23"/>
      <c r="K290" s="37"/>
      <c r="L290" s="37"/>
      <c r="O290" s="38"/>
      <c r="P290" s="39"/>
      <c r="Q290" s="38"/>
      <c r="S290" s="38"/>
      <c r="U290" s="38"/>
      <c r="V290" s="38"/>
      <c r="X290" s="38"/>
    </row>
    <row r="291" s="3" customFormat="1" spans="1:24">
      <c r="A291" s="22"/>
      <c r="B291" s="23"/>
      <c r="C291" s="24"/>
      <c r="D291" s="23"/>
      <c r="E291" s="23"/>
      <c r="F291" s="25"/>
      <c r="G291" s="25"/>
      <c r="H291" s="23"/>
      <c r="I291" s="23"/>
      <c r="K291" s="37"/>
      <c r="L291" s="37"/>
      <c r="O291" s="38"/>
      <c r="P291" s="39"/>
      <c r="Q291" s="38"/>
      <c r="S291" s="38"/>
      <c r="U291" s="38"/>
      <c r="V291" s="38"/>
      <c r="X291" s="38"/>
    </row>
    <row r="292" s="3" customFormat="1" spans="1:24">
      <c r="A292" s="22"/>
      <c r="B292" s="23"/>
      <c r="C292" s="24"/>
      <c r="D292" s="23"/>
      <c r="E292" s="23"/>
      <c r="F292" s="25"/>
      <c r="G292" s="25"/>
      <c r="H292" s="23"/>
      <c r="I292" s="23"/>
      <c r="K292" s="37"/>
      <c r="L292" s="37"/>
      <c r="O292" s="38"/>
      <c r="P292" s="39"/>
      <c r="Q292" s="38"/>
      <c r="S292" s="38"/>
      <c r="U292" s="38"/>
      <c r="V292" s="38"/>
      <c r="X292" s="38"/>
    </row>
    <row r="293" s="3" customFormat="1" spans="1:24">
      <c r="A293" s="22"/>
      <c r="B293" s="23"/>
      <c r="C293" s="24"/>
      <c r="D293" s="23"/>
      <c r="E293" s="23"/>
      <c r="F293" s="25"/>
      <c r="G293" s="25"/>
      <c r="H293" s="23"/>
      <c r="I293" s="23"/>
      <c r="K293" s="37"/>
      <c r="L293" s="37"/>
      <c r="O293" s="38"/>
      <c r="P293" s="39"/>
      <c r="Q293" s="38"/>
      <c r="S293" s="38"/>
      <c r="U293" s="38"/>
      <c r="V293" s="38"/>
      <c r="X293" s="38"/>
    </row>
    <row r="294" s="3" customFormat="1" spans="1:24">
      <c r="A294" s="22"/>
      <c r="B294" s="23"/>
      <c r="C294" s="24"/>
      <c r="D294" s="23"/>
      <c r="E294" s="23"/>
      <c r="F294" s="25"/>
      <c r="G294" s="25"/>
      <c r="H294" s="23"/>
      <c r="I294" s="23"/>
      <c r="K294" s="37"/>
      <c r="L294" s="37"/>
      <c r="O294" s="38"/>
      <c r="P294" s="39"/>
      <c r="Q294" s="38"/>
      <c r="S294" s="38"/>
      <c r="U294" s="38"/>
      <c r="V294" s="38"/>
      <c r="X294" s="38"/>
    </row>
    <row r="295" s="3" customFormat="1" spans="1:24">
      <c r="A295" s="22"/>
      <c r="B295" s="23"/>
      <c r="C295" s="24"/>
      <c r="D295" s="23"/>
      <c r="E295" s="23"/>
      <c r="F295" s="25"/>
      <c r="G295" s="25"/>
      <c r="H295" s="23"/>
      <c r="I295" s="23"/>
      <c r="K295" s="37"/>
      <c r="L295" s="37"/>
      <c r="O295" s="38"/>
      <c r="P295" s="39"/>
      <c r="Q295" s="38"/>
      <c r="S295" s="38"/>
      <c r="U295" s="38"/>
      <c r="V295" s="38"/>
      <c r="X295" s="38"/>
    </row>
    <row r="296" s="3" customFormat="1" spans="1:24">
      <c r="A296" s="22"/>
      <c r="B296" s="23"/>
      <c r="C296" s="24"/>
      <c r="D296" s="23"/>
      <c r="E296" s="23"/>
      <c r="F296" s="25"/>
      <c r="G296" s="25"/>
      <c r="H296" s="23"/>
      <c r="I296" s="23"/>
      <c r="K296" s="37"/>
      <c r="L296" s="37"/>
      <c r="O296" s="38"/>
      <c r="P296" s="39"/>
      <c r="Q296" s="38"/>
      <c r="S296" s="38"/>
      <c r="U296" s="38"/>
      <c r="V296" s="38"/>
      <c r="X296" s="38"/>
    </row>
    <row r="297" s="3" customFormat="1" spans="1:24">
      <c r="A297" s="22"/>
      <c r="B297" s="23"/>
      <c r="C297" s="24"/>
      <c r="D297" s="23"/>
      <c r="E297" s="23"/>
      <c r="F297" s="25"/>
      <c r="G297" s="25"/>
      <c r="H297" s="23"/>
      <c r="I297" s="23"/>
      <c r="K297" s="37"/>
      <c r="L297" s="37"/>
      <c r="O297" s="38"/>
      <c r="P297" s="39"/>
      <c r="Q297" s="38"/>
      <c r="S297" s="38"/>
      <c r="U297" s="38"/>
      <c r="V297" s="38"/>
      <c r="X297" s="38"/>
    </row>
    <row r="298" s="3" customFormat="1" spans="1:24">
      <c r="A298" s="22"/>
      <c r="B298" s="23"/>
      <c r="C298" s="24"/>
      <c r="D298" s="23"/>
      <c r="E298" s="23"/>
      <c r="F298" s="25"/>
      <c r="G298" s="25"/>
      <c r="H298" s="23"/>
      <c r="I298" s="23"/>
      <c r="K298" s="37"/>
      <c r="L298" s="37"/>
      <c r="O298" s="38"/>
      <c r="P298" s="39"/>
      <c r="Q298" s="38"/>
      <c r="S298" s="38"/>
      <c r="U298" s="38"/>
      <c r="V298" s="38"/>
      <c r="X298" s="38"/>
    </row>
    <row r="299" s="3" customFormat="1" spans="1:24">
      <c r="A299" s="22"/>
      <c r="B299" s="23"/>
      <c r="C299" s="24"/>
      <c r="D299" s="23"/>
      <c r="E299" s="23"/>
      <c r="F299" s="25"/>
      <c r="G299" s="25"/>
      <c r="H299" s="23"/>
      <c r="I299" s="23"/>
      <c r="K299" s="37"/>
      <c r="L299" s="37"/>
      <c r="O299" s="38"/>
      <c r="P299" s="39"/>
      <c r="Q299" s="38"/>
      <c r="S299" s="38"/>
      <c r="U299" s="38"/>
      <c r="V299" s="38"/>
      <c r="X299" s="38"/>
    </row>
    <row r="300" s="3" customFormat="1" spans="1:24">
      <c r="A300" s="22"/>
      <c r="B300" s="23"/>
      <c r="C300" s="24"/>
      <c r="D300" s="23"/>
      <c r="E300" s="23"/>
      <c r="F300" s="25"/>
      <c r="G300" s="25"/>
      <c r="H300" s="23"/>
      <c r="I300" s="23"/>
      <c r="K300" s="37"/>
      <c r="L300" s="37"/>
      <c r="O300" s="38"/>
      <c r="P300" s="39"/>
      <c r="Q300" s="38"/>
      <c r="S300" s="38"/>
      <c r="U300" s="38"/>
      <c r="V300" s="38"/>
      <c r="X300" s="38"/>
    </row>
    <row r="301" s="3" customFormat="1" spans="1:24">
      <c r="A301" s="22"/>
      <c r="B301" s="23"/>
      <c r="C301" s="24"/>
      <c r="D301" s="23"/>
      <c r="E301" s="23"/>
      <c r="F301" s="25"/>
      <c r="G301" s="25"/>
      <c r="H301" s="23"/>
      <c r="I301" s="23"/>
      <c r="K301" s="37"/>
      <c r="L301" s="37"/>
      <c r="O301" s="38"/>
      <c r="P301" s="39"/>
      <c r="Q301" s="38"/>
      <c r="S301" s="38"/>
      <c r="U301" s="38"/>
      <c r="V301" s="38"/>
      <c r="X301" s="38"/>
    </row>
    <row r="302" s="3" customFormat="1" spans="1:24">
      <c r="A302" s="22"/>
      <c r="B302" s="23"/>
      <c r="C302" s="24"/>
      <c r="D302" s="23"/>
      <c r="E302" s="23"/>
      <c r="F302" s="25"/>
      <c r="G302" s="25"/>
      <c r="H302" s="23"/>
      <c r="I302" s="23"/>
      <c r="K302" s="37"/>
      <c r="L302" s="37"/>
      <c r="O302" s="38"/>
      <c r="P302" s="39"/>
      <c r="Q302" s="38"/>
      <c r="S302" s="38"/>
      <c r="U302" s="38"/>
      <c r="V302" s="38"/>
      <c r="X302" s="38"/>
    </row>
    <row r="303" s="3" customFormat="1" spans="1:24">
      <c r="A303" s="22"/>
      <c r="B303" s="23"/>
      <c r="C303" s="24"/>
      <c r="D303" s="23"/>
      <c r="E303" s="23"/>
      <c r="F303" s="25"/>
      <c r="G303" s="25"/>
      <c r="H303" s="23"/>
      <c r="I303" s="23"/>
      <c r="K303" s="37"/>
      <c r="L303" s="37"/>
      <c r="O303" s="38"/>
      <c r="P303" s="39"/>
      <c r="Q303" s="38"/>
      <c r="S303" s="38"/>
      <c r="U303" s="38"/>
      <c r="V303" s="38"/>
      <c r="X303" s="38"/>
    </row>
    <row r="304" s="3" customFormat="1" spans="1:24">
      <c r="A304" s="22"/>
      <c r="B304" s="23"/>
      <c r="C304" s="24"/>
      <c r="D304" s="23"/>
      <c r="E304" s="23"/>
      <c r="F304" s="25"/>
      <c r="G304" s="25"/>
      <c r="H304" s="23"/>
      <c r="I304" s="23"/>
      <c r="K304" s="37"/>
      <c r="L304" s="37"/>
      <c r="O304" s="38"/>
      <c r="P304" s="39"/>
      <c r="Q304" s="38"/>
      <c r="S304" s="38"/>
      <c r="U304" s="38"/>
      <c r="V304" s="38"/>
      <c r="X304" s="38"/>
    </row>
    <row r="305" s="3" customFormat="1" spans="1:24">
      <c r="A305" s="22"/>
      <c r="B305" s="23"/>
      <c r="C305" s="24"/>
      <c r="D305" s="23"/>
      <c r="E305" s="23"/>
      <c r="F305" s="25"/>
      <c r="G305" s="25"/>
      <c r="H305" s="23"/>
      <c r="I305" s="23"/>
      <c r="K305" s="37"/>
      <c r="L305" s="37"/>
      <c r="O305" s="38"/>
      <c r="P305" s="39"/>
      <c r="Q305" s="38"/>
      <c r="S305" s="38"/>
      <c r="U305" s="38"/>
      <c r="V305" s="38"/>
      <c r="X305" s="38"/>
    </row>
    <row r="306" s="3" customFormat="1" spans="1:24">
      <c r="A306" s="22"/>
      <c r="B306" s="23"/>
      <c r="C306" s="24"/>
      <c r="D306" s="23"/>
      <c r="E306" s="23"/>
      <c r="F306" s="25"/>
      <c r="G306" s="25"/>
      <c r="H306" s="23"/>
      <c r="I306" s="23"/>
      <c r="K306" s="37"/>
      <c r="L306" s="37"/>
      <c r="O306" s="38"/>
      <c r="P306" s="39"/>
      <c r="Q306" s="38"/>
      <c r="S306" s="38"/>
      <c r="U306" s="38"/>
      <c r="V306" s="38"/>
      <c r="X306" s="38"/>
    </row>
    <row r="307" s="3" customFormat="1" spans="1:24">
      <c r="A307" s="22"/>
      <c r="B307" s="23"/>
      <c r="C307" s="24"/>
      <c r="D307" s="23"/>
      <c r="E307" s="23"/>
      <c r="F307" s="25"/>
      <c r="G307" s="25"/>
      <c r="H307" s="23"/>
      <c r="I307" s="23"/>
      <c r="K307" s="37"/>
      <c r="L307" s="37"/>
      <c r="O307" s="38"/>
      <c r="P307" s="39"/>
      <c r="Q307" s="38"/>
      <c r="S307" s="38"/>
      <c r="U307" s="38"/>
      <c r="V307" s="38"/>
      <c r="X307" s="38"/>
    </row>
    <row r="308" s="3" customFormat="1" spans="1:24">
      <c r="A308" s="22"/>
      <c r="B308" s="23"/>
      <c r="C308" s="24"/>
      <c r="D308" s="23"/>
      <c r="E308" s="23"/>
      <c r="F308" s="25"/>
      <c r="G308" s="25"/>
      <c r="H308" s="23"/>
      <c r="I308" s="23"/>
      <c r="K308" s="37"/>
      <c r="L308" s="37"/>
      <c r="O308" s="38"/>
      <c r="P308" s="39"/>
      <c r="Q308" s="38"/>
      <c r="S308" s="38"/>
      <c r="U308" s="38"/>
      <c r="V308" s="38"/>
      <c r="X308" s="38"/>
    </row>
    <row r="309" s="3" customFormat="1" spans="1:24">
      <c r="A309" s="22"/>
      <c r="B309" s="23"/>
      <c r="C309" s="24"/>
      <c r="D309" s="23"/>
      <c r="E309" s="23"/>
      <c r="F309" s="25"/>
      <c r="G309" s="25"/>
      <c r="H309" s="23"/>
      <c r="I309" s="23"/>
      <c r="K309" s="37"/>
      <c r="L309" s="37"/>
      <c r="O309" s="38"/>
      <c r="P309" s="39"/>
      <c r="Q309" s="38"/>
      <c r="S309" s="38"/>
      <c r="U309" s="38"/>
      <c r="V309" s="38"/>
      <c r="X309" s="38"/>
    </row>
    <row r="310" s="3" customFormat="1" spans="1:24">
      <c r="A310" s="22"/>
      <c r="B310" s="23"/>
      <c r="C310" s="24"/>
      <c r="D310" s="23"/>
      <c r="E310" s="23"/>
      <c r="F310" s="25"/>
      <c r="G310" s="25"/>
      <c r="H310" s="23"/>
      <c r="I310" s="23"/>
      <c r="K310" s="37"/>
      <c r="L310" s="37"/>
      <c r="O310" s="38"/>
      <c r="P310" s="39"/>
      <c r="Q310" s="38"/>
      <c r="S310" s="38"/>
      <c r="U310" s="38"/>
      <c r="V310" s="38"/>
      <c r="X310" s="38"/>
    </row>
    <row r="311" s="3" customFormat="1" spans="1:24">
      <c r="A311" s="22"/>
      <c r="B311" s="23"/>
      <c r="C311" s="24"/>
      <c r="D311" s="23"/>
      <c r="E311" s="23"/>
      <c r="F311" s="25"/>
      <c r="G311" s="25"/>
      <c r="H311" s="23"/>
      <c r="I311" s="23"/>
      <c r="K311" s="37"/>
      <c r="L311" s="37"/>
      <c r="O311" s="38"/>
      <c r="P311" s="39"/>
      <c r="Q311" s="38"/>
      <c r="S311" s="38"/>
      <c r="U311" s="38"/>
      <c r="V311" s="38"/>
      <c r="X311" s="38"/>
    </row>
    <row r="312" s="4" customFormat="1" spans="1:24">
      <c r="A312" s="52"/>
      <c r="B312" s="53"/>
      <c r="C312" s="54"/>
      <c r="D312" s="53"/>
      <c r="E312" s="53"/>
      <c r="F312" s="55"/>
      <c r="G312" s="55"/>
      <c r="H312" s="53"/>
      <c r="I312" s="53"/>
      <c r="K312" s="56"/>
      <c r="L312" s="56"/>
      <c r="O312" s="57"/>
      <c r="P312" s="58"/>
      <c r="Q312" s="57"/>
      <c r="S312" s="57"/>
      <c r="U312" s="57"/>
      <c r="V312" s="57"/>
      <c r="X312" s="57"/>
    </row>
  </sheetData>
  <mergeCells count="26">
    <mergeCell ref="A1:E1"/>
    <mergeCell ref="F1:G1"/>
    <mergeCell ref="H1:I1"/>
    <mergeCell ref="K1:L1"/>
    <mergeCell ref="O1:P1"/>
    <mergeCell ref="R1:V1"/>
    <mergeCell ref="X1:AA1"/>
    <mergeCell ref="AE1:AH1"/>
    <mergeCell ref="L3:L14"/>
    <mergeCell ref="L15:L18"/>
    <mergeCell ref="L19:L26"/>
    <mergeCell ref="L27:L30"/>
    <mergeCell ref="L31:L32"/>
    <mergeCell ref="L33:L38"/>
    <mergeCell ref="L39:L44"/>
    <mergeCell ref="L45:L46"/>
    <mergeCell ref="L47:L50"/>
    <mergeCell ref="AD3:AD14"/>
    <mergeCell ref="AD15:AD18"/>
    <mergeCell ref="AD19:AD26"/>
    <mergeCell ref="AD27:AD30"/>
    <mergeCell ref="AD31:AD32"/>
    <mergeCell ref="AD33:AD38"/>
    <mergeCell ref="AD39:AD44"/>
    <mergeCell ref="AD45:AD46"/>
    <mergeCell ref="AD47:AD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上海逐日真实气象温度</vt:lpstr>
      <vt:lpstr>逐时数据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Milkego</cp:lastModifiedBy>
  <dcterms:created xsi:type="dcterms:W3CDTF">2023-05-12T11:15:00Z</dcterms:created>
  <dcterms:modified xsi:type="dcterms:W3CDTF">2024-02-04T16:38:03Z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2131D1B1CC5C4169989606AC98CE45C0_12</vt:lpwstr>
  </property>
</Properties>
</file>