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機車驗車月稽\"/>
    </mc:Choice>
  </mc:AlternateContent>
  <xr:revisionPtr revIDLastSave="0" documentId="13_ncr:1_{194CA8DD-B39F-4B60-AB12-AC7A098CC36E}" xr6:coauthVersionLast="47" xr6:coauthVersionMax="47" xr10:uidLastSave="{00000000-0000-0000-0000-000000000000}"/>
  <bookViews>
    <workbookView xWindow="48" yWindow="72" windowWidth="11268" windowHeight="12156" activeTab="1" xr2:uid="{14578202-055A-420E-9ED8-34BBFA9CD8D2}"/>
  </bookViews>
  <sheets>
    <sheet name="汽車" sheetId="8" r:id="rId1"/>
    <sheet name="機車" sheetId="5" r:id="rId2"/>
    <sheet name="raw_汽車" sheetId="7" r:id="rId3"/>
    <sheet name="raw_機" sheetId="4" r:id="rId4"/>
  </sheets>
  <definedNames>
    <definedName name="_xlnm._FilterDatabase" localSheetId="0" hidden="1">汽車!$A$2:$S$33</definedName>
    <definedName name="_xlnm._FilterDatabase" localSheetId="1" hidden="1">機車!$A$1:$F$1</definedName>
    <definedName name="_xlnm.Print_Area" localSheetId="0">汽車!$A:$F</definedName>
    <definedName name="_xlnm.Print_Area" localSheetId="1">機車!$A:$F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K6" i="5" s="1"/>
  <c r="I7" i="5"/>
  <c r="I8" i="5"/>
  <c r="K8" i="5" s="1"/>
  <c r="I9" i="5"/>
  <c r="K9" i="5" s="1"/>
  <c r="I10" i="5"/>
  <c r="I11" i="5"/>
  <c r="I12" i="5"/>
  <c r="K12" i="5" s="1"/>
  <c r="I13" i="5"/>
  <c r="K13" i="5" s="1"/>
  <c r="I14" i="5"/>
  <c r="K14" i="5" s="1"/>
  <c r="I15" i="5"/>
  <c r="I16" i="5"/>
  <c r="I17" i="5"/>
  <c r="K17" i="5" s="1"/>
  <c r="I18" i="5"/>
  <c r="I19" i="5"/>
  <c r="K19" i="5" s="1"/>
  <c r="I20" i="5"/>
  <c r="K20" i="5" s="1"/>
  <c r="I21" i="5"/>
  <c r="K21" i="5" s="1"/>
  <c r="I22" i="5"/>
  <c r="I23" i="5"/>
  <c r="I24" i="5"/>
  <c r="I25" i="5"/>
  <c r="K25" i="5" s="1"/>
  <c r="I26" i="5"/>
  <c r="K26" i="5" s="1"/>
  <c r="I27" i="5"/>
  <c r="K27" i="5" s="1"/>
  <c r="I28" i="5"/>
  <c r="I29" i="5"/>
  <c r="I30" i="5"/>
  <c r="K30" i="5" s="1"/>
  <c r="I31" i="5"/>
  <c r="K31" i="5" s="1"/>
  <c r="I32" i="5"/>
  <c r="K32" i="5" s="1"/>
  <c r="I33" i="5"/>
  <c r="I34" i="5"/>
  <c r="I35" i="5"/>
  <c r="I36" i="5"/>
  <c r="I37" i="5"/>
  <c r="I38" i="5"/>
  <c r="K38" i="5" s="1"/>
  <c r="I39" i="5"/>
  <c r="K39" i="5" s="1"/>
  <c r="I40" i="5"/>
  <c r="I41" i="5"/>
  <c r="K41" i="5" s="1"/>
  <c r="I42" i="5"/>
  <c r="K42" i="5" s="1"/>
  <c r="I2" i="5"/>
  <c r="K2" i="5" s="1"/>
  <c r="K35" i="5"/>
  <c r="K33" i="5"/>
  <c r="K24" i="5"/>
  <c r="K23" i="5"/>
  <c r="K15" i="5"/>
  <c r="K11" i="5"/>
  <c r="K7" i="5"/>
  <c r="K5" i="5"/>
  <c r="K3" i="5"/>
  <c r="K18" i="5"/>
  <c r="K29" i="5"/>
  <c r="K37" i="5"/>
  <c r="K40" i="5"/>
  <c r="K34" i="5"/>
  <c r="K28" i="5"/>
  <c r="K22" i="5"/>
  <c r="K16" i="5"/>
  <c r="K10" i="5"/>
  <c r="K4" i="5"/>
  <c r="K36" i="5"/>
  <c r="E12" i="5" l="1"/>
  <c r="H3" i="8" l="1"/>
  <c r="Q3" i="8" s="1"/>
  <c r="H4" i="8"/>
  <c r="H5" i="8"/>
  <c r="Q5" i="8" s="1"/>
  <c r="H6" i="8"/>
  <c r="Q6" i="8" s="1"/>
  <c r="H7" i="8"/>
  <c r="Q7" i="8" s="1"/>
  <c r="I7" i="8" s="1"/>
  <c r="H8" i="8"/>
  <c r="Q8" i="8" s="1"/>
  <c r="H9" i="8"/>
  <c r="Q9" i="8" s="1"/>
  <c r="H10" i="8"/>
  <c r="Q10" i="8" s="1"/>
  <c r="I10" i="8" s="1"/>
  <c r="H11" i="8"/>
  <c r="Q11" i="8" s="1"/>
  <c r="H12" i="8"/>
  <c r="Q12" i="8" s="1"/>
  <c r="H13" i="8"/>
  <c r="Q13" i="8" s="1"/>
  <c r="I13" i="8" s="1"/>
  <c r="H14" i="8"/>
  <c r="Q14" i="8" s="1"/>
  <c r="H15" i="8"/>
  <c r="H16" i="8"/>
  <c r="Q16" i="8" s="1"/>
  <c r="I16" i="8" s="1"/>
  <c r="H17" i="8"/>
  <c r="Q17" i="8" s="1"/>
  <c r="H18" i="8"/>
  <c r="Q18" i="8" s="1"/>
  <c r="H19" i="8"/>
  <c r="H20" i="8"/>
  <c r="Q20" i="8" s="1"/>
  <c r="H21" i="8"/>
  <c r="Q21" i="8" s="1"/>
  <c r="H22" i="8"/>
  <c r="H23" i="8"/>
  <c r="Q23" i="8" s="1"/>
  <c r="H24" i="8"/>
  <c r="Q24" i="8" s="1"/>
  <c r="H25" i="8"/>
  <c r="Q25" i="8" s="1"/>
  <c r="I25" i="8" s="1"/>
  <c r="H26" i="8"/>
  <c r="Q26" i="8" s="1"/>
  <c r="H27" i="8"/>
  <c r="Q27" i="8" s="1"/>
  <c r="H28" i="8"/>
  <c r="Q28" i="8" s="1"/>
  <c r="I28" i="8" s="1"/>
  <c r="H29" i="8"/>
  <c r="Q29" i="8" s="1"/>
  <c r="H30" i="8"/>
  <c r="Q30" i="8" s="1"/>
  <c r="H31" i="8"/>
  <c r="H32" i="8"/>
  <c r="Q32" i="8" s="1"/>
  <c r="H33" i="8"/>
  <c r="Q33" i="8" s="1"/>
  <c r="Q4" i="8"/>
  <c r="I4" i="8" s="1"/>
  <c r="Q19" i="8"/>
  <c r="I19" i="8" s="1"/>
  <c r="Q22" i="8"/>
  <c r="I22" i="8" s="1"/>
  <c r="Q31" i="8"/>
  <c r="I31" i="8" s="1"/>
  <c r="G4" i="8"/>
  <c r="G5" i="8"/>
  <c r="G6" i="8"/>
  <c r="G7" i="8"/>
  <c r="G8" i="8"/>
  <c r="G9" i="8"/>
  <c r="G10" i="8"/>
  <c r="G11" i="8"/>
  <c r="G12" i="8"/>
  <c r="G13" i="8"/>
  <c r="G14" i="8"/>
  <c r="G15" i="8"/>
  <c r="Q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" i="8"/>
  <c r="B4" i="8"/>
  <c r="D4" i="8" s="1"/>
  <c r="P4" i="8"/>
  <c r="C4" i="8" s="1"/>
  <c r="E4" i="8"/>
  <c r="F4" i="8"/>
  <c r="B5" i="8"/>
  <c r="D5" i="8" s="1"/>
  <c r="P5" i="8"/>
  <c r="C5" i="8" s="1"/>
  <c r="E5" i="8"/>
  <c r="F5" i="8"/>
  <c r="B6" i="8"/>
  <c r="D6" i="8" s="1"/>
  <c r="P6" i="8"/>
  <c r="C6" i="8" s="1"/>
  <c r="E6" i="8"/>
  <c r="F6" i="8"/>
  <c r="B7" i="8"/>
  <c r="D7" i="8" s="1"/>
  <c r="P7" i="8"/>
  <c r="C7" i="8" s="1"/>
  <c r="E7" i="8"/>
  <c r="F7" i="8"/>
  <c r="B8" i="8"/>
  <c r="D8" i="8" s="1"/>
  <c r="P8" i="8"/>
  <c r="C8" i="8" s="1"/>
  <c r="E8" i="8"/>
  <c r="F8" i="8"/>
  <c r="B9" i="8"/>
  <c r="D9" i="8" s="1"/>
  <c r="P9" i="8"/>
  <c r="C9" i="8" s="1"/>
  <c r="E9" i="8"/>
  <c r="F9" i="8"/>
  <c r="B10" i="8"/>
  <c r="D10" i="8" s="1"/>
  <c r="P10" i="8"/>
  <c r="C10" i="8" s="1"/>
  <c r="E10" i="8"/>
  <c r="F10" i="8"/>
  <c r="B11" i="8"/>
  <c r="D11" i="8" s="1"/>
  <c r="P11" i="8"/>
  <c r="C11" i="8" s="1"/>
  <c r="E11" i="8"/>
  <c r="F11" i="8"/>
  <c r="B12" i="8"/>
  <c r="D12" i="8" s="1"/>
  <c r="P12" i="8"/>
  <c r="C12" i="8" s="1"/>
  <c r="E12" i="8"/>
  <c r="F12" i="8"/>
  <c r="B13" i="8"/>
  <c r="D13" i="8" s="1"/>
  <c r="P13" i="8"/>
  <c r="C13" i="8" s="1"/>
  <c r="E13" i="8"/>
  <c r="F13" i="8"/>
  <c r="B14" i="8"/>
  <c r="D14" i="8" s="1"/>
  <c r="P14" i="8"/>
  <c r="C14" i="8" s="1"/>
  <c r="E14" i="8"/>
  <c r="F14" i="8"/>
  <c r="B15" i="8"/>
  <c r="D15" i="8" s="1"/>
  <c r="P15" i="8"/>
  <c r="C15" i="8" s="1"/>
  <c r="E15" i="8"/>
  <c r="F15" i="8"/>
  <c r="B16" i="8"/>
  <c r="D16" i="8" s="1"/>
  <c r="P16" i="8"/>
  <c r="C16" i="8" s="1"/>
  <c r="E16" i="8"/>
  <c r="F16" i="8"/>
  <c r="B17" i="8"/>
  <c r="D17" i="8" s="1"/>
  <c r="P17" i="8"/>
  <c r="C17" i="8" s="1"/>
  <c r="E17" i="8"/>
  <c r="F17" i="8"/>
  <c r="B18" i="8"/>
  <c r="D18" i="8" s="1"/>
  <c r="P18" i="8"/>
  <c r="C18" i="8" s="1"/>
  <c r="E18" i="8"/>
  <c r="F18" i="8"/>
  <c r="B19" i="8"/>
  <c r="D19" i="8" s="1"/>
  <c r="P19" i="8"/>
  <c r="C19" i="8" s="1"/>
  <c r="E19" i="8"/>
  <c r="F19" i="8"/>
  <c r="B20" i="8"/>
  <c r="D20" i="8" s="1"/>
  <c r="P20" i="8"/>
  <c r="C20" i="8" s="1"/>
  <c r="E20" i="8"/>
  <c r="F20" i="8"/>
  <c r="B21" i="8"/>
  <c r="D21" i="8" s="1"/>
  <c r="P21" i="8"/>
  <c r="C21" i="8" s="1"/>
  <c r="E21" i="8"/>
  <c r="F21" i="8"/>
  <c r="B22" i="8"/>
  <c r="D22" i="8" s="1"/>
  <c r="P22" i="8"/>
  <c r="C22" i="8" s="1"/>
  <c r="E22" i="8"/>
  <c r="F22" i="8"/>
  <c r="B23" i="8"/>
  <c r="D23" i="8" s="1"/>
  <c r="P23" i="8"/>
  <c r="C23" i="8" s="1"/>
  <c r="E23" i="8"/>
  <c r="F23" i="8"/>
  <c r="B24" i="8"/>
  <c r="D24" i="8" s="1"/>
  <c r="P24" i="8"/>
  <c r="C24" i="8" s="1"/>
  <c r="E24" i="8"/>
  <c r="F24" i="8"/>
  <c r="B25" i="8"/>
  <c r="D25" i="8" s="1"/>
  <c r="P25" i="8"/>
  <c r="C25" i="8" s="1"/>
  <c r="E25" i="8"/>
  <c r="F25" i="8"/>
  <c r="B26" i="8"/>
  <c r="D26" i="8" s="1"/>
  <c r="P26" i="8"/>
  <c r="C26" i="8" s="1"/>
  <c r="E26" i="8"/>
  <c r="F26" i="8"/>
  <c r="B27" i="8"/>
  <c r="D27" i="8" s="1"/>
  <c r="P27" i="8"/>
  <c r="C27" i="8" s="1"/>
  <c r="E27" i="8"/>
  <c r="F27" i="8"/>
  <c r="B28" i="8"/>
  <c r="D28" i="8" s="1"/>
  <c r="P28" i="8"/>
  <c r="C28" i="8" s="1"/>
  <c r="E28" i="8"/>
  <c r="F28" i="8"/>
  <c r="B29" i="8"/>
  <c r="D29" i="8" s="1"/>
  <c r="P29" i="8"/>
  <c r="C29" i="8" s="1"/>
  <c r="E29" i="8"/>
  <c r="F29" i="8"/>
  <c r="B30" i="8"/>
  <c r="D30" i="8" s="1"/>
  <c r="P30" i="8"/>
  <c r="C30" i="8" s="1"/>
  <c r="E30" i="8"/>
  <c r="F30" i="8"/>
  <c r="B31" i="8"/>
  <c r="D31" i="8" s="1"/>
  <c r="P31" i="8"/>
  <c r="C31" i="8" s="1"/>
  <c r="E31" i="8"/>
  <c r="F31" i="8"/>
  <c r="B32" i="8"/>
  <c r="D32" i="8" s="1"/>
  <c r="P32" i="8"/>
  <c r="C32" i="8" s="1"/>
  <c r="E32" i="8"/>
  <c r="F32" i="8"/>
  <c r="B33" i="8"/>
  <c r="D33" i="8" s="1"/>
  <c r="P33" i="8"/>
  <c r="C33" i="8" s="1"/>
  <c r="E33" i="8"/>
  <c r="F33" i="8"/>
  <c r="F3" i="8"/>
  <c r="E3" i="8"/>
  <c r="P3" i="8"/>
  <c r="C3" i="8" s="1"/>
  <c r="B3" i="8"/>
  <c r="D3" i="8" s="1"/>
  <c r="B39" i="5"/>
  <c r="D39" i="5" s="1"/>
  <c r="G39" i="5"/>
  <c r="C39" i="5" s="1"/>
  <c r="E39" i="5"/>
  <c r="F39" i="5"/>
  <c r="B40" i="5"/>
  <c r="D40" i="5" s="1"/>
  <c r="G40" i="5"/>
  <c r="C40" i="5" s="1"/>
  <c r="E40" i="5"/>
  <c r="F40" i="5"/>
  <c r="B41" i="5"/>
  <c r="D41" i="5" s="1"/>
  <c r="G41" i="5"/>
  <c r="C41" i="5" s="1"/>
  <c r="E41" i="5"/>
  <c r="F41" i="5"/>
  <c r="B42" i="5"/>
  <c r="D42" i="5" s="1"/>
  <c r="G42" i="5"/>
  <c r="C42" i="5" s="1"/>
  <c r="E42" i="5"/>
  <c r="F42" i="5"/>
  <c r="B30" i="5"/>
  <c r="D30" i="5" s="1"/>
  <c r="G30" i="5"/>
  <c r="C30" i="5" s="1"/>
  <c r="E30" i="5"/>
  <c r="F30" i="5"/>
  <c r="B31" i="5"/>
  <c r="D31" i="5" s="1"/>
  <c r="G31" i="5"/>
  <c r="C31" i="5" s="1"/>
  <c r="E31" i="5"/>
  <c r="F31" i="5"/>
  <c r="B32" i="5"/>
  <c r="D32" i="5" s="1"/>
  <c r="G32" i="5"/>
  <c r="C32" i="5" s="1"/>
  <c r="E32" i="5"/>
  <c r="F32" i="5"/>
  <c r="B33" i="5"/>
  <c r="D33" i="5" s="1"/>
  <c r="G33" i="5"/>
  <c r="C33" i="5" s="1"/>
  <c r="E33" i="5"/>
  <c r="F33" i="5"/>
  <c r="B34" i="5"/>
  <c r="D34" i="5" s="1"/>
  <c r="G34" i="5"/>
  <c r="C34" i="5" s="1"/>
  <c r="E34" i="5"/>
  <c r="F34" i="5"/>
  <c r="B35" i="5"/>
  <c r="D35" i="5" s="1"/>
  <c r="G35" i="5"/>
  <c r="C35" i="5" s="1"/>
  <c r="E35" i="5"/>
  <c r="F35" i="5"/>
  <c r="B36" i="5"/>
  <c r="D36" i="5" s="1"/>
  <c r="G36" i="5"/>
  <c r="C36" i="5" s="1"/>
  <c r="E36" i="5"/>
  <c r="F36" i="5"/>
  <c r="B37" i="5"/>
  <c r="D37" i="5" s="1"/>
  <c r="G37" i="5"/>
  <c r="C37" i="5" s="1"/>
  <c r="E37" i="5"/>
  <c r="F37" i="5"/>
  <c r="B38" i="5"/>
  <c r="D38" i="5" s="1"/>
  <c r="G38" i="5"/>
  <c r="C38" i="5" s="1"/>
  <c r="E38" i="5"/>
  <c r="F38" i="5"/>
  <c r="B5" i="5"/>
  <c r="D5" i="5" s="1"/>
  <c r="G5" i="5"/>
  <c r="C5" i="5" s="1"/>
  <c r="E5" i="5"/>
  <c r="F5" i="5"/>
  <c r="B6" i="5"/>
  <c r="D6" i="5" s="1"/>
  <c r="G6" i="5"/>
  <c r="C6" i="5" s="1"/>
  <c r="E6" i="5"/>
  <c r="F6" i="5"/>
  <c r="B7" i="5"/>
  <c r="D7" i="5" s="1"/>
  <c r="G7" i="5"/>
  <c r="C7" i="5" s="1"/>
  <c r="E7" i="5"/>
  <c r="F7" i="5"/>
  <c r="B8" i="5"/>
  <c r="D8" i="5" s="1"/>
  <c r="G8" i="5"/>
  <c r="C8" i="5" s="1"/>
  <c r="E8" i="5"/>
  <c r="F8" i="5"/>
  <c r="B9" i="5"/>
  <c r="D9" i="5" s="1"/>
  <c r="G9" i="5"/>
  <c r="C9" i="5" s="1"/>
  <c r="E9" i="5"/>
  <c r="F9" i="5"/>
  <c r="B10" i="5"/>
  <c r="D10" i="5" s="1"/>
  <c r="G10" i="5"/>
  <c r="C10" i="5" s="1"/>
  <c r="E10" i="5"/>
  <c r="F10" i="5"/>
  <c r="B11" i="5"/>
  <c r="D11" i="5" s="1"/>
  <c r="G11" i="5"/>
  <c r="C11" i="5" s="1"/>
  <c r="E11" i="5"/>
  <c r="F11" i="5"/>
  <c r="B12" i="5"/>
  <c r="D12" i="5" s="1"/>
  <c r="G12" i="5"/>
  <c r="C12" i="5" s="1"/>
  <c r="F12" i="5"/>
  <c r="B13" i="5"/>
  <c r="D13" i="5" s="1"/>
  <c r="G13" i="5"/>
  <c r="C13" i="5" s="1"/>
  <c r="E13" i="5"/>
  <c r="F13" i="5"/>
  <c r="B14" i="5"/>
  <c r="D14" i="5" s="1"/>
  <c r="G14" i="5"/>
  <c r="C14" i="5" s="1"/>
  <c r="E14" i="5"/>
  <c r="F14" i="5"/>
  <c r="B15" i="5"/>
  <c r="D15" i="5" s="1"/>
  <c r="G15" i="5"/>
  <c r="C15" i="5" s="1"/>
  <c r="E15" i="5"/>
  <c r="F15" i="5"/>
  <c r="B16" i="5"/>
  <c r="D16" i="5" s="1"/>
  <c r="G16" i="5"/>
  <c r="C16" i="5" s="1"/>
  <c r="E16" i="5"/>
  <c r="F16" i="5"/>
  <c r="B17" i="5"/>
  <c r="D17" i="5" s="1"/>
  <c r="G17" i="5"/>
  <c r="C17" i="5" s="1"/>
  <c r="E17" i="5"/>
  <c r="F17" i="5"/>
  <c r="B18" i="5"/>
  <c r="D18" i="5" s="1"/>
  <c r="G18" i="5"/>
  <c r="C18" i="5" s="1"/>
  <c r="E18" i="5"/>
  <c r="F18" i="5"/>
  <c r="B19" i="5"/>
  <c r="D19" i="5" s="1"/>
  <c r="G19" i="5"/>
  <c r="C19" i="5" s="1"/>
  <c r="E19" i="5"/>
  <c r="F19" i="5"/>
  <c r="B20" i="5"/>
  <c r="D20" i="5" s="1"/>
  <c r="G20" i="5"/>
  <c r="C20" i="5" s="1"/>
  <c r="E20" i="5"/>
  <c r="F20" i="5"/>
  <c r="B21" i="5"/>
  <c r="D21" i="5" s="1"/>
  <c r="G21" i="5"/>
  <c r="C21" i="5" s="1"/>
  <c r="E21" i="5"/>
  <c r="F21" i="5"/>
  <c r="B22" i="5"/>
  <c r="D22" i="5" s="1"/>
  <c r="G22" i="5"/>
  <c r="C22" i="5" s="1"/>
  <c r="E22" i="5"/>
  <c r="F22" i="5"/>
  <c r="B23" i="5"/>
  <c r="D23" i="5" s="1"/>
  <c r="G23" i="5"/>
  <c r="C23" i="5" s="1"/>
  <c r="E23" i="5"/>
  <c r="F23" i="5"/>
  <c r="B24" i="5"/>
  <c r="D24" i="5" s="1"/>
  <c r="G24" i="5"/>
  <c r="C24" i="5" s="1"/>
  <c r="E24" i="5"/>
  <c r="F24" i="5"/>
  <c r="B25" i="5"/>
  <c r="D25" i="5" s="1"/>
  <c r="G25" i="5"/>
  <c r="C25" i="5" s="1"/>
  <c r="E25" i="5"/>
  <c r="F25" i="5"/>
  <c r="B26" i="5"/>
  <c r="D26" i="5" s="1"/>
  <c r="G26" i="5"/>
  <c r="C26" i="5" s="1"/>
  <c r="E26" i="5"/>
  <c r="F26" i="5"/>
  <c r="B27" i="5"/>
  <c r="D27" i="5" s="1"/>
  <c r="G27" i="5"/>
  <c r="C27" i="5" s="1"/>
  <c r="E27" i="5"/>
  <c r="F27" i="5"/>
  <c r="B28" i="5"/>
  <c r="D28" i="5" s="1"/>
  <c r="G28" i="5"/>
  <c r="C28" i="5" s="1"/>
  <c r="E28" i="5"/>
  <c r="F28" i="5"/>
  <c r="B29" i="5"/>
  <c r="D29" i="5" s="1"/>
  <c r="G29" i="5"/>
  <c r="C29" i="5" s="1"/>
  <c r="E29" i="5"/>
  <c r="F29" i="5"/>
  <c r="F4" i="5"/>
  <c r="G4" i="5"/>
  <c r="C4" i="5" s="1"/>
  <c r="E4" i="5"/>
  <c r="B4" i="5"/>
  <c r="D4" i="5" s="1"/>
  <c r="F3" i="5"/>
  <c r="E3" i="5"/>
  <c r="G3" i="5"/>
  <c r="C3" i="5" s="1"/>
  <c r="B2" i="5"/>
  <c r="B3" i="5"/>
  <c r="D3" i="5" s="1"/>
  <c r="F2" i="5"/>
  <c r="E2" i="5"/>
  <c r="G2" i="5"/>
  <c r="C2" i="5" s="1"/>
  <c r="J3" i="8" l="1"/>
  <c r="I3" i="8"/>
  <c r="J20" i="8"/>
  <c r="I20" i="8"/>
  <c r="L20" i="8" s="1"/>
  <c r="I33" i="8"/>
  <c r="J33" i="8"/>
  <c r="I30" i="8"/>
  <c r="J30" i="8"/>
  <c r="I27" i="8"/>
  <c r="J27" i="8"/>
  <c r="I24" i="8"/>
  <c r="J24" i="8"/>
  <c r="I21" i="8"/>
  <c r="J21" i="8"/>
  <c r="I18" i="8"/>
  <c r="J18" i="8"/>
  <c r="I15" i="8"/>
  <c r="J15" i="8"/>
  <c r="I12" i="8"/>
  <c r="J12" i="8"/>
  <c r="I9" i="8"/>
  <c r="J9" i="8"/>
  <c r="I6" i="8"/>
  <c r="J6" i="8"/>
  <c r="J29" i="8"/>
  <c r="I29" i="8"/>
  <c r="J26" i="8"/>
  <c r="I26" i="8"/>
  <c r="L26" i="8" s="1"/>
  <c r="J23" i="8"/>
  <c r="I23" i="8"/>
  <c r="J17" i="8"/>
  <c r="I17" i="8"/>
  <c r="I8" i="8"/>
  <c r="J8" i="8"/>
  <c r="J5" i="8"/>
  <c r="I5" i="8"/>
  <c r="J32" i="8"/>
  <c r="I32" i="8"/>
  <c r="I11" i="8"/>
  <c r="J11" i="8"/>
  <c r="J14" i="8"/>
  <c r="I14" i="8"/>
  <c r="J31" i="8"/>
  <c r="L31" i="8" s="1"/>
  <c r="J28" i="8"/>
  <c r="L28" i="8" s="1"/>
  <c r="J25" i="8"/>
  <c r="L25" i="8" s="1"/>
  <c r="J22" i="8"/>
  <c r="L22" i="8" s="1"/>
  <c r="J19" i="8"/>
  <c r="L19" i="8" s="1"/>
  <c r="J16" i="8"/>
  <c r="L16" i="8" s="1"/>
  <c r="J13" i="8"/>
  <c r="L13" i="8" s="1"/>
  <c r="J10" i="8"/>
  <c r="L10" i="8" s="1"/>
  <c r="J7" i="8"/>
  <c r="L7" i="8" s="1"/>
  <c r="J4" i="8"/>
  <c r="L4" i="8" s="1"/>
  <c r="L3" i="8" l="1"/>
  <c r="L21" i="8"/>
  <c r="L30" i="8"/>
  <c r="L14" i="8"/>
  <c r="L5" i="8"/>
  <c r="L23" i="8"/>
  <c r="L12" i="8"/>
  <c r="L6" i="8"/>
  <c r="L15" i="8"/>
  <c r="L24" i="8"/>
  <c r="L33" i="8"/>
  <c r="L11" i="8"/>
  <c r="L8" i="8"/>
  <c r="L9" i="8"/>
  <c r="L18" i="8"/>
  <c r="L27" i="8"/>
  <c r="L32" i="8"/>
  <c r="L17" i="8"/>
  <c r="L29" i="8"/>
  <c r="L35" i="8" l="1"/>
</calcChain>
</file>

<file path=xl/sharedStrings.xml><?xml version="1.0" encoding="utf-8"?>
<sst xmlns="http://schemas.openxmlformats.org/spreadsheetml/2006/main" count="820" uniqueCount="425">
  <si>
    <t>TOYOTA 客貨廂型車,車牌6782-XC</t>
  </si>
  <si>
    <t>劉佳龍</t>
  </si>
  <si>
    <t>維修處電子廠號誌紅線維修課紅線中段股</t>
  </si>
  <si>
    <t>T24230</t>
  </si>
  <si>
    <t>紅線北段(車站)－(空)</t>
  </si>
  <si>
    <t>折舊結束</t>
  </si>
  <si>
    <t>中華3.49噸柴油貨車,車號7336-XC</t>
  </si>
  <si>
    <t>洪國盛</t>
  </si>
  <si>
    <t>維修處車輛廠機廠設備課輪軸股</t>
  </si>
  <si>
    <t>T22620</t>
  </si>
  <si>
    <t>南機廠(SD)－轉向架維修區</t>
  </si>
  <si>
    <t>095/03/31</t>
  </si>
  <si>
    <t>Toyota　客貨兩用車，車號7495-XC</t>
  </si>
  <si>
    <t>張志遠</t>
  </si>
  <si>
    <t>維修處電子廠號誌橘線維修課西段股</t>
  </si>
  <si>
    <t>T24620</t>
  </si>
  <si>
    <t>橘線段(車站)－(空)</t>
  </si>
  <si>
    <t>中華牌 CANTER 車型:CM42J1H 3.49噸柴油貨車(含復軌設備裝載車廂打造) 車號:1102-XD</t>
  </si>
  <si>
    <t>陳長健</t>
  </si>
  <si>
    <t>維修處車輛廠南維修課預檢一股</t>
  </si>
  <si>
    <t>T22310</t>
  </si>
  <si>
    <t>南機廠(SD)－轉向架區</t>
  </si>
  <si>
    <t>Toyota Hiace 2.7 A4 車號:0532-NZ</t>
  </si>
  <si>
    <t>楊福清</t>
  </si>
  <si>
    <t>維修處軌道土木廠軌道課大修股</t>
  </si>
  <si>
    <t>T25240</t>
  </si>
  <si>
    <t>大寮機廠(MD)－(空)</t>
  </si>
  <si>
    <t>Toyota Hiace 2.7 A4 車號:0925-NZ</t>
  </si>
  <si>
    <t>黃聖育</t>
  </si>
  <si>
    <t>行政處總務組</t>
  </si>
  <si>
    <t>0M1000</t>
  </si>
  <si>
    <t>南機廠(SD)－室外公務汽車停車格</t>
  </si>
  <si>
    <t>505030007_貨車2395-NZ</t>
  </si>
  <si>
    <t>2000c.c.得利卡貨車 車號:2395-NZ</t>
  </si>
  <si>
    <t>陳維德</t>
  </si>
  <si>
    <t>維修處軌道土木廠土木課土木二股</t>
  </si>
  <si>
    <t>T25320</t>
  </si>
  <si>
    <t>505030009_貨車2935-NZ</t>
  </si>
  <si>
    <t>2000c.c.得利卡貨車,含車廂打造 車號:2935-NZ</t>
  </si>
  <si>
    <t>宋南隆</t>
  </si>
  <si>
    <t>維修處電子廠通訊課主機廠股</t>
  </si>
  <si>
    <t>T24450</t>
  </si>
  <si>
    <t>大寮機廠(MD)-地下停車場</t>
  </si>
  <si>
    <t>TOYOTA ZACE DX1.8 車號:7592-TE</t>
  </si>
  <si>
    <t>李良啟</t>
  </si>
  <si>
    <t>維修處電子廠號誌橘線維修課東段股</t>
  </si>
  <si>
    <t>T24610</t>
  </si>
  <si>
    <t>Mitsubishi DE24L8A 2456-XJ</t>
  </si>
  <si>
    <t>朱柏仰</t>
  </si>
  <si>
    <t>維修處車輛廠南維修課修護股</t>
  </si>
  <si>
    <t>T22330</t>
  </si>
  <si>
    <t>Mitsubishi DE24L8A 2455-XJ</t>
  </si>
  <si>
    <t>吳家坤</t>
  </si>
  <si>
    <t>維修處電機廠電力課紅線北段股</t>
  </si>
  <si>
    <t>T23530</t>
  </si>
  <si>
    <t>505030013_貨卡車2471-XJ</t>
  </si>
  <si>
    <t>Mitsubishi Canter FB71BB1W 2471-XJ</t>
  </si>
  <si>
    <t>廖俊棟</t>
  </si>
  <si>
    <t>維修處軌道土木廠土木課土木一股</t>
  </si>
  <si>
    <t>T25310</t>
  </si>
  <si>
    <t>505030014_貨卡車2472-XJ</t>
  </si>
  <si>
    <t>Mitsubishi Canter FB71BB1W 2472-XJ</t>
  </si>
  <si>
    <t>盧福斌</t>
  </si>
  <si>
    <t>維修處電機廠環控設備課檢修二股</t>
  </si>
  <si>
    <t>T23220</t>
  </si>
  <si>
    <t>TOYOTA ZACE 含TVSS防盜系統 3219-XJ</t>
  </si>
  <si>
    <t>王家助</t>
  </si>
  <si>
    <t>維修處電子廠號誌紅線維修課紅線北段股</t>
  </si>
  <si>
    <t>T24240</t>
  </si>
  <si>
    <t>紅線北段(車站)(空)</t>
  </si>
  <si>
    <t>TOYOTA ZACE 含TVSS防盜系統 3252-XJ</t>
  </si>
  <si>
    <t>Nissan Serena 車號:0028-XK</t>
  </si>
  <si>
    <t>黃榮昭</t>
  </si>
  <si>
    <t>維修處車輛廠大寮維修課</t>
  </si>
  <si>
    <t>T22200</t>
  </si>
  <si>
    <t>Nissan Serena 車號:0029-XK</t>
  </si>
  <si>
    <t>林泰瑋</t>
  </si>
  <si>
    <t>維修處電機廠電力課橘線段股</t>
  </si>
  <si>
    <t>T23520</t>
  </si>
  <si>
    <t>3.49噸復軌設備裝載車(含車廂打造)車號:0456-XK</t>
  </si>
  <si>
    <t>陳能賢</t>
  </si>
  <si>
    <t>505030020_3.49噸復軌設備裝載車0457-XK</t>
  </si>
  <si>
    <t>3.49噸復軌設備裝載車(含車廂打造)車號:0457-XK</t>
  </si>
  <si>
    <t>曾育偉</t>
  </si>
  <si>
    <t>客貨廂型車5400-XL NISSAN SERENA 2.5</t>
  </si>
  <si>
    <t>客貨廂型車5401-XL NISSAN SERENA 2.5</t>
  </si>
  <si>
    <t>趙玉蘭</t>
  </si>
  <si>
    <t>輕軌處高輕營運中心運管規劃課</t>
  </si>
  <si>
    <t>0L1110</t>
  </si>
  <si>
    <t>高雄前鎮輕軌機廠－(空)</t>
  </si>
  <si>
    <t>3.49噸以下9人座雙廂式代用客車 廠牌:中華5492-QX</t>
  </si>
  <si>
    <t>蘇寶居</t>
  </si>
  <si>
    <t>505030024_九人座雙廂式代用客車 5493-QX</t>
  </si>
  <si>
    <t>3.49噸以下9人座雙廂式代用客車 廠牌:中華5493-QX</t>
  </si>
  <si>
    <t>505030025_九人座雙廂式代用客車 5495-QX</t>
  </si>
  <si>
    <t>3.49噸以下9人座雙廂式代用客車 廠牌:中華5495-QX</t>
  </si>
  <si>
    <t>夏義男</t>
  </si>
  <si>
    <t>維修處軌道土木廠軌道課橘線維修股</t>
  </si>
  <si>
    <t>T25230</t>
  </si>
  <si>
    <t>TOYOTA INNOVA 2.7JAG車牌:7051-XK</t>
  </si>
  <si>
    <t>蘇育璋</t>
  </si>
  <si>
    <t>維修處電機廠監控系統課檢修二股</t>
  </si>
  <si>
    <t>T23420</t>
  </si>
  <si>
    <t>橘線段(車站)－儲藏室-7</t>
  </si>
  <si>
    <t>TOYOTA INNOVA 2.7JAG車牌:7052-XK</t>
  </si>
  <si>
    <t>蔡昆利</t>
  </si>
  <si>
    <t>採購處工程勞務組倉儲課</t>
  </si>
  <si>
    <t>0M4000</t>
  </si>
  <si>
    <t>大寮機廠(MD)－平面儲區</t>
  </si>
  <si>
    <t>505030028_貨卡車7622-XL</t>
  </si>
  <si>
    <t>3.49噸貨床型式貨卡車 中華 車牌:7622-XL</t>
  </si>
  <si>
    <t>蔡韋宏</t>
  </si>
  <si>
    <t>維修處電機廠水電設備課檢修二股</t>
  </si>
  <si>
    <t>T23320</t>
  </si>
  <si>
    <t>505030029_3.49噸復軌設備裝載車 2108-XM</t>
  </si>
  <si>
    <t>中華/FB73BE1W(含車廂打造) 車牌:2108-XM</t>
  </si>
  <si>
    <t>505030030_3.49噸復軌枕木裝載車 2109-XM</t>
  </si>
  <si>
    <t>中華/FB73BE1W(含車廂打造) 車牌:2109-XM</t>
  </si>
  <si>
    <t>505030031_貨卡車7623-XL</t>
  </si>
  <si>
    <t>3.49噸鐵殼廂式貨卡車 中華 車牌:7623-XL</t>
  </si>
  <si>
    <t>郭坤祥</t>
  </si>
  <si>
    <t>輕軌處高輕維修廠設施課軌道股</t>
  </si>
  <si>
    <t>0L1223</t>
  </si>
  <si>
    <t>車號:248-BR 底盤車:國瑞高空作業架:smac/ST170</t>
  </si>
  <si>
    <t>項次</t>
  </si>
  <si>
    <t>資產編號_資產名稱</t>
  </si>
  <si>
    <t>資產規格</t>
  </si>
  <si>
    <t>職工編號</t>
  </si>
  <si>
    <t>保管人</t>
  </si>
  <si>
    <t>使用部門</t>
  </si>
  <si>
    <t>資產位置</t>
  </si>
  <si>
    <t>取得日期</t>
  </si>
  <si>
    <t>帳面價值</t>
  </si>
  <si>
    <t>累計折舊</t>
  </si>
  <si>
    <t>狀態</t>
  </si>
  <si>
    <t>505060005_重型機車L8P-685</t>
  </si>
  <si>
    <t>陳俊銘</t>
  </si>
  <si>
    <t>維修處車輛廠電氣維修課車載設備股</t>
  </si>
  <si>
    <t>T22430</t>
  </si>
  <si>
    <t>大寮機廠(MD)－地下停車場</t>
  </si>
  <si>
    <t>505060006_重型機車L8P-686</t>
  </si>
  <si>
    <t>光陽 SA25GJ 車號:L8P-686</t>
  </si>
  <si>
    <t>505060008_重型機車L8P-688</t>
  </si>
  <si>
    <t>光陽 SA25GJ 車號:L8P-688</t>
  </si>
  <si>
    <t>張進順</t>
  </si>
  <si>
    <t>維修處電子廠通訊課北機廠股</t>
  </si>
  <si>
    <t>T24440</t>
  </si>
  <si>
    <t>紅線北段(車站)－T2444辦公室</t>
  </si>
  <si>
    <t>505060011_重型機車 XZ8-223</t>
  </si>
  <si>
    <t>光陽 SA25GJ XZ8-223</t>
  </si>
  <si>
    <t>095/04/24</t>
  </si>
  <si>
    <t>505060012_重型機車 XZ8-225</t>
  </si>
  <si>
    <t>光陽 SA25GJ XZ8-225</t>
  </si>
  <si>
    <t>蔡志陽</t>
  </si>
  <si>
    <t>維修處電機廠電力課紅線南段股</t>
  </si>
  <si>
    <t>T23510</t>
  </si>
  <si>
    <t>南機廠(SD)－(空)</t>
  </si>
  <si>
    <t>505060013_重型機車 XZ8-226</t>
  </si>
  <si>
    <t>光陽 SA25GJ XZ8-226</t>
  </si>
  <si>
    <t>高榮豐</t>
  </si>
  <si>
    <t>維修處電機廠電力課</t>
  </si>
  <si>
    <t>T23500</t>
  </si>
  <si>
    <t>505060015_重型機車 XZ8-079</t>
  </si>
  <si>
    <t>光陽 125 C.C. XZ8-079</t>
  </si>
  <si>
    <t>095/04/21</t>
  </si>
  <si>
    <t>505060016_重型機車 XZ8-080</t>
  </si>
  <si>
    <t>光陽 125 C.C. XZ8-080</t>
  </si>
  <si>
    <t>505060017_重型機車 267-BAX</t>
  </si>
  <si>
    <t>光陽 125 C.C. 267-BAX</t>
  </si>
  <si>
    <t>097/01/14</t>
  </si>
  <si>
    <t>505060019_重型機車 XA7-901</t>
  </si>
  <si>
    <t>光陽100 C.C. XA7-901</t>
  </si>
  <si>
    <t>黃銑威</t>
  </si>
  <si>
    <t>維修處軌道土木廠技術支援與規劃課</t>
  </si>
  <si>
    <t>T25100</t>
  </si>
  <si>
    <t>094/03/29</t>
  </si>
  <si>
    <t>505060020_重型機車 XA7-902</t>
  </si>
  <si>
    <t>光陽100 C.C. XA7-902</t>
  </si>
  <si>
    <t>505060022_重型機車 XA7-905</t>
  </si>
  <si>
    <t>光陽100 C.C. XA7-905</t>
  </si>
  <si>
    <t>505060023_重型機車 XA7-906</t>
  </si>
  <si>
    <t>光陽100 C.C. XA7-906</t>
  </si>
  <si>
    <t>505060027_重型機車 988-EFA</t>
  </si>
  <si>
    <t>山葉 XC125ME 988-EFA</t>
  </si>
  <si>
    <t>095/06/09</t>
  </si>
  <si>
    <t>505060028_重型機車 P3H-136</t>
  </si>
  <si>
    <t>山葉 XC125ME P3H-136</t>
  </si>
  <si>
    <t>505060030_重型機車 P3H-152</t>
  </si>
  <si>
    <t>山葉 XC125ME P3H-152</t>
  </si>
  <si>
    <t>吳榮芳</t>
  </si>
  <si>
    <t>505060031_重型機車 P3H-153</t>
  </si>
  <si>
    <t>山葉 XC125ME P3H-153</t>
  </si>
  <si>
    <t>李俊德</t>
  </si>
  <si>
    <t>維修處電子廠號誌紅線維修課紅線南段股</t>
  </si>
  <si>
    <t>T24220</t>
  </si>
  <si>
    <t>紅線南段(車站)－(空)</t>
  </si>
  <si>
    <t>505060033_重型機車 P3Y-653</t>
  </si>
  <si>
    <t>光陽 SA25GP P3Y-653</t>
  </si>
  <si>
    <t>095/07/19</t>
  </si>
  <si>
    <t>505060034_重型機車 P3Y-658</t>
  </si>
  <si>
    <t>光陽 SA25GP P3Y-658</t>
  </si>
  <si>
    <t>505060035_重型機車 P3Y-659</t>
  </si>
  <si>
    <t>光陽 SA25GP P3Y-659</t>
  </si>
  <si>
    <t>施柏光</t>
  </si>
  <si>
    <t>維修處電機廠技術支援與規劃課</t>
  </si>
  <si>
    <t>T23100</t>
  </si>
  <si>
    <t>505060036_重型機車 P3Y-660</t>
  </si>
  <si>
    <t>光陽 SA25GP P3Y-660</t>
  </si>
  <si>
    <t>吳宏其</t>
  </si>
  <si>
    <t>運務處車務中心大寮車務段</t>
  </si>
  <si>
    <t>T13300</t>
  </si>
  <si>
    <t>大寮機廠(MD)－大寮段機廠控制室(DCC)</t>
  </si>
  <si>
    <t>505060038_重型機車 P3Y-669</t>
  </si>
  <si>
    <t>光陽 SA25GP P3Y-669</t>
  </si>
  <si>
    <t>賴建平</t>
  </si>
  <si>
    <t>運務處票務中心自動收費設備課維修二股</t>
  </si>
  <si>
    <t>T15420</t>
  </si>
  <si>
    <t>505060039_重型機車 267-CTJ</t>
  </si>
  <si>
    <t>光陽 SA25GN 車號：267-CTJ</t>
  </si>
  <si>
    <t>王文源</t>
  </si>
  <si>
    <t>維修處電子廠通訊課中央監控股</t>
  </si>
  <si>
    <t>T24410</t>
  </si>
  <si>
    <t>南機廠(SD)-室外公務汽車停車格</t>
  </si>
  <si>
    <t>097/01/23</t>
  </si>
  <si>
    <t>505060042_重型機車MEY-9688</t>
  </si>
  <si>
    <t>光陽SJ25QC</t>
  </si>
  <si>
    <t>李權峯</t>
  </si>
  <si>
    <t>輕軌處高輕維修廠設施課電子股</t>
  </si>
  <si>
    <t>0L1221</t>
  </si>
  <si>
    <t>104/12/21</t>
  </si>
  <si>
    <t>505060043_重型機車MEY-9693</t>
  </si>
  <si>
    <t>蔡耀仁</t>
  </si>
  <si>
    <t>輕軌處高輕營運中心車務課</t>
  </si>
  <si>
    <t>0L1130</t>
  </si>
  <si>
    <t>505060044_重型機車 MJH-7195</t>
  </si>
  <si>
    <t>山葉YW125M</t>
  </si>
  <si>
    <t>105/12/20</t>
  </si>
  <si>
    <t>505060045_重型機車 MJH-7196</t>
  </si>
  <si>
    <t>林志霖</t>
  </si>
  <si>
    <t>輕軌處高輕維修廠車輛課</t>
  </si>
  <si>
    <t>0L1230</t>
  </si>
  <si>
    <t>廠牌/型號：光陽/SJ25KR</t>
  </si>
  <si>
    <t>何立捷</t>
  </si>
  <si>
    <t>輕軌處高輕維修廠設施課電機股</t>
  </si>
  <si>
    <t>高雄輕軌前鎮機廠(空)</t>
  </si>
  <si>
    <t>107/07/03</t>
  </si>
  <si>
    <t>一般折舊</t>
  </si>
  <si>
    <t>505060047_重型機車MSZ-8102</t>
  </si>
  <si>
    <t>鄭景祥</t>
  </si>
  <si>
    <t>運務處站務中心</t>
  </si>
  <si>
    <t>T14000</t>
  </si>
  <si>
    <t>橘線段(車站)-(空)</t>
  </si>
  <si>
    <t>505060048_重型機車MSZ-8103</t>
  </si>
  <si>
    <t>李銘竣</t>
  </si>
  <si>
    <t>運務處運管組</t>
  </si>
  <si>
    <t>T11000</t>
  </si>
  <si>
    <t>屏東公共腳踏車-(空)</t>
  </si>
  <si>
    <t>505060049_重型機車MTP-7350</t>
  </si>
  <si>
    <t>廠牌/型號：三陽/AP15W2</t>
  </si>
  <si>
    <t>輕軌處淡海輕軌維修組設施課土建設施股</t>
  </si>
  <si>
    <t>0L1F13</t>
  </si>
  <si>
    <t>淡海輕軌崁頂機廠-會議室(一)</t>
  </si>
  <si>
    <t>107/10/29</t>
  </si>
  <si>
    <t>505060050_重型機車MTP-7338</t>
  </si>
  <si>
    <t>周鼎衡</t>
  </si>
  <si>
    <t>輕軌處淡海輕軌營運組行控課自動收費股</t>
  </si>
  <si>
    <t>0L1D10</t>
  </si>
  <si>
    <t>淡海輕軌崁頂機廠-自動收費/號誌通訊設備測試室</t>
  </si>
  <si>
    <t>505060051_重型機車MTP-7352</t>
  </si>
  <si>
    <t>陳冠明</t>
  </si>
  <si>
    <t>輕軌處淡海輕軌維修組車輛課車輛維修股</t>
  </si>
  <si>
    <t>0L1F21</t>
  </si>
  <si>
    <t>淡海輕軌崁頂機廠-訓練教室(一)</t>
  </si>
  <si>
    <t>505060052_重型機車MTP-7351</t>
  </si>
  <si>
    <t>劉冠宏</t>
  </si>
  <si>
    <t>輕軌處淡海輕軌維修組設施課電務股</t>
  </si>
  <si>
    <t>0L1F11</t>
  </si>
  <si>
    <t>淡海輕軌崁頂機廠男休息室</t>
  </si>
  <si>
    <t>505060053_重型機車MTP-7353</t>
  </si>
  <si>
    <t>廠牌/型號：三陽/HM12VU</t>
  </si>
  <si>
    <t>邱奕玫</t>
  </si>
  <si>
    <t>輕軌處淡海輕軌營運組車務課</t>
  </si>
  <si>
    <t>0L1D20</t>
  </si>
  <si>
    <t>淡海輕軌崁頂機廠車務中心</t>
  </si>
  <si>
    <t>505060054_重型機車MTP-7339</t>
  </si>
  <si>
    <t>505060055_重型機車MWQ-3377</t>
  </si>
  <si>
    <t>廠牌/型號：三陽迪爵125/FC12VAZ1</t>
  </si>
  <si>
    <t>108/03/15</t>
  </si>
  <si>
    <t>505060056_輕型機車EWF-6869</t>
  </si>
  <si>
    <t>廠牌/型號：光陽/EA10TA</t>
  </si>
  <si>
    <t>南機廠(SD)-室外機車停車格</t>
  </si>
  <si>
    <t>109/02/06</t>
  </si>
  <si>
    <t>505060057_輕型機車EWF-6870</t>
  </si>
  <si>
    <t>505060058_輕型機車EWF-6871</t>
  </si>
  <si>
    <t>陳致嘉</t>
  </si>
  <si>
    <t>505060059_輕型機車EWF-6872</t>
  </si>
  <si>
    <t>南機廠(SD)(空)</t>
  </si>
  <si>
    <t>車齡</t>
    <phoneticPr fontId="1" type="noConversion"/>
  </si>
  <si>
    <t>西元年月</t>
    <phoneticPr fontId="1" type="noConversion"/>
  </si>
  <si>
    <t>2006.10</t>
    <phoneticPr fontId="1" type="noConversion"/>
  </si>
  <si>
    <t>2006.11</t>
    <phoneticPr fontId="1" type="noConversion"/>
  </si>
  <si>
    <t>2007.06</t>
    <phoneticPr fontId="1" type="noConversion"/>
  </si>
  <si>
    <t>2007.09</t>
    <phoneticPr fontId="1" type="noConversion"/>
  </si>
  <si>
    <t>2007.10</t>
    <phoneticPr fontId="1" type="noConversion"/>
  </si>
  <si>
    <t>2007.12</t>
    <phoneticPr fontId="1" type="noConversion"/>
  </si>
  <si>
    <t>2008.01</t>
    <phoneticPr fontId="1" type="noConversion"/>
  </si>
  <si>
    <t>2008.03</t>
    <phoneticPr fontId="1" type="noConversion"/>
  </si>
  <si>
    <t>2008.05</t>
    <phoneticPr fontId="1" type="noConversion"/>
  </si>
  <si>
    <t>2008.07</t>
    <phoneticPr fontId="1" type="noConversion"/>
  </si>
  <si>
    <t>2009.09</t>
    <phoneticPr fontId="1" type="noConversion"/>
  </si>
  <si>
    <t>車輛種類</t>
    <phoneticPr fontId="1" type="noConversion"/>
  </si>
  <si>
    <t>自用小客貨</t>
    <phoneticPr fontId="1" type="noConversion"/>
  </si>
  <si>
    <t>自用小貨車</t>
    <phoneticPr fontId="1" type="noConversion"/>
  </si>
  <si>
    <t>排氣量</t>
    <phoneticPr fontId="1" type="noConversion"/>
  </si>
  <si>
    <t>自用大貨車</t>
    <phoneticPr fontId="1" type="noConversion"/>
  </si>
  <si>
    <t>自用小代客</t>
    <phoneticPr fontId="1" type="noConversion"/>
  </si>
  <si>
    <t>使用單位</t>
    <phoneticPr fontId="1" type="noConversion"/>
  </si>
  <si>
    <t>項次</t>
    <phoneticPr fontId="9" type="noConversion"/>
  </si>
  <si>
    <t>保管人</t>
    <phoneticPr fontId="9" type="noConversion"/>
  </si>
  <si>
    <t>車牌號碼</t>
    <phoneticPr fontId="9" type="noConversion"/>
  </si>
  <si>
    <t>翁百慶</t>
    <phoneticPr fontId="9" type="noConversion"/>
  </si>
  <si>
    <t>RBY-7551</t>
    <phoneticPr fontId="9" type="noConversion"/>
  </si>
  <si>
    <t>RBY-7617</t>
    <phoneticPr fontId="9" type="noConversion"/>
  </si>
  <si>
    <t>RBY-7619</t>
    <phoneticPr fontId="9" type="noConversion"/>
  </si>
  <si>
    <t>M13</t>
    <phoneticPr fontId="9" type="noConversion"/>
  </si>
  <si>
    <t>林信德</t>
  </si>
  <si>
    <t>RCA-2276</t>
    <phoneticPr fontId="9" type="noConversion"/>
  </si>
  <si>
    <t>蔡昆諺</t>
    <phoneticPr fontId="9" type="noConversion"/>
  </si>
  <si>
    <t>RBK-6283</t>
    <phoneticPr fontId="9" type="noConversion"/>
  </si>
  <si>
    <t>許曉初</t>
  </si>
  <si>
    <t>RAV-9812</t>
    <phoneticPr fontId="9" type="noConversion"/>
  </si>
  <si>
    <t>使用單位</t>
    <phoneticPr fontId="9" type="noConversion"/>
  </si>
  <si>
    <t>公司長租車輛資料表</t>
    <phoneticPr fontId="9" type="noConversion"/>
  </si>
  <si>
    <t>RCS-7815</t>
    <phoneticPr fontId="9" type="noConversion"/>
  </si>
  <si>
    <t>RDD-6176</t>
    <phoneticPr fontId="9" type="noConversion"/>
  </si>
  <si>
    <t>RCS-7836</t>
    <phoneticPr fontId="9" type="noConversion"/>
  </si>
  <si>
    <t>L1221</t>
    <phoneticPr fontId="9" type="noConversion"/>
  </si>
  <si>
    <t>L1222</t>
    <phoneticPr fontId="9" type="noConversion"/>
  </si>
  <si>
    <t>L1224</t>
    <phoneticPr fontId="9" type="noConversion"/>
  </si>
  <si>
    <t>黃震民</t>
    <phoneticPr fontId="9" type="noConversion"/>
  </si>
  <si>
    <t>魏克霖</t>
    <phoneticPr fontId="9" type="noConversion"/>
  </si>
  <si>
    <t>陳雅文</t>
    <phoneticPr fontId="9" type="noConversion"/>
  </si>
  <si>
    <t>L1F</t>
    <phoneticPr fontId="9" type="noConversion"/>
  </si>
  <si>
    <t>資產編號_資產名稱</t>
    <phoneticPr fontId="9" type="noConversion"/>
  </si>
  <si>
    <t>無</t>
    <phoneticPr fontId="9" type="noConversion"/>
  </si>
  <si>
    <t>505060003A_腳踏車</t>
  </si>
  <si>
    <t>腳踏車</t>
  </si>
  <si>
    <t>劉政華</t>
  </si>
  <si>
    <t>094/01/06</t>
  </si>
  <si>
    <t>北機廠(ND)(空)</t>
  </si>
  <si>
    <t>大寮機廠(MD)(空)</t>
  </si>
  <si>
    <t>505060046_重型機車MSZ-8101</t>
  </si>
  <si>
    <t>0L1222</t>
  </si>
  <si>
    <t>高士勛</t>
  </si>
  <si>
    <t>光陽 SA25GJ 車號:L8P-685</t>
    <phoneticPr fontId="1" type="noConversion"/>
  </si>
  <si>
    <t>職工編號</t>
    <phoneticPr fontId="1" type="noConversion"/>
  </si>
  <si>
    <t>公務汽車保管資料</t>
    <phoneticPr fontId="1" type="noConversion"/>
  </si>
  <si>
    <t>資產大類</t>
    <phoneticPr fontId="1" type="noConversion"/>
  </si>
  <si>
    <t>505030001_客貨廂型車6782-XC</t>
  </si>
  <si>
    <t>095/03/22</t>
  </si>
  <si>
    <t>505030002_柴油貨車7336-XC</t>
  </si>
  <si>
    <t>505030003_客貨廂型車7495-XC</t>
  </si>
  <si>
    <t>095/03/30</t>
  </si>
  <si>
    <t>505030004_柴油貨車含復軌設備裝載車廂1102-XD</t>
  </si>
  <si>
    <t>095/08/21</t>
  </si>
  <si>
    <t>505030005_八人座客貨廂型車0532-NZ</t>
  </si>
  <si>
    <t>095/10/25</t>
  </si>
  <si>
    <t>505030006_八人座客貨廂型車0925-NZ</t>
  </si>
  <si>
    <t>095/11/03</t>
  </si>
  <si>
    <t>095/11/16</t>
  </si>
  <si>
    <t>505030010_客貨箱型車7592-TE</t>
  </si>
  <si>
    <t>096/06/26</t>
  </si>
  <si>
    <t>505030011_客貨箱型車2456-XJ</t>
  </si>
  <si>
    <t>096/09/28</t>
  </si>
  <si>
    <t>505030012_客貨箱型車2455-XJ</t>
  </si>
  <si>
    <t>096/10/03</t>
  </si>
  <si>
    <t>505030015_客貨箱型車3219-XJ</t>
  </si>
  <si>
    <t>096/10/19</t>
  </si>
  <si>
    <t>505030016_客貨箱型車3252-XJ</t>
  </si>
  <si>
    <t>505030017_客貨箱型車 0028-XK</t>
  </si>
  <si>
    <t>096/12/13</t>
  </si>
  <si>
    <t>505030018_客貨箱型車 0029-XK</t>
  </si>
  <si>
    <t>505030019_3.49噸復軌設備裝載車0456-XK</t>
  </si>
  <si>
    <t>097/01/07</t>
  </si>
  <si>
    <t>505030021_客貨廂型車5400-XL</t>
  </si>
  <si>
    <t>097/03/25</t>
  </si>
  <si>
    <t>505030022_客貨廂型車5401-XL</t>
  </si>
  <si>
    <t>505030023_九人座雙廂式代用客車 5492-QX</t>
  </si>
  <si>
    <t>097/03/17</t>
  </si>
  <si>
    <t>505030026_客貨箱型車 7051-XK</t>
  </si>
  <si>
    <t>097/05/30</t>
  </si>
  <si>
    <t>505030027_客貨箱型車 7052-XK</t>
  </si>
  <si>
    <t>097/05/08</t>
  </si>
  <si>
    <t>097/07/15</t>
  </si>
  <si>
    <t>097/05/15</t>
  </si>
  <si>
    <t>505030032_車裝式高空作業車 248-BR</t>
  </si>
  <si>
    <t>陳憲酩</t>
  </si>
  <si>
    <t>098/09/08</t>
  </si>
  <si>
    <t>成本中心</t>
  </si>
  <si>
    <t>月</t>
    <phoneticPr fontId="1" type="noConversion"/>
  </si>
  <si>
    <t>年</t>
    <phoneticPr fontId="1" type="noConversion"/>
  </si>
  <si>
    <t>職編</t>
    <phoneticPr fontId="1" type="noConversion"/>
  </si>
  <si>
    <t>車牌</t>
    <phoneticPr fontId="1" type="noConversion"/>
  </si>
  <si>
    <t>L8P-685</t>
  </si>
  <si>
    <t>項次</t>
    <phoneticPr fontId="1" type="noConversion"/>
  </si>
  <si>
    <t>http://prod.krtco.com.tw/erp/ft/jsp/ftjji60.jsp?</t>
  </si>
  <si>
    <t>資產網址</t>
    <phoneticPr fontId="1" type="noConversion"/>
  </si>
  <si>
    <t>第2次驗車費</t>
    <phoneticPr fontId="1" type="noConversion"/>
  </si>
  <si>
    <t>第1次驗車費</t>
    <phoneticPr fontId="1" type="noConversion"/>
  </si>
  <si>
    <t>取得(月)</t>
    <phoneticPr fontId="1" type="noConversion"/>
  </si>
  <si>
    <t>取得(年)</t>
    <phoneticPr fontId="1" type="noConversion"/>
  </si>
  <si>
    <t>20060331</t>
  </si>
  <si>
    <t>20060424</t>
  </si>
  <si>
    <t>20060421</t>
  </si>
  <si>
    <t>20080114</t>
  </si>
  <si>
    <t>20050329</t>
  </si>
  <si>
    <t>20060609</t>
  </si>
  <si>
    <t>20060719</t>
  </si>
  <si>
    <t>20080123</t>
  </si>
  <si>
    <t>20150925</t>
  </si>
  <si>
    <t>20161212</t>
  </si>
  <si>
    <t>20180531</t>
  </si>
  <si>
    <t>20181022</t>
  </si>
  <si>
    <t>20190215</t>
  </si>
  <si>
    <t>20200203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</si>
</sst>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0.0_ "/>
  </numFmts>
  <fonts count="2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ajor"/>
    </font>
    <font>
      <sz val="20"/>
      <color theme="1"/>
      <name val="新細明體"/>
      <family val="1"/>
      <charset val="136"/>
      <scheme val="major"/>
    </font>
    <font>
      <sz val="20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b/>
      <sz val="16"/>
      <color rgb="FFFF0000"/>
      <name val="新細明體"/>
      <family val="1"/>
      <charset val="136"/>
    </font>
    <font>
      <sz val="9"/>
      <name val="新細明體"/>
      <family val="1"/>
      <charset val="136"/>
    </font>
    <font>
      <b/>
      <sz val="14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FFFFFF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b/>
      <sz val="12"/>
      <color rgb="FFC00000"/>
      <name val="新細明體"/>
      <family val="1"/>
      <charset val="136"/>
      <scheme val="minor"/>
    </font>
    <font>
      <b/>
      <sz val="22"/>
      <color rgb="FFC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DAFF"/>
        <bgColor indexed="64"/>
      </patternFill>
    </fill>
    <fill>
      <patternFill patternType="solid">
        <fgColor rgb="FFB7C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0808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right" vertical="center"/>
    </xf>
    <xf numFmtId="0" fontId="14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right" vertical="center"/>
    </xf>
    <xf numFmtId="3" fontId="14" fillId="4" borderId="1" xfId="0" applyNumberFormat="1" applyFont="1" applyFill="1" applyBorder="1" applyAlignment="1">
      <alignment horizontal="right" vertical="center"/>
    </xf>
    <xf numFmtId="3" fontId="14" fillId="5" borderId="1" xfId="0" applyNumberFormat="1" applyFont="1" applyFill="1" applyBorder="1" applyAlignment="1">
      <alignment horizontal="right" vertical="center"/>
    </xf>
    <xf numFmtId="0" fontId="0" fillId="6" borderId="0" xfId="0" applyFill="1">
      <alignment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6" fillId="0" borderId="3" xfId="0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0" fontId="2" fillId="2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left" vertical="center"/>
    </xf>
    <xf numFmtId="0" fontId="18" fillId="7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3" fontId="14" fillId="4" borderId="0" xfId="0" applyNumberFormat="1" applyFont="1" applyFill="1" applyAlignment="1">
      <alignment horizontal="center" vertical="center"/>
    </xf>
    <xf numFmtId="3" fontId="14" fillId="5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76" fontId="21" fillId="2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/>
    </xf>
    <xf numFmtId="0" fontId="22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vertical="center"/>
    </xf>
    <xf numFmtId="0" fontId="24" fillId="0" borderId="0" xfId="0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4" fillId="0" borderId="0" xfId="0" applyFont="1" applyFill="1">
      <alignment vertical="center"/>
    </xf>
    <xf numFmtId="0" fontId="0" fillId="0" borderId="0" xfId="0" applyAlignment="1">
      <alignment horizontal="left" vertical="center"/>
    </xf>
    <xf numFmtId="0" fontId="20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24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5" fillId="0" borderId="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center" vertical="center" wrapText="1"/>
    </xf>
    <xf numFmtId="0" fontId="14" fillId="5" borderId="0" xfId="0" applyFont="1" applyFill="1" applyAlignment="1">
      <alignment horizontal="left" vertical="center"/>
    </xf>
    <xf numFmtId="0" fontId="18" fillId="7" borderId="0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2248-0C81-43D7-ADB0-E4DD2EF51606}">
  <sheetPr>
    <pageSetUpPr fitToPage="1"/>
  </sheetPr>
  <dimension ref="A1:S45"/>
  <sheetViews>
    <sheetView topLeftCell="A10" workbookViewId="0">
      <selection activeCell="A28" sqref="A28:XFD28"/>
    </sheetView>
  </sheetViews>
  <sheetFormatPr defaultRowHeight="16.2"/>
  <cols>
    <col min="1" max="1" width="5.44140625" style="2" customWidth="1"/>
    <col min="2" max="2" width="44.6640625" style="35" customWidth="1"/>
    <col min="3" max="3" width="9" style="50"/>
    <col min="4" max="4" width="11.88671875" style="4" bestFit="1" customWidth="1"/>
    <col min="5" max="5" width="12.109375" style="2" bestFit="1" customWidth="1"/>
    <col min="6" max="6" width="12.33203125" style="2" customWidth="1"/>
    <col min="7" max="7" width="21.44140625" customWidth="1"/>
    <col min="8" max="8" width="11.21875" style="2" customWidth="1"/>
    <col min="9" max="10" width="5.6640625" style="2" customWidth="1"/>
    <col min="11" max="11" width="10.21875" style="50" hidden="1" customWidth="1"/>
    <col min="12" max="12" width="8.6640625" style="50" bestFit="1" customWidth="1"/>
    <col min="13" max="13" width="8.109375" style="2" bestFit="1" customWidth="1"/>
    <col min="14" max="14" width="11.6640625" style="2" bestFit="1" customWidth="1"/>
    <col min="15" max="15" width="54.44140625" customWidth="1"/>
    <col min="16" max="16" width="10.21875" bestFit="1" customWidth="1"/>
    <col min="17" max="17" width="13" style="47" customWidth="1"/>
    <col min="18" max="18" width="17.88671875" bestFit="1" customWidth="1"/>
    <col min="19" max="19" width="10" customWidth="1"/>
  </cols>
  <sheetData>
    <row r="1" spans="1:19" ht="28.2">
      <c r="A1" s="66" t="s">
        <v>356</v>
      </c>
      <c r="B1" s="60"/>
      <c r="D1" s="60"/>
      <c r="E1" s="60"/>
      <c r="F1" s="60"/>
      <c r="M1" s="10"/>
      <c r="N1" s="10"/>
      <c r="O1" s="11"/>
      <c r="P1" s="60"/>
    </row>
    <row r="2" spans="1:19" s="4" customFormat="1" ht="18.75" customHeight="1">
      <c r="A2" s="12" t="s">
        <v>124</v>
      </c>
      <c r="B2" s="33" t="s">
        <v>125</v>
      </c>
      <c r="C2" s="48" t="s">
        <v>401</v>
      </c>
      <c r="D2" s="12" t="s">
        <v>402</v>
      </c>
      <c r="E2" s="12" t="s">
        <v>128</v>
      </c>
      <c r="F2" s="12" t="s">
        <v>316</v>
      </c>
      <c r="G2" s="53" t="s">
        <v>130</v>
      </c>
      <c r="H2" s="54" t="s">
        <v>131</v>
      </c>
      <c r="I2" s="14" t="s">
        <v>400</v>
      </c>
      <c r="J2" s="14" t="s">
        <v>399</v>
      </c>
      <c r="K2" s="48" t="s">
        <v>298</v>
      </c>
      <c r="L2" s="48" t="s">
        <v>297</v>
      </c>
      <c r="M2" s="13" t="s">
        <v>313</v>
      </c>
      <c r="N2" s="13" t="s">
        <v>310</v>
      </c>
      <c r="O2" s="13" t="s">
        <v>126</v>
      </c>
      <c r="P2" s="12" t="s">
        <v>401</v>
      </c>
      <c r="Q2" s="50" t="s">
        <v>298</v>
      </c>
      <c r="R2" s="4" t="s">
        <v>408</v>
      </c>
      <c r="S2" s="4" t="s">
        <v>407</v>
      </c>
    </row>
    <row r="3" spans="1:19" s="32" customFormat="1">
      <c r="A3" s="36">
        <v>1</v>
      </c>
      <c r="B3" s="34" t="str">
        <f>raw_汽車!B3</f>
        <v>505030001_客貨廂型車6782-XC</v>
      </c>
      <c r="C3" s="65" t="str">
        <f t="shared" ref="C3:C33" si="0">TEXT(P3,"000000")</f>
        <v>008358</v>
      </c>
      <c r="D3" s="31" t="str">
        <f t="shared" ref="D3:D33" si="1">RIGHT(B3,7)</f>
        <v>6782-XC</v>
      </c>
      <c r="E3" s="29" t="str">
        <f>raw_汽車!C4</f>
        <v>劉佳龍</v>
      </c>
      <c r="F3" s="29" t="str">
        <f>raw_汽車!E4</f>
        <v>T24230</v>
      </c>
      <c r="G3" s="30" t="str">
        <f>raw_汽車!F4</f>
        <v>紅線北段(車站)－(空)</v>
      </c>
      <c r="H3" s="37" t="str">
        <f>raw_汽車!G4</f>
        <v>095/03/22</v>
      </c>
      <c r="I3" s="37">
        <f>LEFT($Q3,3)+1911</f>
        <v>2006</v>
      </c>
      <c r="J3" s="37" t="str">
        <f>RIGHT($Q3,2)</f>
        <v>03</v>
      </c>
      <c r="K3" s="51">
        <v>2006.03</v>
      </c>
      <c r="L3" s="52">
        <f ca="1">(YEAR(TODAY())+MONTH(TODAY())/12)-(I3+J3/12)</f>
        <v>15.416666666666742</v>
      </c>
      <c r="M3" s="16">
        <v>1781</v>
      </c>
      <c r="N3" s="17" t="s">
        <v>311</v>
      </c>
      <c r="O3" s="5" t="s">
        <v>0</v>
      </c>
      <c r="P3" s="29">
        <f>raw_汽車!B4</f>
        <v>8358</v>
      </c>
      <c r="Q3" s="56" t="str">
        <f t="shared" ref="Q3:Q33" si="2">LEFT(H3,6)</f>
        <v>095/03</v>
      </c>
      <c r="R3" s="55">
        <v>450</v>
      </c>
      <c r="S3" s="55">
        <v>300</v>
      </c>
    </row>
    <row r="4" spans="1:19">
      <c r="A4" s="36">
        <v>2</v>
      </c>
      <c r="B4" s="34" t="str">
        <f>raw_汽車!B5</f>
        <v>505030002_柴油貨車7336-XC</v>
      </c>
      <c r="C4" s="65" t="str">
        <f t="shared" si="0"/>
        <v>012905</v>
      </c>
      <c r="D4" s="31" t="str">
        <f t="shared" si="1"/>
        <v>7336-XC</v>
      </c>
      <c r="E4" s="29" t="str">
        <f>raw_汽車!C6</f>
        <v>洪國盛</v>
      </c>
      <c r="F4" s="29" t="str">
        <f>raw_汽車!E6</f>
        <v>T22620</v>
      </c>
      <c r="G4" s="30" t="str">
        <f>raw_汽車!F6</f>
        <v>南機廠(SD)－轉向架維修區</v>
      </c>
      <c r="H4" s="37" t="str">
        <f>raw_汽車!G6</f>
        <v>095/03/31</v>
      </c>
      <c r="I4" s="37">
        <f t="shared" ref="I4:I33" si="3">LEFT($Q4,3)+1911</f>
        <v>2006</v>
      </c>
      <c r="J4" s="37" t="str">
        <f t="shared" ref="J4:J33" si="4">RIGHT($Q4,2)</f>
        <v>03</v>
      </c>
      <c r="K4" s="51">
        <v>2006.03</v>
      </c>
      <c r="L4" s="52">
        <f t="shared" ref="L4:L33" ca="1" si="5">(YEAR(TODAY())+MONTH(TODAY())/12)-(I4+J4/12)</f>
        <v>15.416666666666742</v>
      </c>
      <c r="M4" s="16">
        <v>2835</v>
      </c>
      <c r="N4" s="15" t="s">
        <v>312</v>
      </c>
      <c r="O4" s="5" t="s">
        <v>6</v>
      </c>
      <c r="P4" s="29">
        <f>raw_汽車!B6</f>
        <v>12905</v>
      </c>
      <c r="Q4" s="56" t="str">
        <f t="shared" si="2"/>
        <v>095/03</v>
      </c>
      <c r="R4" s="2">
        <v>450</v>
      </c>
      <c r="S4" s="2">
        <v>450</v>
      </c>
    </row>
    <row r="5" spans="1:19">
      <c r="A5" s="36">
        <v>3</v>
      </c>
      <c r="B5" s="34" t="str">
        <f>raw_汽車!B7</f>
        <v>505030003_客貨廂型車7495-XC</v>
      </c>
      <c r="C5" s="65" t="str">
        <f t="shared" si="0"/>
        <v>010222</v>
      </c>
      <c r="D5" s="31" t="str">
        <f t="shared" si="1"/>
        <v>7495-XC</v>
      </c>
      <c r="E5" s="29" t="str">
        <f>raw_汽車!C8</f>
        <v>張志遠</v>
      </c>
      <c r="F5" s="29" t="str">
        <f>raw_汽車!E8</f>
        <v>T24620</v>
      </c>
      <c r="G5" s="30" t="str">
        <f>raw_汽車!F8</f>
        <v>橘線段(車站)－(空)</v>
      </c>
      <c r="H5" s="37" t="str">
        <f>raw_汽車!G8</f>
        <v>095/03/30</v>
      </c>
      <c r="I5" s="37">
        <f t="shared" si="3"/>
        <v>2006</v>
      </c>
      <c r="J5" s="37" t="str">
        <f t="shared" si="4"/>
        <v>03</v>
      </c>
      <c r="K5" s="51">
        <v>2006.03</v>
      </c>
      <c r="L5" s="52">
        <f t="shared" ca="1" si="5"/>
        <v>15.416666666666742</v>
      </c>
      <c r="M5" s="16">
        <v>1781</v>
      </c>
      <c r="N5" s="17" t="s">
        <v>311</v>
      </c>
      <c r="O5" s="5" t="s">
        <v>12</v>
      </c>
      <c r="P5" s="29">
        <f>raw_汽車!B8</f>
        <v>10222</v>
      </c>
      <c r="Q5" s="56" t="str">
        <f t="shared" si="2"/>
        <v>095/03</v>
      </c>
      <c r="R5" s="55">
        <v>450</v>
      </c>
      <c r="S5" s="55">
        <v>300</v>
      </c>
    </row>
    <row r="6" spans="1:19">
      <c r="A6" s="36">
        <v>4</v>
      </c>
      <c r="B6" s="34" t="str">
        <f>raw_汽車!B9</f>
        <v>505030004_柴油貨車含復軌設備裝載車廂1102-XD</v>
      </c>
      <c r="C6" s="65" t="str">
        <f t="shared" si="0"/>
        <v>010693</v>
      </c>
      <c r="D6" s="31" t="str">
        <f t="shared" si="1"/>
        <v>1102-XD</v>
      </c>
      <c r="E6" s="29" t="str">
        <f>raw_汽車!C10</f>
        <v>陳長健</v>
      </c>
      <c r="F6" s="29" t="str">
        <f>raw_汽車!E10</f>
        <v>T22310</v>
      </c>
      <c r="G6" s="30" t="str">
        <f>raw_汽車!F10</f>
        <v>南機廠(SD)－轉向架區</v>
      </c>
      <c r="H6" s="37" t="str">
        <f>raw_汽車!G10</f>
        <v>095/08/21</v>
      </c>
      <c r="I6" s="37">
        <f t="shared" si="3"/>
        <v>2006</v>
      </c>
      <c r="J6" s="37" t="str">
        <f t="shared" si="4"/>
        <v>08</v>
      </c>
      <c r="K6" s="51">
        <v>2006.08</v>
      </c>
      <c r="L6" s="52">
        <f t="shared" ca="1" si="5"/>
        <v>15</v>
      </c>
      <c r="M6" s="16">
        <v>2835</v>
      </c>
      <c r="N6" s="15" t="s">
        <v>312</v>
      </c>
      <c r="O6" s="5" t="s">
        <v>17</v>
      </c>
      <c r="P6" s="29">
        <f>raw_汽車!B10</f>
        <v>10693</v>
      </c>
      <c r="Q6" s="56" t="str">
        <f t="shared" si="2"/>
        <v>095/08</v>
      </c>
      <c r="R6" s="2">
        <v>450</v>
      </c>
      <c r="S6" s="2">
        <v>450</v>
      </c>
    </row>
    <row r="7" spans="1:19">
      <c r="A7" s="36">
        <v>5</v>
      </c>
      <c r="B7" s="34" t="str">
        <f>raw_汽車!B11</f>
        <v>505030005_八人座客貨廂型車0532-NZ</v>
      </c>
      <c r="C7" s="65" t="str">
        <f t="shared" si="0"/>
        <v>011378</v>
      </c>
      <c r="D7" s="31" t="str">
        <f t="shared" si="1"/>
        <v>0532-NZ</v>
      </c>
      <c r="E7" s="29" t="str">
        <f>raw_汽車!C12</f>
        <v>楊福清</v>
      </c>
      <c r="F7" s="29" t="str">
        <f>raw_汽車!E12</f>
        <v>T25240</v>
      </c>
      <c r="G7" s="30" t="str">
        <f>raw_汽車!F12</f>
        <v>大寮機廠(MD)－(空)</v>
      </c>
      <c r="H7" s="37" t="str">
        <f>raw_汽車!G12</f>
        <v>095/10/25</v>
      </c>
      <c r="I7" s="37">
        <f t="shared" si="3"/>
        <v>2006</v>
      </c>
      <c r="J7" s="37" t="str">
        <f t="shared" si="4"/>
        <v>10</v>
      </c>
      <c r="K7" s="51" t="s">
        <v>299</v>
      </c>
      <c r="L7" s="52">
        <f t="shared" ca="1" si="5"/>
        <v>14.833333333333485</v>
      </c>
      <c r="M7" s="16">
        <v>2694</v>
      </c>
      <c r="N7" s="17" t="s">
        <v>311</v>
      </c>
      <c r="O7" s="5" t="s">
        <v>22</v>
      </c>
      <c r="P7" s="29">
        <f>raw_汽車!B12</f>
        <v>11378</v>
      </c>
      <c r="Q7" s="56" t="str">
        <f t="shared" si="2"/>
        <v>095/10</v>
      </c>
      <c r="R7" s="55">
        <v>450</v>
      </c>
      <c r="S7" s="55">
        <v>300</v>
      </c>
    </row>
    <row r="8" spans="1:19">
      <c r="A8" s="36">
        <v>6</v>
      </c>
      <c r="B8" s="34" t="str">
        <f>raw_汽車!B13</f>
        <v>505030006_八人座客貨廂型車0925-NZ</v>
      </c>
      <c r="C8" s="65" t="str">
        <f t="shared" si="0"/>
        <v>007368</v>
      </c>
      <c r="D8" s="31" t="str">
        <f t="shared" si="1"/>
        <v>0925-NZ</v>
      </c>
      <c r="E8" s="29" t="str">
        <f>raw_汽車!C14</f>
        <v>黃聖育</v>
      </c>
      <c r="F8" s="29" t="str">
        <f>raw_汽車!E14</f>
        <v>0M1000</v>
      </c>
      <c r="G8" s="30" t="str">
        <f>raw_汽車!F14</f>
        <v>南機廠(SD)－室外公務汽車停車格</v>
      </c>
      <c r="H8" s="37" t="str">
        <f>raw_汽車!G14</f>
        <v>095/10/25</v>
      </c>
      <c r="I8" s="37">
        <f t="shared" si="3"/>
        <v>2006</v>
      </c>
      <c r="J8" s="37" t="str">
        <f t="shared" si="4"/>
        <v>10</v>
      </c>
      <c r="K8" s="51" t="s">
        <v>299</v>
      </c>
      <c r="L8" s="52">
        <f t="shared" ca="1" si="5"/>
        <v>14.833333333333485</v>
      </c>
      <c r="M8" s="16">
        <v>2694</v>
      </c>
      <c r="N8" s="17" t="s">
        <v>311</v>
      </c>
      <c r="O8" s="5" t="s">
        <v>27</v>
      </c>
      <c r="P8" s="29">
        <f>raw_汽車!B14</f>
        <v>7368</v>
      </c>
      <c r="Q8" s="56" t="str">
        <f t="shared" si="2"/>
        <v>095/10</v>
      </c>
      <c r="R8" s="2">
        <v>450</v>
      </c>
      <c r="S8" s="2">
        <v>300</v>
      </c>
    </row>
    <row r="9" spans="1:19">
      <c r="A9" s="36">
        <v>7</v>
      </c>
      <c r="B9" s="34" t="str">
        <f>raw_汽車!B15</f>
        <v>505030007_貨車2395-NZ</v>
      </c>
      <c r="C9" s="65" t="str">
        <f t="shared" si="0"/>
        <v>003508</v>
      </c>
      <c r="D9" s="31" t="str">
        <f t="shared" si="1"/>
        <v>2395-NZ</v>
      </c>
      <c r="E9" s="29" t="str">
        <f>raw_汽車!C16</f>
        <v>陳維德</v>
      </c>
      <c r="F9" s="29" t="str">
        <f>raw_汽車!E16</f>
        <v>T25320</v>
      </c>
      <c r="G9" s="30" t="str">
        <f>raw_汽車!F16</f>
        <v>大寮機廠(MD)－(空)</v>
      </c>
      <c r="H9" s="37" t="str">
        <f>raw_汽車!G16</f>
        <v>095/11/03</v>
      </c>
      <c r="I9" s="37">
        <f t="shared" si="3"/>
        <v>2006</v>
      </c>
      <c r="J9" s="37" t="str">
        <f t="shared" si="4"/>
        <v>11</v>
      </c>
      <c r="K9" s="51" t="s">
        <v>300</v>
      </c>
      <c r="L9" s="52">
        <f t="shared" ca="1" si="5"/>
        <v>14.75</v>
      </c>
      <c r="M9" s="16">
        <v>1997</v>
      </c>
      <c r="N9" s="15" t="s">
        <v>312</v>
      </c>
      <c r="O9" s="5" t="s">
        <v>33</v>
      </c>
      <c r="P9" s="29">
        <f>raw_汽車!B16</f>
        <v>3508</v>
      </c>
      <c r="Q9" s="56" t="str">
        <f t="shared" si="2"/>
        <v>095/11</v>
      </c>
      <c r="R9" s="55">
        <v>450</v>
      </c>
      <c r="S9" s="55">
        <v>450</v>
      </c>
    </row>
    <row r="10" spans="1:19">
      <c r="A10" s="36">
        <v>8</v>
      </c>
      <c r="B10" s="34" t="str">
        <f>raw_汽車!B17</f>
        <v>505030009_貨車2935-NZ</v>
      </c>
      <c r="C10" s="65" t="str">
        <f t="shared" si="0"/>
        <v>008531</v>
      </c>
      <c r="D10" s="31" t="str">
        <f t="shared" si="1"/>
        <v>2935-NZ</v>
      </c>
      <c r="E10" s="29" t="str">
        <f>raw_汽車!C18</f>
        <v>宋南隆</v>
      </c>
      <c r="F10" s="29" t="str">
        <f>raw_汽車!E18</f>
        <v>T24450</v>
      </c>
      <c r="G10" s="30" t="str">
        <f>raw_汽車!F18</f>
        <v>大寮機廠(MD)-地下停車場</v>
      </c>
      <c r="H10" s="37" t="str">
        <f>raw_汽車!G18</f>
        <v>095/11/16</v>
      </c>
      <c r="I10" s="37">
        <f t="shared" si="3"/>
        <v>2006</v>
      </c>
      <c r="J10" s="37" t="str">
        <f t="shared" si="4"/>
        <v>11</v>
      </c>
      <c r="K10" s="51" t="s">
        <v>300</v>
      </c>
      <c r="L10" s="52">
        <f t="shared" ca="1" si="5"/>
        <v>14.75</v>
      </c>
      <c r="M10" s="16">
        <v>1997</v>
      </c>
      <c r="N10" s="15" t="s">
        <v>312</v>
      </c>
      <c r="O10" s="5" t="s">
        <v>38</v>
      </c>
      <c r="P10" s="29">
        <f>raw_汽車!B18</f>
        <v>8531</v>
      </c>
      <c r="Q10" s="56" t="str">
        <f t="shared" si="2"/>
        <v>095/11</v>
      </c>
      <c r="R10" s="2">
        <v>450</v>
      </c>
      <c r="S10" s="2">
        <v>450</v>
      </c>
    </row>
    <row r="11" spans="1:19">
      <c r="A11" s="36">
        <v>9</v>
      </c>
      <c r="B11" s="34" t="str">
        <f>raw_汽車!B19</f>
        <v>505030010_客貨箱型車7592-TE</v>
      </c>
      <c r="C11" s="65" t="str">
        <f t="shared" si="0"/>
        <v>011162</v>
      </c>
      <c r="D11" s="31" t="str">
        <f t="shared" si="1"/>
        <v>7592-TE</v>
      </c>
      <c r="E11" s="29" t="str">
        <f>raw_汽車!C20</f>
        <v>李良啟</v>
      </c>
      <c r="F11" s="29" t="str">
        <f>raw_汽車!E20</f>
        <v>T24610</v>
      </c>
      <c r="G11" s="30" t="str">
        <f>raw_汽車!F20</f>
        <v>橘線段(車站)－(空)</v>
      </c>
      <c r="H11" s="37" t="str">
        <f>raw_汽車!G20</f>
        <v>096/06/26</v>
      </c>
      <c r="I11" s="37">
        <f t="shared" si="3"/>
        <v>2007</v>
      </c>
      <c r="J11" s="37" t="str">
        <f t="shared" si="4"/>
        <v>06</v>
      </c>
      <c r="K11" s="51" t="s">
        <v>301</v>
      </c>
      <c r="L11" s="52">
        <f t="shared" ca="1" si="5"/>
        <v>14.166666666666742</v>
      </c>
      <c r="M11" s="16">
        <v>1781</v>
      </c>
      <c r="N11" s="17" t="s">
        <v>311</v>
      </c>
      <c r="O11" s="5" t="s">
        <v>43</v>
      </c>
      <c r="P11" s="29">
        <f>raw_汽車!B20</f>
        <v>11162</v>
      </c>
      <c r="Q11" s="56" t="str">
        <f t="shared" si="2"/>
        <v>096/06</v>
      </c>
      <c r="R11" s="55">
        <v>450</v>
      </c>
      <c r="S11" s="55">
        <v>300</v>
      </c>
    </row>
    <row r="12" spans="1:19">
      <c r="A12" s="36">
        <v>10</v>
      </c>
      <c r="B12" s="34" t="str">
        <f>raw_汽車!B21</f>
        <v>505030011_客貨箱型車2456-XJ</v>
      </c>
      <c r="C12" s="65" t="str">
        <f t="shared" si="0"/>
        <v>007053</v>
      </c>
      <c r="D12" s="31" t="str">
        <f t="shared" si="1"/>
        <v>2456-XJ</v>
      </c>
      <c r="E12" s="29" t="str">
        <f>raw_汽車!C22</f>
        <v>朱柏仰</v>
      </c>
      <c r="F12" s="29" t="str">
        <f>raw_汽車!E22</f>
        <v>T22330</v>
      </c>
      <c r="G12" s="30" t="str">
        <f>raw_汽車!F22</f>
        <v>南機廠(SD)－轉向架區</v>
      </c>
      <c r="H12" s="37" t="str">
        <f>raw_汽車!G22</f>
        <v>096/09/28</v>
      </c>
      <c r="I12" s="37">
        <f t="shared" si="3"/>
        <v>2007</v>
      </c>
      <c r="J12" s="37" t="str">
        <f t="shared" si="4"/>
        <v>09</v>
      </c>
      <c r="K12" s="51" t="s">
        <v>302</v>
      </c>
      <c r="L12" s="52">
        <f t="shared" ca="1" si="5"/>
        <v>13.916666666666742</v>
      </c>
      <c r="M12" s="16">
        <v>2350</v>
      </c>
      <c r="N12" s="17" t="s">
        <v>311</v>
      </c>
      <c r="O12" s="5" t="s">
        <v>47</v>
      </c>
      <c r="P12" s="29">
        <f>raw_汽車!B22</f>
        <v>7053</v>
      </c>
      <c r="Q12" s="56" t="str">
        <f t="shared" si="2"/>
        <v>096/09</v>
      </c>
      <c r="R12" s="2">
        <v>450</v>
      </c>
      <c r="S12" s="2">
        <v>300</v>
      </c>
    </row>
    <row r="13" spans="1:19">
      <c r="A13" s="36">
        <v>11</v>
      </c>
      <c r="B13" s="34" t="str">
        <f>raw_汽車!B23</f>
        <v>505030012_客貨箱型車2455-XJ</v>
      </c>
      <c r="C13" s="65" t="str">
        <f t="shared" si="0"/>
        <v>009372</v>
      </c>
      <c r="D13" s="31" t="str">
        <f t="shared" si="1"/>
        <v>2455-XJ</v>
      </c>
      <c r="E13" s="29" t="str">
        <f>raw_汽車!C24</f>
        <v>吳家坤</v>
      </c>
      <c r="F13" s="29" t="str">
        <f>raw_汽車!E24</f>
        <v>T23530</v>
      </c>
      <c r="G13" s="30" t="str">
        <f>raw_汽車!F24</f>
        <v>紅線北段(車站)－(空)</v>
      </c>
      <c r="H13" s="37" t="str">
        <f>raw_汽車!G24</f>
        <v>096/09/28</v>
      </c>
      <c r="I13" s="37">
        <f t="shared" si="3"/>
        <v>2007</v>
      </c>
      <c r="J13" s="37" t="str">
        <f t="shared" si="4"/>
        <v>09</v>
      </c>
      <c r="K13" s="51" t="s">
        <v>302</v>
      </c>
      <c r="L13" s="52">
        <f t="shared" ca="1" si="5"/>
        <v>13.916666666666742</v>
      </c>
      <c r="M13" s="16">
        <v>2350</v>
      </c>
      <c r="N13" s="17" t="s">
        <v>311</v>
      </c>
      <c r="O13" s="5" t="s">
        <v>51</v>
      </c>
      <c r="P13" s="29">
        <f>raw_汽車!B24</f>
        <v>9372</v>
      </c>
      <c r="Q13" s="56" t="str">
        <f t="shared" si="2"/>
        <v>096/09</v>
      </c>
      <c r="R13" s="55">
        <v>450</v>
      </c>
      <c r="S13" s="55">
        <v>300</v>
      </c>
    </row>
    <row r="14" spans="1:19">
      <c r="A14" s="36">
        <v>12</v>
      </c>
      <c r="B14" s="34" t="str">
        <f>raw_汽車!B25</f>
        <v>505030013_貨卡車2471-XJ</v>
      </c>
      <c r="C14" s="65" t="str">
        <f t="shared" si="0"/>
        <v>003532</v>
      </c>
      <c r="D14" s="31" t="str">
        <f t="shared" si="1"/>
        <v>2471-XJ</v>
      </c>
      <c r="E14" s="29" t="str">
        <f>raw_汽車!C26</f>
        <v>廖俊棟</v>
      </c>
      <c r="F14" s="29" t="str">
        <f>raw_汽車!E26</f>
        <v>T25310</v>
      </c>
      <c r="G14" s="30" t="str">
        <f>raw_汽車!F26</f>
        <v>大寮機廠(MD)－(空)</v>
      </c>
      <c r="H14" s="37" t="str">
        <f>raw_汽車!G26</f>
        <v>096/10/03</v>
      </c>
      <c r="I14" s="37">
        <f t="shared" si="3"/>
        <v>2007</v>
      </c>
      <c r="J14" s="37" t="str">
        <f t="shared" si="4"/>
        <v>10</v>
      </c>
      <c r="K14" s="51" t="s">
        <v>303</v>
      </c>
      <c r="L14" s="52">
        <f t="shared" ca="1" si="5"/>
        <v>13.833333333333485</v>
      </c>
      <c r="M14" s="16">
        <v>2977</v>
      </c>
      <c r="N14" s="15" t="s">
        <v>312</v>
      </c>
      <c r="O14" s="5" t="s">
        <v>56</v>
      </c>
      <c r="P14" s="29">
        <f>raw_汽車!B26</f>
        <v>3532</v>
      </c>
      <c r="Q14" s="56" t="str">
        <f t="shared" si="2"/>
        <v>096/10</v>
      </c>
      <c r="R14" s="2">
        <v>450</v>
      </c>
      <c r="S14" s="2">
        <v>450</v>
      </c>
    </row>
    <row r="15" spans="1:19">
      <c r="A15" s="36">
        <v>13</v>
      </c>
      <c r="B15" s="34" t="str">
        <f>raw_汽車!B27</f>
        <v>505030014_貨卡車2472-XJ</v>
      </c>
      <c r="C15" s="65" t="str">
        <f t="shared" si="0"/>
        <v>011840</v>
      </c>
      <c r="D15" s="31" t="str">
        <f t="shared" si="1"/>
        <v>2472-XJ</v>
      </c>
      <c r="E15" s="29" t="str">
        <f>raw_汽車!C28</f>
        <v>盧福斌</v>
      </c>
      <c r="F15" s="29" t="str">
        <f>raw_汽車!E28</f>
        <v>T23220</v>
      </c>
      <c r="G15" s="30" t="str">
        <f>raw_汽車!F28</f>
        <v>紅線北段(車站)－(空)</v>
      </c>
      <c r="H15" s="37" t="str">
        <f>raw_汽車!G28</f>
        <v>096/10/03</v>
      </c>
      <c r="I15" s="37">
        <f t="shared" si="3"/>
        <v>2007</v>
      </c>
      <c r="J15" s="37" t="str">
        <f t="shared" si="4"/>
        <v>10</v>
      </c>
      <c r="K15" s="51" t="s">
        <v>303</v>
      </c>
      <c r="L15" s="52">
        <f t="shared" ca="1" si="5"/>
        <v>13.833333333333485</v>
      </c>
      <c r="M15" s="16">
        <v>2977</v>
      </c>
      <c r="N15" s="15" t="s">
        <v>312</v>
      </c>
      <c r="O15" s="5" t="s">
        <v>61</v>
      </c>
      <c r="P15" s="29">
        <f>raw_汽車!B28</f>
        <v>11840</v>
      </c>
      <c r="Q15" s="56" t="str">
        <f t="shared" si="2"/>
        <v>096/10</v>
      </c>
      <c r="R15" s="55">
        <v>450</v>
      </c>
      <c r="S15" s="55">
        <v>450</v>
      </c>
    </row>
    <row r="16" spans="1:19">
      <c r="A16" s="36">
        <v>14</v>
      </c>
      <c r="B16" s="34" t="str">
        <f>raw_汽車!B29</f>
        <v>505030015_客貨箱型車3219-XJ</v>
      </c>
      <c r="C16" s="65" t="str">
        <f t="shared" si="0"/>
        <v>009208</v>
      </c>
      <c r="D16" s="31" t="str">
        <f t="shared" si="1"/>
        <v>3219-XJ</v>
      </c>
      <c r="E16" s="29" t="str">
        <f>raw_汽車!C30</f>
        <v>王家助</v>
      </c>
      <c r="F16" s="29" t="str">
        <f>raw_汽車!E30</f>
        <v>T24240</v>
      </c>
      <c r="G16" s="30" t="str">
        <f>raw_汽車!F30</f>
        <v>紅線北段(車站)(空)</v>
      </c>
      <c r="H16" s="37" t="str">
        <f>raw_汽車!G30</f>
        <v>096/10/19</v>
      </c>
      <c r="I16" s="37">
        <f t="shared" si="3"/>
        <v>2007</v>
      </c>
      <c r="J16" s="37" t="str">
        <f t="shared" si="4"/>
        <v>10</v>
      </c>
      <c r="K16" s="51" t="s">
        <v>303</v>
      </c>
      <c r="L16" s="52">
        <f t="shared" ca="1" si="5"/>
        <v>13.833333333333485</v>
      </c>
      <c r="M16" s="16">
        <v>1781</v>
      </c>
      <c r="N16" s="17" t="s">
        <v>311</v>
      </c>
      <c r="O16" s="5" t="s">
        <v>65</v>
      </c>
      <c r="P16" s="29">
        <f>raw_汽車!B30</f>
        <v>9208</v>
      </c>
      <c r="Q16" s="56" t="str">
        <f t="shared" si="2"/>
        <v>096/10</v>
      </c>
      <c r="R16" s="2">
        <v>450</v>
      </c>
      <c r="S16" s="2">
        <v>300</v>
      </c>
    </row>
    <row r="17" spans="1:19">
      <c r="A17" s="36">
        <v>15</v>
      </c>
      <c r="B17" s="34" t="str">
        <f>raw_汽車!B31</f>
        <v>505030016_客貨箱型車3252-XJ</v>
      </c>
      <c r="C17" s="65" t="str">
        <f t="shared" si="0"/>
        <v>007368</v>
      </c>
      <c r="D17" s="31" t="str">
        <f t="shared" si="1"/>
        <v>3252-XJ</v>
      </c>
      <c r="E17" s="29" t="str">
        <f>raw_汽車!C32</f>
        <v>黃聖育</v>
      </c>
      <c r="F17" s="29" t="str">
        <f>raw_汽車!E32</f>
        <v>0M1000</v>
      </c>
      <c r="G17" s="30" t="str">
        <f>raw_汽車!F32</f>
        <v>南機廠(SD)－室外公務汽車停車格</v>
      </c>
      <c r="H17" s="37" t="str">
        <f>raw_汽車!G32</f>
        <v>096/10/19</v>
      </c>
      <c r="I17" s="37">
        <f t="shared" si="3"/>
        <v>2007</v>
      </c>
      <c r="J17" s="37" t="str">
        <f t="shared" si="4"/>
        <v>10</v>
      </c>
      <c r="K17" s="51" t="s">
        <v>303</v>
      </c>
      <c r="L17" s="52">
        <f t="shared" ca="1" si="5"/>
        <v>13.833333333333485</v>
      </c>
      <c r="M17" s="16">
        <v>1781</v>
      </c>
      <c r="N17" s="17" t="s">
        <v>311</v>
      </c>
      <c r="O17" s="5" t="s">
        <v>70</v>
      </c>
      <c r="P17" s="29">
        <f>raw_汽車!B32</f>
        <v>7368</v>
      </c>
      <c r="Q17" s="56" t="str">
        <f t="shared" si="2"/>
        <v>096/10</v>
      </c>
      <c r="R17" s="55">
        <v>450</v>
      </c>
      <c r="S17" s="55">
        <v>300</v>
      </c>
    </row>
    <row r="18" spans="1:19">
      <c r="A18" s="36">
        <v>16</v>
      </c>
      <c r="B18" s="34" t="str">
        <f>raw_汽車!B33</f>
        <v>505030017_客貨箱型車 0028-XK</v>
      </c>
      <c r="C18" s="65" t="str">
        <f t="shared" si="0"/>
        <v>002864</v>
      </c>
      <c r="D18" s="31" t="str">
        <f t="shared" si="1"/>
        <v>0028-XK</v>
      </c>
      <c r="E18" s="29" t="str">
        <f>raw_汽車!C34</f>
        <v>黃榮昭</v>
      </c>
      <c r="F18" s="29" t="str">
        <f>raw_汽車!E34</f>
        <v>T22200</v>
      </c>
      <c r="G18" s="30" t="str">
        <f>raw_汽車!F34</f>
        <v>大寮機廠(MD)－(空)</v>
      </c>
      <c r="H18" s="37" t="str">
        <f>raw_汽車!G34</f>
        <v>096/12/13</v>
      </c>
      <c r="I18" s="37">
        <f t="shared" si="3"/>
        <v>2007</v>
      </c>
      <c r="J18" s="37" t="str">
        <f t="shared" si="4"/>
        <v>12</v>
      </c>
      <c r="K18" s="51" t="s">
        <v>304</v>
      </c>
      <c r="L18" s="52">
        <f t="shared" ca="1" si="5"/>
        <v>13.666666666666742</v>
      </c>
      <c r="M18" s="16">
        <v>2488</v>
      </c>
      <c r="N18" s="17" t="s">
        <v>311</v>
      </c>
      <c r="O18" s="5" t="s">
        <v>71</v>
      </c>
      <c r="P18" s="29">
        <f>raw_汽車!B34</f>
        <v>2864</v>
      </c>
      <c r="Q18" s="56" t="str">
        <f t="shared" si="2"/>
        <v>096/12</v>
      </c>
      <c r="R18" s="2">
        <v>450</v>
      </c>
      <c r="S18" s="2">
        <v>300</v>
      </c>
    </row>
    <row r="19" spans="1:19">
      <c r="A19" s="36">
        <v>17</v>
      </c>
      <c r="B19" s="34" t="str">
        <f>raw_汽車!B35</f>
        <v>505030018_客貨箱型車 0029-XK</v>
      </c>
      <c r="C19" s="65" t="str">
        <f t="shared" si="0"/>
        <v>012350</v>
      </c>
      <c r="D19" s="31" t="str">
        <f t="shared" si="1"/>
        <v>0029-XK</v>
      </c>
      <c r="E19" s="29" t="str">
        <f>raw_汽車!C36</f>
        <v>林泰瑋</v>
      </c>
      <c r="F19" s="29" t="str">
        <f>raw_汽車!E36</f>
        <v>T23520</v>
      </c>
      <c r="G19" s="30" t="str">
        <f>raw_汽車!F36</f>
        <v>橘線段(車站)－(空)</v>
      </c>
      <c r="H19" s="37" t="str">
        <f>raw_汽車!G36</f>
        <v>096/12/13</v>
      </c>
      <c r="I19" s="37">
        <f t="shared" si="3"/>
        <v>2007</v>
      </c>
      <c r="J19" s="37" t="str">
        <f t="shared" si="4"/>
        <v>12</v>
      </c>
      <c r="K19" s="51" t="s">
        <v>304</v>
      </c>
      <c r="L19" s="52">
        <f t="shared" ca="1" si="5"/>
        <v>13.666666666666742</v>
      </c>
      <c r="M19" s="16">
        <v>2488</v>
      </c>
      <c r="N19" s="17" t="s">
        <v>311</v>
      </c>
      <c r="O19" s="5" t="s">
        <v>75</v>
      </c>
      <c r="P19" s="29">
        <f>raw_汽車!B36</f>
        <v>12350</v>
      </c>
      <c r="Q19" s="56" t="str">
        <f t="shared" si="2"/>
        <v>096/12</v>
      </c>
      <c r="R19" s="55">
        <v>450</v>
      </c>
      <c r="S19" s="55">
        <v>300</v>
      </c>
    </row>
    <row r="20" spans="1:19">
      <c r="A20" s="36">
        <v>18</v>
      </c>
      <c r="B20" s="34" t="str">
        <f>raw_汽車!B37</f>
        <v>505030019_3.49噸復軌設備裝載車0456-XK</v>
      </c>
      <c r="C20" s="65" t="str">
        <f t="shared" si="0"/>
        <v>006345</v>
      </c>
      <c r="D20" s="31" t="str">
        <f t="shared" si="1"/>
        <v>0456-XK</v>
      </c>
      <c r="E20" s="29" t="str">
        <f>raw_汽車!C38</f>
        <v>陳能賢</v>
      </c>
      <c r="F20" s="29" t="str">
        <f>raw_汽車!E38</f>
        <v>T25320</v>
      </c>
      <c r="G20" s="30" t="str">
        <f>raw_汽車!F38</f>
        <v>大寮機廠(MD)－(空)</v>
      </c>
      <c r="H20" s="37" t="str">
        <f>raw_汽車!G38</f>
        <v>097/01/07</v>
      </c>
      <c r="I20" s="37">
        <f t="shared" si="3"/>
        <v>2008</v>
      </c>
      <c r="J20" s="37" t="str">
        <f t="shared" si="4"/>
        <v>01</v>
      </c>
      <c r="K20" s="51" t="s">
        <v>305</v>
      </c>
      <c r="L20" s="52">
        <f t="shared" ca="1" si="5"/>
        <v>13.583333333333485</v>
      </c>
      <c r="M20" s="16">
        <v>2977</v>
      </c>
      <c r="N20" s="15" t="s">
        <v>312</v>
      </c>
      <c r="O20" s="5" t="s">
        <v>79</v>
      </c>
      <c r="P20" s="29">
        <f>raw_汽車!B38</f>
        <v>6345</v>
      </c>
      <c r="Q20" s="56" t="str">
        <f t="shared" si="2"/>
        <v>097/01</v>
      </c>
      <c r="R20" s="2">
        <v>450</v>
      </c>
      <c r="S20" s="2">
        <v>450</v>
      </c>
    </row>
    <row r="21" spans="1:19">
      <c r="A21" s="36">
        <v>19</v>
      </c>
      <c r="B21" s="34" t="str">
        <f>raw_汽車!B39</f>
        <v>505030020_3.49噸復軌設備裝載車0457-XK</v>
      </c>
      <c r="C21" s="65" t="str">
        <f t="shared" si="0"/>
        <v>017276</v>
      </c>
      <c r="D21" s="31" t="str">
        <f t="shared" si="1"/>
        <v>0457-XK</v>
      </c>
      <c r="E21" s="29" t="str">
        <f>raw_汽車!C40</f>
        <v>曾育偉</v>
      </c>
      <c r="F21" s="29" t="str">
        <f>raw_汽車!E40</f>
        <v>T22330</v>
      </c>
      <c r="G21" s="30" t="str">
        <f>raw_汽車!F40</f>
        <v>南機廠(SD)－轉向架區</v>
      </c>
      <c r="H21" s="37" t="str">
        <f>raw_汽車!G40</f>
        <v>097/01/07</v>
      </c>
      <c r="I21" s="37">
        <f t="shared" si="3"/>
        <v>2008</v>
      </c>
      <c r="J21" s="37" t="str">
        <f t="shared" si="4"/>
        <v>01</v>
      </c>
      <c r="K21" s="51" t="s">
        <v>305</v>
      </c>
      <c r="L21" s="52">
        <f t="shared" ca="1" si="5"/>
        <v>13.583333333333485</v>
      </c>
      <c r="M21" s="16">
        <v>2977</v>
      </c>
      <c r="N21" s="15" t="s">
        <v>312</v>
      </c>
      <c r="O21" s="5" t="s">
        <v>82</v>
      </c>
      <c r="P21" s="29">
        <f>raw_汽車!B40</f>
        <v>17276</v>
      </c>
      <c r="Q21" s="56" t="str">
        <f t="shared" si="2"/>
        <v>097/01</v>
      </c>
      <c r="R21" s="55">
        <v>450</v>
      </c>
      <c r="S21" s="55">
        <v>450</v>
      </c>
    </row>
    <row r="22" spans="1:19">
      <c r="A22" s="36">
        <v>20</v>
      </c>
      <c r="B22" s="34" t="str">
        <f>raw_汽車!B41</f>
        <v>505030021_客貨廂型車5400-XL</v>
      </c>
      <c r="C22" s="65" t="str">
        <f t="shared" si="0"/>
        <v>007368</v>
      </c>
      <c r="D22" s="31" t="str">
        <f t="shared" si="1"/>
        <v>5400-XL</v>
      </c>
      <c r="E22" s="29" t="str">
        <f>raw_汽車!C42</f>
        <v>黃聖育</v>
      </c>
      <c r="F22" s="29" t="str">
        <f>raw_汽車!E42</f>
        <v>0M1000</v>
      </c>
      <c r="G22" s="30" t="str">
        <f>raw_汽車!F42</f>
        <v>南機廠(SD)－室外公務汽車停車格</v>
      </c>
      <c r="H22" s="37" t="str">
        <f>raw_汽車!G42</f>
        <v>097/03/25</v>
      </c>
      <c r="I22" s="37">
        <f t="shared" si="3"/>
        <v>2008</v>
      </c>
      <c r="J22" s="37" t="str">
        <f t="shared" si="4"/>
        <v>03</v>
      </c>
      <c r="K22" s="51" t="s">
        <v>306</v>
      </c>
      <c r="L22" s="52">
        <f t="shared" ca="1" si="5"/>
        <v>13.416666666666742</v>
      </c>
      <c r="M22" s="16">
        <v>2488</v>
      </c>
      <c r="N22" s="17" t="s">
        <v>311</v>
      </c>
      <c r="O22" s="5" t="s">
        <v>84</v>
      </c>
      <c r="P22" s="29">
        <f>raw_汽車!B42</f>
        <v>7368</v>
      </c>
      <c r="Q22" s="56" t="str">
        <f t="shared" si="2"/>
        <v>097/03</v>
      </c>
      <c r="R22" s="2">
        <v>450</v>
      </c>
      <c r="S22" s="2">
        <v>300</v>
      </c>
    </row>
    <row r="23" spans="1:19">
      <c r="A23" s="36">
        <v>21</v>
      </c>
      <c r="B23" s="34" t="str">
        <f>raw_汽車!B43</f>
        <v>505030022_客貨廂型車5401-XL</v>
      </c>
      <c r="C23" s="65" t="str">
        <f t="shared" si="0"/>
        <v>022490</v>
      </c>
      <c r="D23" s="31" t="str">
        <f t="shared" si="1"/>
        <v>5401-XL</v>
      </c>
      <c r="E23" s="29" t="str">
        <f>raw_汽車!C44</f>
        <v>趙玉蘭</v>
      </c>
      <c r="F23" s="29" t="str">
        <f>raw_汽車!E44</f>
        <v>0L1110</v>
      </c>
      <c r="G23" s="30" t="str">
        <f>raw_汽車!F44</f>
        <v>高雄前鎮輕軌機廠－(空)</v>
      </c>
      <c r="H23" s="37" t="str">
        <f>raw_汽車!G44</f>
        <v>097/03/25</v>
      </c>
      <c r="I23" s="37">
        <f t="shared" si="3"/>
        <v>2008</v>
      </c>
      <c r="J23" s="37" t="str">
        <f t="shared" si="4"/>
        <v>03</v>
      </c>
      <c r="K23" s="51" t="s">
        <v>306</v>
      </c>
      <c r="L23" s="52">
        <f t="shared" ca="1" si="5"/>
        <v>13.416666666666742</v>
      </c>
      <c r="M23" s="16">
        <v>2488</v>
      </c>
      <c r="N23" s="17" t="s">
        <v>311</v>
      </c>
      <c r="O23" s="5" t="s">
        <v>85</v>
      </c>
      <c r="P23" s="29">
        <f>raw_汽車!B44</f>
        <v>22490</v>
      </c>
      <c r="Q23" s="56" t="str">
        <f t="shared" si="2"/>
        <v>097/03</v>
      </c>
      <c r="R23" s="55">
        <v>450</v>
      </c>
      <c r="S23" s="55">
        <v>300</v>
      </c>
    </row>
    <row r="24" spans="1:19">
      <c r="A24" s="36">
        <v>22</v>
      </c>
      <c r="B24" s="34" t="str">
        <f>raw_汽車!B45</f>
        <v>505030023_九人座雙廂式代用客車 5492-QX</v>
      </c>
      <c r="C24" s="65" t="str">
        <f t="shared" si="0"/>
        <v>012012</v>
      </c>
      <c r="D24" s="31" t="str">
        <f t="shared" si="1"/>
        <v>5492-QX</v>
      </c>
      <c r="E24" s="29" t="str">
        <f>raw_汽車!C46</f>
        <v>蘇寶居</v>
      </c>
      <c r="F24" s="29" t="str">
        <f>raw_汽車!E46</f>
        <v>T25240</v>
      </c>
      <c r="G24" s="30" t="str">
        <f>raw_汽車!F46</f>
        <v>大寮機廠(MD)－(空)</v>
      </c>
      <c r="H24" s="37" t="str">
        <f>raw_汽車!G46</f>
        <v>097/03/17</v>
      </c>
      <c r="I24" s="37">
        <f t="shared" si="3"/>
        <v>2008</v>
      </c>
      <c r="J24" s="37" t="str">
        <f t="shared" si="4"/>
        <v>03</v>
      </c>
      <c r="K24" s="51" t="s">
        <v>306</v>
      </c>
      <c r="L24" s="52">
        <f t="shared" ca="1" si="5"/>
        <v>13.416666666666742</v>
      </c>
      <c r="M24" s="16">
        <v>2351</v>
      </c>
      <c r="N24" s="68" t="s">
        <v>315</v>
      </c>
      <c r="O24" s="5" t="s">
        <v>90</v>
      </c>
      <c r="P24" s="29">
        <f>raw_汽車!B46</f>
        <v>12012</v>
      </c>
      <c r="Q24" s="56" t="str">
        <f t="shared" si="2"/>
        <v>097/03</v>
      </c>
      <c r="R24" s="2">
        <v>450</v>
      </c>
      <c r="S24" s="2">
        <v>300</v>
      </c>
    </row>
    <row r="25" spans="1:19">
      <c r="A25" s="36">
        <v>23</v>
      </c>
      <c r="B25" s="34" t="str">
        <f>raw_汽車!B47</f>
        <v>505030024_九人座雙廂式代用客車 5493-QX</v>
      </c>
      <c r="C25" s="65" t="str">
        <f t="shared" si="0"/>
        <v>012012</v>
      </c>
      <c r="D25" s="31" t="str">
        <f t="shared" si="1"/>
        <v>5493-QX</v>
      </c>
      <c r="E25" s="29" t="str">
        <f>raw_汽車!C48</f>
        <v>蘇寶居</v>
      </c>
      <c r="F25" s="29" t="str">
        <f>raw_汽車!E48</f>
        <v>T25240</v>
      </c>
      <c r="G25" s="30" t="str">
        <f>raw_汽車!F48</f>
        <v>大寮機廠(MD)－(空)</v>
      </c>
      <c r="H25" s="37" t="str">
        <f>raw_汽車!G48</f>
        <v>097/03/17</v>
      </c>
      <c r="I25" s="37">
        <f t="shared" si="3"/>
        <v>2008</v>
      </c>
      <c r="J25" s="37" t="str">
        <f t="shared" si="4"/>
        <v>03</v>
      </c>
      <c r="K25" s="51" t="s">
        <v>306</v>
      </c>
      <c r="L25" s="52">
        <f t="shared" ca="1" si="5"/>
        <v>13.416666666666742</v>
      </c>
      <c r="M25" s="16">
        <v>2351</v>
      </c>
      <c r="N25" s="68" t="s">
        <v>315</v>
      </c>
      <c r="O25" s="5" t="s">
        <v>93</v>
      </c>
      <c r="P25" s="29">
        <f>raw_汽車!B48</f>
        <v>12012</v>
      </c>
      <c r="Q25" s="56" t="str">
        <f t="shared" si="2"/>
        <v>097/03</v>
      </c>
      <c r="R25" s="55">
        <v>450</v>
      </c>
      <c r="S25" s="55">
        <v>300</v>
      </c>
    </row>
    <row r="26" spans="1:19">
      <c r="A26" s="36">
        <v>24</v>
      </c>
      <c r="B26" s="34" t="str">
        <f>raw_汽車!B49</f>
        <v>505030025_九人座雙廂式代用客車 5495-QX</v>
      </c>
      <c r="C26" s="65" t="str">
        <f t="shared" si="0"/>
        <v>006527</v>
      </c>
      <c r="D26" s="31" t="str">
        <f t="shared" si="1"/>
        <v>5495-QX</v>
      </c>
      <c r="E26" s="29" t="str">
        <f>raw_汽車!C50</f>
        <v>夏義男</v>
      </c>
      <c r="F26" s="29" t="str">
        <f>raw_汽車!E50</f>
        <v>T25230</v>
      </c>
      <c r="G26" s="30" t="str">
        <f>raw_汽車!F50</f>
        <v>大寮機廠(MD)－(空)</v>
      </c>
      <c r="H26" s="37" t="str">
        <f>raw_汽車!G50</f>
        <v>097/03/17</v>
      </c>
      <c r="I26" s="37">
        <f t="shared" si="3"/>
        <v>2008</v>
      </c>
      <c r="J26" s="37" t="str">
        <f t="shared" si="4"/>
        <v>03</v>
      </c>
      <c r="K26" s="51" t="s">
        <v>306</v>
      </c>
      <c r="L26" s="52">
        <f t="shared" ca="1" si="5"/>
        <v>13.416666666666742</v>
      </c>
      <c r="M26" s="16">
        <v>2351</v>
      </c>
      <c r="N26" s="68" t="s">
        <v>315</v>
      </c>
      <c r="O26" s="5" t="s">
        <v>95</v>
      </c>
      <c r="P26" s="29">
        <f>raw_汽車!B50</f>
        <v>6527</v>
      </c>
      <c r="Q26" s="56" t="str">
        <f t="shared" si="2"/>
        <v>097/03</v>
      </c>
      <c r="R26" s="2">
        <v>450</v>
      </c>
      <c r="S26" s="2">
        <v>300</v>
      </c>
    </row>
    <row r="27" spans="1:19">
      <c r="A27" s="36">
        <v>25</v>
      </c>
      <c r="B27" s="34" t="str">
        <f>raw_汽車!B51</f>
        <v>505030026_客貨箱型車 7051-XK</v>
      </c>
      <c r="C27" s="65" t="str">
        <f t="shared" si="0"/>
        <v>018886</v>
      </c>
      <c r="D27" s="31" t="str">
        <f t="shared" si="1"/>
        <v>7051-XK</v>
      </c>
      <c r="E27" s="29" t="str">
        <f>raw_汽車!C52</f>
        <v>蘇育璋</v>
      </c>
      <c r="F27" s="29" t="str">
        <f>raw_汽車!E52</f>
        <v>T23420</v>
      </c>
      <c r="G27" s="30" t="str">
        <f>raw_汽車!F52</f>
        <v>橘線段(車站)－儲藏室-7</v>
      </c>
      <c r="H27" s="37" t="str">
        <f>raw_汽車!G52</f>
        <v>097/05/30</v>
      </c>
      <c r="I27" s="37">
        <f t="shared" si="3"/>
        <v>2008</v>
      </c>
      <c r="J27" s="37" t="str">
        <f t="shared" si="4"/>
        <v>05</v>
      </c>
      <c r="K27" s="51" t="s">
        <v>307</v>
      </c>
      <c r="L27" s="52">
        <f t="shared" ca="1" si="5"/>
        <v>13.25</v>
      </c>
      <c r="M27" s="16">
        <v>2694</v>
      </c>
      <c r="N27" s="17" t="s">
        <v>311</v>
      </c>
      <c r="O27" s="5" t="s">
        <v>99</v>
      </c>
      <c r="P27" s="29">
        <f>raw_汽車!B52</f>
        <v>18886</v>
      </c>
      <c r="Q27" s="56" t="str">
        <f t="shared" si="2"/>
        <v>097/05</v>
      </c>
      <c r="R27" s="55">
        <v>450</v>
      </c>
      <c r="S27" s="55">
        <v>300</v>
      </c>
    </row>
    <row r="28" spans="1:19">
      <c r="A28" s="36">
        <v>26</v>
      </c>
      <c r="B28" s="34" t="str">
        <f>raw_汽車!B53</f>
        <v>505030027_客貨箱型車 7052-XK</v>
      </c>
      <c r="C28" s="65" t="str">
        <f t="shared" si="0"/>
        <v>013713</v>
      </c>
      <c r="D28" s="31" t="str">
        <f t="shared" si="1"/>
        <v>7052-XK</v>
      </c>
      <c r="E28" s="29" t="str">
        <f>raw_汽車!C54</f>
        <v>蔡昆利</v>
      </c>
      <c r="F28" s="29" t="str">
        <f>raw_汽車!E54</f>
        <v>0M4000</v>
      </c>
      <c r="G28" s="30" t="str">
        <f>raw_汽車!F54</f>
        <v>大寮機廠(MD)－平面儲區</v>
      </c>
      <c r="H28" s="37" t="str">
        <f>raw_汽車!G54</f>
        <v>097/05/30</v>
      </c>
      <c r="I28" s="37">
        <f t="shared" si="3"/>
        <v>2008</v>
      </c>
      <c r="J28" s="37" t="str">
        <f t="shared" si="4"/>
        <v>05</v>
      </c>
      <c r="K28" s="51" t="s">
        <v>307</v>
      </c>
      <c r="L28" s="52">
        <f t="shared" ca="1" si="5"/>
        <v>13.25</v>
      </c>
      <c r="M28" s="16">
        <v>2694</v>
      </c>
      <c r="N28" s="17" t="s">
        <v>311</v>
      </c>
      <c r="O28" s="5" t="s">
        <v>104</v>
      </c>
      <c r="P28" s="29">
        <f>raw_汽車!B54</f>
        <v>13713</v>
      </c>
      <c r="Q28" s="56" t="str">
        <f t="shared" si="2"/>
        <v>097/05</v>
      </c>
      <c r="R28" s="2">
        <v>450</v>
      </c>
      <c r="S28" s="2">
        <v>300</v>
      </c>
    </row>
    <row r="29" spans="1:19">
      <c r="A29" s="36">
        <v>27</v>
      </c>
      <c r="B29" s="34" t="str">
        <f>raw_汽車!B55</f>
        <v>505030028_貨卡車7622-XL</v>
      </c>
      <c r="C29" s="65" t="str">
        <f t="shared" si="0"/>
        <v>012681</v>
      </c>
      <c r="D29" s="31" t="str">
        <f t="shared" si="1"/>
        <v>7622-XL</v>
      </c>
      <c r="E29" s="29" t="str">
        <f>raw_汽車!C56</f>
        <v>蔡韋宏</v>
      </c>
      <c r="F29" s="29" t="str">
        <f>raw_汽車!E56</f>
        <v>T23320</v>
      </c>
      <c r="G29" s="30" t="str">
        <f>raw_汽車!F56</f>
        <v>橘線段(車站)－(空)</v>
      </c>
      <c r="H29" s="37" t="str">
        <f>raw_汽車!G56</f>
        <v>097/05/08</v>
      </c>
      <c r="I29" s="37">
        <f t="shared" si="3"/>
        <v>2008</v>
      </c>
      <c r="J29" s="37" t="str">
        <f t="shared" si="4"/>
        <v>05</v>
      </c>
      <c r="K29" s="51" t="s">
        <v>307</v>
      </c>
      <c r="L29" s="52">
        <f t="shared" ca="1" si="5"/>
        <v>13.25</v>
      </c>
      <c r="M29" s="16">
        <v>2977</v>
      </c>
      <c r="N29" s="15" t="s">
        <v>312</v>
      </c>
      <c r="O29" s="5" t="s">
        <v>110</v>
      </c>
      <c r="P29" s="29">
        <f>raw_汽車!B56</f>
        <v>12681</v>
      </c>
      <c r="Q29" s="56" t="str">
        <f t="shared" si="2"/>
        <v>097/05</v>
      </c>
      <c r="R29" s="55">
        <v>450</v>
      </c>
      <c r="S29" s="55">
        <v>450</v>
      </c>
    </row>
    <row r="30" spans="1:19">
      <c r="A30" s="36">
        <v>28</v>
      </c>
      <c r="B30" s="34" t="str">
        <f>raw_汽車!B57</f>
        <v>505030029_3.49噸復軌設備裝載車 2108-XM</v>
      </c>
      <c r="C30" s="65" t="str">
        <f t="shared" si="0"/>
        <v>002864</v>
      </c>
      <c r="D30" s="31" t="str">
        <f t="shared" si="1"/>
        <v>2108-XM</v>
      </c>
      <c r="E30" s="29" t="str">
        <f>raw_汽車!C58</f>
        <v>黃榮昭</v>
      </c>
      <c r="F30" s="29" t="str">
        <f>raw_汽車!E58</f>
        <v>T22200</v>
      </c>
      <c r="G30" s="30" t="str">
        <f>raw_汽車!F58</f>
        <v>大寮機廠(MD)－(空)</v>
      </c>
      <c r="H30" s="37" t="str">
        <f>raw_汽車!G58</f>
        <v>097/07/15</v>
      </c>
      <c r="I30" s="37">
        <f t="shared" si="3"/>
        <v>2008</v>
      </c>
      <c r="J30" s="37" t="str">
        <f t="shared" si="4"/>
        <v>07</v>
      </c>
      <c r="K30" s="51" t="s">
        <v>308</v>
      </c>
      <c r="L30" s="52">
        <f t="shared" ca="1" si="5"/>
        <v>13.083333333333485</v>
      </c>
      <c r="M30" s="16">
        <v>2977</v>
      </c>
      <c r="N30" s="15" t="s">
        <v>312</v>
      </c>
      <c r="O30" s="5" t="s">
        <v>115</v>
      </c>
      <c r="P30" s="29">
        <f>raw_汽車!B58</f>
        <v>2864</v>
      </c>
      <c r="Q30" s="56" t="str">
        <f t="shared" si="2"/>
        <v>097/07</v>
      </c>
      <c r="R30" s="2">
        <v>450</v>
      </c>
      <c r="S30" s="2">
        <v>450</v>
      </c>
    </row>
    <row r="31" spans="1:19">
      <c r="A31" s="36">
        <v>29</v>
      </c>
      <c r="B31" s="34" t="str">
        <f>raw_汽車!B59</f>
        <v>505030030_3.49噸復軌枕木裝載車 2109-XM</v>
      </c>
      <c r="C31" s="65" t="str">
        <f t="shared" si="0"/>
        <v>002864</v>
      </c>
      <c r="D31" s="31" t="str">
        <f t="shared" si="1"/>
        <v>2109-XM</v>
      </c>
      <c r="E31" s="29" t="str">
        <f>raw_汽車!C60</f>
        <v>黃榮昭</v>
      </c>
      <c r="F31" s="29" t="str">
        <f>raw_汽車!E60</f>
        <v>T22200</v>
      </c>
      <c r="G31" s="30" t="str">
        <f>raw_汽車!F60</f>
        <v>大寮機廠(MD)－(空)</v>
      </c>
      <c r="H31" s="37" t="str">
        <f>raw_汽車!G60</f>
        <v>097/07/15</v>
      </c>
      <c r="I31" s="37">
        <f t="shared" si="3"/>
        <v>2008</v>
      </c>
      <c r="J31" s="37" t="str">
        <f t="shared" si="4"/>
        <v>07</v>
      </c>
      <c r="K31" s="51" t="s">
        <v>308</v>
      </c>
      <c r="L31" s="52">
        <f t="shared" ca="1" si="5"/>
        <v>13.083333333333485</v>
      </c>
      <c r="M31" s="16">
        <v>2977</v>
      </c>
      <c r="N31" s="15" t="s">
        <v>312</v>
      </c>
      <c r="O31" s="5" t="s">
        <v>117</v>
      </c>
      <c r="P31" s="29">
        <f>raw_汽車!B60</f>
        <v>2864</v>
      </c>
      <c r="Q31" s="56" t="str">
        <f t="shared" si="2"/>
        <v>097/07</v>
      </c>
      <c r="R31" s="55">
        <v>450</v>
      </c>
      <c r="S31" s="55">
        <v>450</v>
      </c>
    </row>
    <row r="32" spans="1:19">
      <c r="A32" s="36">
        <v>30</v>
      </c>
      <c r="B32" s="34" t="str">
        <f>raw_汽車!B61</f>
        <v>505030031_貨卡車7623-XL</v>
      </c>
      <c r="C32" s="65" t="str">
        <f t="shared" si="0"/>
        <v>006535</v>
      </c>
      <c r="D32" s="31" t="str">
        <f t="shared" si="1"/>
        <v>7623-XL</v>
      </c>
      <c r="E32" s="29" t="str">
        <f>raw_汽車!C62</f>
        <v>郭坤祥</v>
      </c>
      <c r="F32" s="29" t="str">
        <f>raw_汽車!E62</f>
        <v>0L1223</v>
      </c>
      <c r="G32" s="30" t="str">
        <f>raw_汽車!F62</f>
        <v>高雄前鎮輕軌機廠－(空)</v>
      </c>
      <c r="H32" s="37" t="str">
        <f>raw_汽車!G62</f>
        <v>097/05/15</v>
      </c>
      <c r="I32" s="37">
        <f t="shared" si="3"/>
        <v>2008</v>
      </c>
      <c r="J32" s="37" t="str">
        <f t="shared" si="4"/>
        <v>05</v>
      </c>
      <c r="K32" s="51" t="s">
        <v>307</v>
      </c>
      <c r="L32" s="52">
        <f t="shared" ca="1" si="5"/>
        <v>13.25</v>
      </c>
      <c r="M32" s="16">
        <v>2977</v>
      </c>
      <c r="N32" s="15" t="s">
        <v>312</v>
      </c>
      <c r="O32" s="5" t="s">
        <v>119</v>
      </c>
      <c r="P32" s="29">
        <f>raw_汽車!B62</f>
        <v>6535</v>
      </c>
      <c r="Q32" s="56" t="str">
        <f t="shared" si="2"/>
        <v>097/05</v>
      </c>
      <c r="R32" s="2">
        <v>450</v>
      </c>
      <c r="S32" s="2">
        <v>450</v>
      </c>
    </row>
    <row r="33" spans="1:19">
      <c r="A33" s="9">
        <v>31</v>
      </c>
      <c r="B33" s="34" t="str">
        <f>raw_汽車!B63</f>
        <v>505030032_車裝式高空作業車 248-BR</v>
      </c>
      <c r="C33" s="65" t="str">
        <f t="shared" si="0"/>
        <v>004043</v>
      </c>
      <c r="D33" s="38" t="str">
        <f t="shared" si="1"/>
        <v xml:space="preserve"> 248-BR</v>
      </c>
      <c r="E33" s="37" t="str">
        <f>raw_汽車!C64</f>
        <v>陳憲酩</v>
      </c>
      <c r="F33" s="37" t="str">
        <f>raw_汽車!E64</f>
        <v>T25310</v>
      </c>
      <c r="G33" s="30" t="str">
        <f>raw_汽車!F64</f>
        <v>大寮機廠(MD)(空)</v>
      </c>
      <c r="H33" s="37" t="str">
        <f>raw_汽車!G64</f>
        <v>098/09/08</v>
      </c>
      <c r="I33" s="37">
        <f t="shared" si="3"/>
        <v>2009</v>
      </c>
      <c r="J33" s="37" t="str">
        <f t="shared" si="4"/>
        <v>09</v>
      </c>
      <c r="K33" s="51" t="s">
        <v>309</v>
      </c>
      <c r="L33" s="52">
        <f t="shared" ca="1" si="5"/>
        <v>11.916666666666742</v>
      </c>
      <c r="M33" s="16">
        <v>4009</v>
      </c>
      <c r="N33" s="15" t="s">
        <v>314</v>
      </c>
      <c r="O33" s="5" t="s">
        <v>123</v>
      </c>
      <c r="P33" s="37">
        <f>raw_汽車!B64</f>
        <v>4043</v>
      </c>
      <c r="Q33" s="56" t="str">
        <f t="shared" si="2"/>
        <v>098/09</v>
      </c>
      <c r="R33" s="2">
        <v>600</v>
      </c>
      <c r="S33" s="55">
        <v>600</v>
      </c>
    </row>
    <row r="34" spans="1:19">
      <c r="G34" s="32"/>
      <c r="H34" s="55"/>
    </row>
    <row r="35" spans="1:19" ht="23.25" customHeight="1">
      <c r="A35" s="82" t="s">
        <v>332</v>
      </c>
      <c r="B35" s="83"/>
      <c r="D35" s="2"/>
      <c r="G35" s="32"/>
      <c r="H35" s="55"/>
      <c r="L35" s="49">
        <f ca="1">AVERAGE(L3:L33)</f>
        <v>13.884408602150621</v>
      </c>
      <c r="P35" s="2"/>
    </row>
    <row r="36" spans="1:19" ht="19.8">
      <c r="A36" s="18" t="s">
        <v>317</v>
      </c>
      <c r="B36" s="18" t="s">
        <v>343</v>
      </c>
      <c r="C36" s="12" t="s">
        <v>355</v>
      </c>
      <c r="D36" s="18" t="s">
        <v>319</v>
      </c>
      <c r="E36" s="18" t="s">
        <v>318</v>
      </c>
      <c r="F36" s="18" t="s">
        <v>331</v>
      </c>
      <c r="G36" s="32"/>
      <c r="H36" s="55"/>
    </row>
    <row r="37" spans="1:19" ht="15.9" customHeight="1">
      <c r="A37" s="6">
        <v>1</v>
      </c>
      <c r="B37" s="6" t="s">
        <v>344</v>
      </c>
      <c r="C37" s="1"/>
      <c r="D37" s="7" t="s">
        <v>333</v>
      </c>
      <c r="E37" s="9" t="s">
        <v>339</v>
      </c>
      <c r="F37" s="19" t="s">
        <v>336</v>
      </c>
      <c r="G37" s="32"/>
      <c r="H37" s="55"/>
    </row>
    <row r="38" spans="1:19" ht="15.9" customHeight="1">
      <c r="A38" s="6">
        <v>2</v>
      </c>
      <c r="B38" s="6" t="s">
        <v>344</v>
      </c>
      <c r="C38" s="1"/>
      <c r="D38" s="7" t="s">
        <v>334</v>
      </c>
      <c r="E38" s="9" t="s">
        <v>340</v>
      </c>
      <c r="F38" s="19" t="s">
        <v>337</v>
      </c>
    </row>
    <row r="39" spans="1:19" ht="15.9" customHeight="1">
      <c r="A39" s="6">
        <v>3</v>
      </c>
      <c r="B39" s="6" t="s">
        <v>344</v>
      </c>
      <c r="C39" s="1"/>
      <c r="D39" s="7" t="s">
        <v>335</v>
      </c>
      <c r="E39" s="9" t="s">
        <v>341</v>
      </c>
      <c r="F39" s="19" t="s">
        <v>338</v>
      </c>
    </row>
    <row r="40" spans="1:19" ht="15.9" customHeight="1">
      <c r="A40" s="6">
        <v>4</v>
      </c>
      <c r="B40" s="6" t="s">
        <v>344</v>
      </c>
      <c r="C40" s="1"/>
      <c r="D40" s="7" t="s">
        <v>321</v>
      </c>
      <c r="E40" s="9" t="s">
        <v>320</v>
      </c>
      <c r="F40" s="7" t="s">
        <v>342</v>
      </c>
    </row>
    <row r="41" spans="1:19" ht="15.9" customHeight="1">
      <c r="A41" s="6">
        <v>5</v>
      </c>
      <c r="B41" s="6" t="s">
        <v>344</v>
      </c>
      <c r="C41" s="1"/>
      <c r="D41" s="7" t="s">
        <v>322</v>
      </c>
      <c r="E41" s="9" t="s">
        <v>320</v>
      </c>
      <c r="F41" s="7" t="s">
        <v>342</v>
      </c>
    </row>
    <row r="42" spans="1:19" ht="15.9" customHeight="1">
      <c r="A42" s="6">
        <v>6</v>
      </c>
      <c r="B42" s="6" t="s">
        <v>344</v>
      </c>
      <c r="C42" s="1"/>
      <c r="D42" s="8" t="s">
        <v>323</v>
      </c>
      <c r="E42" s="9" t="s">
        <v>320</v>
      </c>
      <c r="F42" s="7" t="s">
        <v>342</v>
      </c>
    </row>
    <row r="43" spans="1:19" ht="15.9" customHeight="1">
      <c r="A43" s="6">
        <v>7</v>
      </c>
      <c r="B43" s="6" t="s">
        <v>344</v>
      </c>
      <c r="C43" s="1"/>
      <c r="D43" s="7" t="s">
        <v>326</v>
      </c>
      <c r="E43" s="9" t="s">
        <v>325</v>
      </c>
      <c r="F43" s="7" t="s">
        <v>324</v>
      </c>
    </row>
    <row r="44" spans="1:19" ht="15.9" customHeight="1">
      <c r="A44" s="6">
        <v>8</v>
      </c>
      <c r="B44" s="6" t="s">
        <v>344</v>
      </c>
      <c r="C44" s="1"/>
      <c r="D44" s="7" t="s">
        <v>328</v>
      </c>
      <c r="E44" s="9" t="s">
        <v>327</v>
      </c>
      <c r="F44" s="7" t="s">
        <v>324</v>
      </c>
    </row>
    <row r="45" spans="1:19" ht="15.9" customHeight="1">
      <c r="A45" s="6">
        <v>9</v>
      </c>
      <c r="B45" s="6" t="s">
        <v>344</v>
      </c>
      <c r="C45" s="1"/>
      <c r="D45" s="7" t="s">
        <v>330</v>
      </c>
      <c r="E45" s="9" t="s">
        <v>329</v>
      </c>
      <c r="F45" s="7" t="s">
        <v>324</v>
      </c>
    </row>
  </sheetData>
  <autoFilter ref="A2:S33" xr:uid="{0809A585-E96F-4D29-B84E-5A1FADD799FA}"/>
  <mergeCells count="1">
    <mergeCell ref="A35:B35"/>
  </mergeCells>
  <phoneticPr fontId="1" type="noConversion"/>
  <pageMargins left="0.70866141732283472" right="0.70866141732283472" top="0.6692913385826772" bottom="0.62992125984251968" header="0.43307086614173229" footer="0.31496062992125984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A31D-32D7-4AA1-9BCE-868F036A57D1}">
  <sheetPr>
    <pageSetUpPr fitToPage="1"/>
  </sheetPr>
  <dimension ref="A1:K44"/>
  <sheetViews>
    <sheetView tabSelected="1" workbookViewId="0">
      <selection activeCell="O13" sqref="O13"/>
    </sheetView>
  </sheetViews>
  <sheetFormatPr defaultRowHeight="16.2"/>
  <cols>
    <col min="1" max="1" width="7" style="2" customWidth="1"/>
    <col min="2" max="2" width="32.33203125" style="35" customWidth="1"/>
    <col min="3" max="3" width="11.6640625" style="50" customWidth="1"/>
    <col min="4" max="4" width="13" style="4" customWidth="1"/>
    <col min="5" max="5" width="11.21875" style="2" customWidth="1"/>
    <col min="6" max="6" width="12.33203125" style="2" customWidth="1"/>
    <col min="7" max="7" width="10.33203125" style="2" customWidth="1"/>
    <col min="8" max="8" width="11.44140625" style="2" customWidth="1"/>
    <col min="9" max="10" width="8.88671875" style="2" hidden="1" customWidth="1"/>
    <col min="11" max="11" width="9" style="2"/>
  </cols>
  <sheetData>
    <row r="1" spans="1:11" s="59" customFormat="1" ht="23.25" customHeight="1">
      <c r="A1" s="61" t="s">
        <v>404</v>
      </c>
      <c r="B1" s="58" t="s">
        <v>125</v>
      </c>
      <c r="C1" s="48" t="s">
        <v>401</v>
      </c>
      <c r="D1" s="67" t="s">
        <v>402</v>
      </c>
      <c r="E1" s="67" t="s">
        <v>128</v>
      </c>
      <c r="F1" s="67" t="s">
        <v>316</v>
      </c>
      <c r="G1" s="57" t="s">
        <v>355</v>
      </c>
      <c r="H1" s="54" t="s">
        <v>131</v>
      </c>
      <c r="I1" s="69" t="s">
        <v>410</v>
      </c>
      <c r="J1" s="69" t="s">
        <v>409</v>
      </c>
      <c r="K1" s="48" t="s">
        <v>297</v>
      </c>
    </row>
    <row r="2" spans="1:11" s="63" customFormat="1">
      <c r="A2" s="62">
        <v>1</v>
      </c>
      <c r="B2" s="73" t="str">
        <f>raw_機!B5</f>
        <v>505060005_重型機車L8P-685</v>
      </c>
      <c r="C2" s="65" t="str">
        <f t="shared" ref="C2:C42" si="0">TEXT(G2,"000000")</f>
        <v>010123</v>
      </c>
      <c r="D2" s="62" t="s">
        <v>403</v>
      </c>
      <c r="E2" s="74" t="str">
        <f>raw_機!C6</f>
        <v>陳俊銘</v>
      </c>
      <c r="F2" s="62" t="str">
        <f>raw_機!E6</f>
        <v>T22430</v>
      </c>
      <c r="G2" s="74">
        <f>raw_機!B6</f>
        <v>10123</v>
      </c>
      <c r="H2" s="75" t="s">
        <v>411</v>
      </c>
      <c r="I2" s="76" t="str">
        <f>LEFT($H2,4)</f>
        <v>2006</v>
      </c>
      <c r="J2" s="76">
        <v>3</v>
      </c>
      <c r="K2" s="81">
        <f ca="1">(YEAR(TODAY())+MONTH(TODAY())/12)-(I2+J2/12)</f>
        <v>15.416666666666742</v>
      </c>
    </row>
    <row r="3" spans="1:11" s="63" customFormat="1">
      <c r="A3" s="62">
        <v>2</v>
      </c>
      <c r="B3" s="73" t="str">
        <f>raw_機!B7</f>
        <v>505060006_重型機車L8P-686</v>
      </c>
      <c r="C3" s="65" t="str">
        <f t="shared" si="0"/>
        <v>008531</v>
      </c>
      <c r="D3" s="62" t="str">
        <f t="shared" ref="D3:D24" si="1">RIGHT(B3,7)</f>
        <v>L8P-686</v>
      </c>
      <c r="E3" s="74" t="str">
        <f>raw_機!C8</f>
        <v>宋南隆</v>
      </c>
      <c r="F3" s="62" t="str">
        <f>raw_機!E8</f>
        <v>T24450</v>
      </c>
      <c r="G3" s="74">
        <f>raw_機!B8</f>
        <v>8531</v>
      </c>
      <c r="H3" s="75" t="s">
        <v>411</v>
      </c>
      <c r="I3" s="76" t="str">
        <f t="shared" ref="I3:I42" si="2">LEFT($H3,4)</f>
        <v>2006</v>
      </c>
      <c r="J3" s="76">
        <v>3</v>
      </c>
      <c r="K3" s="81">
        <f t="shared" ref="K3:K42" ca="1" si="3">(YEAR(TODAY())+MONTH(TODAY())/12)-(I3+J3/12)</f>
        <v>15.416666666666742</v>
      </c>
    </row>
    <row r="4" spans="1:11" s="3" customFormat="1">
      <c r="A4" s="77">
        <v>3</v>
      </c>
      <c r="B4" s="78" t="str">
        <f>raw_機!B9</f>
        <v>505060008_重型機車L8P-688</v>
      </c>
      <c r="C4" s="65" t="str">
        <f t="shared" si="0"/>
        <v>018951</v>
      </c>
      <c r="D4" s="71" t="str">
        <f t="shared" si="1"/>
        <v>L8P-688</v>
      </c>
      <c r="E4" s="79" t="str">
        <f>raw_機!C10</f>
        <v>張進順</v>
      </c>
      <c r="F4" s="71" t="str">
        <f>raw_機!E10</f>
        <v>T24440</v>
      </c>
      <c r="G4" s="79">
        <f>raw_機!B10</f>
        <v>18951</v>
      </c>
      <c r="H4" s="75" t="s">
        <v>411</v>
      </c>
      <c r="I4" s="76" t="str">
        <f t="shared" si="2"/>
        <v>2006</v>
      </c>
      <c r="J4" s="76">
        <v>3</v>
      </c>
      <c r="K4" s="81">
        <f t="shared" ca="1" si="3"/>
        <v>15.416666666666742</v>
      </c>
    </row>
    <row r="5" spans="1:11">
      <c r="A5" s="77">
        <v>4</v>
      </c>
      <c r="B5" s="78" t="str">
        <f>raw_機!B11</f>
        <v>505060011_重型機車 XZ8-223</v>
      </c>
      <c r="C5" s="65" t="str">
        <f t="shared" si="0"/>
        <v>011840</v>
      </c>
      <c r="D5" s="71" t="str">
        <f t="shared" si="1"/>
        <v>XZ8-223</v>
      </c>
      <c r="E5" s="79" t="str">
        <f>raw_機!C12</f>
        <v>盧福斌</v>
      </c>
      <c r="F5" s="71" t="str">
        <f>raw_機!E12</f>
        <v>T23220</v>
      </c>
      <c r="G5" s="79">
        <f>raw_機!B12</f>
        <v>11840</v>
      </c>
      <c r="H5" s="75" t="s">
        <v>412</v>
      </c>
      <c r="I5" s="76" t="str">
        <f t="shared" si="2"/>
        <v>2006</v>
      </c>
      <c r="J5" s="80">
        <v>4</v>
      </c>
      <c r="K5" s="81">
        <f t="shared" ca="1" si="3"/>
        <v>15.333333333333485</v>
      </c>
    </row>
    <row r="6" spans="1:11">
      <c r="A6" s="77">
        <v>5</v>
      </c>
      <c r="B6" s="78" t="str">
        <f>raw_機!B13</f>
        <v>505060012_重型機車 XZ8-225</v>
      </c>
      <c r="C6" s="65" t="str">
        <f t="shared" si="0"/>
        <v>016849</v>
      </c>
      <c r="D6" s="71" t="str">
        <f t="shared" si="1"/>
        <v>XZ8-225</v>
      </c>
      <c r="E6" s="79" t="str">
        <f>raw_機!C14</f>
        <v>蔡志陽</v>
      </c>
      <c r="F6" s="71" t="str">
        <f>raw_機!E14</f>
        <v>T23510</v>
      </c>
      <c r="G6" s="79">
        <f>raw_機!B14</f>
        <v>16849</v>
      </c>
      <c r="H6" s="75" t="s">
        <v>412</v>
      </c>
      <c r="I6" s="76" t="str">
        <f t="shared" si="2"/>
        <v>2006</v>
      </c>
      <c r="J6" s="80">
        <v>4</v>
      </c>
      <c r="K6" s="81">
        <f t="shared" ca="1" si="3"/>
        <v>15.333333333333485</v>
      </c>
    </row>
    <row r="7" spans="1:11">
      <c r="A7" s="77">
        <v>6</v>
      </c>
      <c r="B7" s="78" t="str">
        <f>raw_機!B15</f>
        <v>505060013_重型機車 XZ8-226</v>
      </c>
      <c r="C7" s="65" t="str">
        <f t="shared" si="0"/>
        <v>016062</v>
      </c>
      <c r="D7" s="71" t="str">
        <f t="shared" si="1"/>
        <v>XZ8-226</v>
      </c>
      <c r="E7" s="79" t="str">
        <f>raw_機!C16</f>
        <v>施柏光</v>
      </c>
      <c r="F7" s="71" t="str">
        <f>raw_機!E16</f>
        <v>T23100</v>
      </c>
      <c r="G7" s="79">
        <f>raw_機!B16</f>
        <v>16062</v>
      </c>
      <c r="H7" s="75" t="s">
        <v>412</v>
      </c>
      <c r="I7" s="76" t="str">
        <f t="shared" si="2"/>
        <v>2006</v>
      </c>
      <c r="J7" s="80">
        <v>4</v>
      </c>
      <c r="K7" s="81">
        <f t="shared" ca="1" si="3"/>
        <v>15.333333333333485</v>
      </c>
    </row>
    <row r="8" spans="1:11">
      <c r="A8" s="77">
        <v>7</v>
      </c>
      <c r="B8" s="78" t="str">
        <f>raw_機!B17</f>
        <v>505060015_重型機車 XZ8-079</v>
      </c>
      <c r="C8" s="65" t="str">
        <f t="shared" si="0"/>
        <v>009372</v>
      </c>
      <c r="D8" s="71" t="str">
        <f t="shared" si="1"/>
        <v>XZ8-079</v>
      </c>
      <c r="E8" s="79" t="str">
        <f>raw_機!C18</f>
        <v>吳家坤</v>
      </c>
      <c r="F8" s="71" t="str">
        <f>raw_機!E18</f>
        <v>T23530</v>
      </c>
      <c r="G8" s="79">
        <f>raw_機!B18</f>
        <v>9372</v>
      </c>
      <c r="H8" s="75" t="s">
        <v>413</v>
      </c>
      <c r="I8" s="76" t="str">
        <f t="shared" si="2"/>
        <v>2006</v>
      </c>
      <c r="J8" s="80">
        <v>4</v>
      </c>
      <c r="K8" s="81">
        <f t="shared" ca="1" si="3"/>
        <v>15.333333333333485</v>
      </c>
    </row>
    <row r="9" spans="1:11">
      <c r="A9" s="77">
        <v>8</v>
      </c>
      <c r="B9" s="78" t="str">
        <f>raw_機!B19</f>
        <v>505060016_重型機車 XZ8-080</v>
      </c>
      <c r="C9" s="65" t="str">
        <f t="shared" si="0"/>
        <v>012681</v>
      </c>
      <c r="D9" s="71" t="str">
        <f t="shared" si="1"/>
        <v>XZ8-080</v>
      </c>
      <c r="E9" s="79" t="str">
        <f>raw_機!C20</f>
        <v>蔡韋宏</v>
      </c>
      <c r="F9" s="71" t="str">
        <f>raw_機!E20</f>
        <v>T23320</v>
      </c>
      <c r="G9" s="79">
        <f>raw_機!B20</f>
        <v>12681</v>
      </c>
      <c r="H9" s="75" t="s">
        <v>413</v>
      </c>
      <c r="I9" s="76" t="str">
        <f t="shared" si="2"/>
        <v>2006</v>
      </c>
      <c r="J9" s="80">
        <v>4</v>
      </c>
      <c r="K9" s="81">
        <f t="shared" ca="1" si="3"/>
        <v>15.333333333333485</v>
      </c>
    </row>
    <row r="10" spans="1:11">
      <c r="A10" s="77">
        <v>9</v>
      </c>
      <c r="B10" s="78" t="str">
        <f>raw_機!B21</f>
        <v>505060017_重型機車 267-BAX</v>
      </c>
      <c r="C10" s="65" t="str">
        <f t="shared" si="0"/>
        <v>012350</v>
      </c>
      <c r="D10" s="71" t="str">
        <f t="shared" si="1"/>
        <v>267-BAX</v>
      </c>
      <c r="E10" s="79" t="str">
        <f>raw_機!C22</f>
        <v>林泰瑋</v>
      </c>
      <c r="F10" s="71" t="str">
        <f>raw_機!E22</f>
        <v>T23520</v>
      </c>
      <c r="G10" s="79">
        <f>raw_機!B22</f>
        <v>12350</v>
      </c>
      <c r="H10" s="75" t="s">
        <v>414</v>
      </c>
      <c r="I10" s="76" t="str">
        <f t="shared" si="2"/>
        <v>2008</v>
      </c>
      <c r="J10" s="80">
        <v>1</v>
      </c>
      <c r="K10" s="81">
        <f t="shared" ca="1" si="3"/>
        <v>13.583333333333485</v>
      </c>
    </row>
    <row r="11" spans="1:11">
      <c r="A11" s="77">
        <v>10</v>
      </c>
      <c r="B11" s="78" t="str">
        <f>raw_機!B23</f>
        <v>505060019_重型機車 XA7-901</v>
      </c>
      <c r="C11" s="65" t="str">
        <f t="shared" si="0"/>
        <v>007285</v>
      </c>
      <c r="D11" s="71" t="str">
        <f t="shared" si="1"/>
        <v>XA7-901</v>
      </c>
      <c r="E11" s="79" t="str">
        <f>raw_機!C24</f>
        <v>黃銑威</v>
      </c>
      <c r="F11" s="71" t="str">
        <f>raw_機!E24</f>
        <v>T25100</v>
      </c>
      <c r="G11" s="79">
        <f>raw_機!B24</f>
        <v>7285</v>
      </c>
      <c r="H11" s="75" t="s">
        <v>415</v>
      </c>
      <c r="I11" s="76" t="str">
        <f t="shared" si="2"/>
        <v>2005</v>
      </c>
      <c r="J11" s="80">
        <v>3</v>
      </c>
      <c r="K11" s="81">
        <f t="shared" ca="1" si="3"/>
        <v>16.416666666666742</v>
      </c>
    </row>
    <row r="12" spans="1:11">
      <c r="A12" s="77">
        <v>11</v>
      </c>
      <c r="B12" s="78" t="str">
        <f>raw_機!B25</f>
        <v>505060020_重型機車 XA7-902</v>
      </c>
      <c r="C12" s="65" t="str">
        <f t="shared" si="0"/>
        <v>007285</v>
      </c>
      <c r="D12" s="71" t="str">
        <f t="shared" si="1"/>
        <v>XA7-902</v>
      </c>
      <c r="E12" s="79" t="str">
        <f>raw_機!C26</f>
        <v>黃銑威</v>
      </c>
      <c r="F12" s="71" t="str">
        <f>raw_機!E26</f>
        <v>T25100</v>
      </c>
      <c r="G12" s="79">
        <f>raw_機!B26</f>
        <v>7285</v>
      </c>
      <c r="H12" s="75" t="s">
        <v>415</v>
      </c>
      <c r="I12" s="76" t="str">
        <f t="shared" si="2"/>
        <v>2005</v>
      </c>
      <c r="J12" s="80">
        <v>3</v>
      </c>
      <c r="K12" s="81">
        <f t="shared" ca="1" si="3"/>
        <v>16.416666666666742</v>
      </c>
    </row>
    <row r="13" spans="1:11">
      <c r="A13" s="77">
        <v>12</v>
      </c>
      <c r="B13" s="78" t="str">
        <f>raw_機!B27</f>
        <v>505060022_重型機車 XA7-905</v>
      </c>
      <c r="C13" s="65" t="str">
        <f t="shared" si="0"/>
        <v>007285</v>
      </c>
      <c r="D13" s="71" t="str">
        <f t="shared" si="1"/>
        <v>XA7-905</v>
      </c>
      <c r="E13" s="79" t="str">
        <f>raw_機!C28</f>
        <v>黃銑威</v>
      </c>
      <c r="F13" s="71" t="str">
        <f>raw_機!E28</f>
        <v>T25100</v>
      </c>
      <c r="G13" s="79">
        <f>raw_機!B28</f>
        <v>7285</v>
      </c>
      <c r="H13" s="75" t="s">
        <v>415</v>
      </c>
      <c r="I13" s="76" t="str">
        <f t="shared" si="2"/>
        <v>2005</v>
      </c>
      <c r="J13" s="80">
        <v>3</v>
      </c>
      <c r="K13" s="81">
        <f t="shared" ca="1" si="3"/>
        <v>16.416666666666742</v>
      </c>
    </row>
    <row r="14" spans="1:11">
      <c r="A14" s="77">
        <v>13</v>
      </c>
      <c r="B14" s="78" t="str">
        <f>raw_機!B29</f>
        <v>505060023_重型機車 XA7-906</v>
      </c>
      <c r="C14" s="65" t="str">
        <f t="shared" si="0"/>
        <v>007285</v>
      </c>
      <c r="D14" s="71" t="str">
        <f t="shared" si="1"/>
        <v>XA7-906</v>
      </c>
      <c r="E14" s="79" t="str">
        <f>raw_機!C30</f>
        <v>黃銑威</v>
      </c>
      <c r="F14" s="71" t="str">
        <f>raw_機!E30</f>
        <v>T25100</v>
      </c>
      <c r="G14" s="79">
        <f>raw_機!B30</f>
        <v>7285</v>
      </c>
      <c r="H14" s="75" t="s">
        <v>415</v>
      </c>
      <c r="I14" s="76" t="str">
        <f t="shared" si="2"/>
        <v>2005</v>
      </c>
      <c r="J14" s="80">
        <v>3</v>
      </c>
      <c r="K14" s="81">
        <f t="shared" ca="1" si="3"/>
        <v>16.416666666666742</v>
      </c>
    </row>
    <row r="15" spans="1:11">
      <c r="A15" s="77">
        <v>14</v>
      </c>
      <c r="B15" s="78" t="str">
        <f>raw_機!B31</f>
        <v>505060027_重型機車 988-EFA</v>
      </c>
      <c r="C15" s="65" t="str">
        <f t="shared" si="0"/>
        <v>009208</v>
      </c>
      <c r="D15" s="71" t="str">
        <f t="shared" si="1"/>
        <v>988-EFA</v>
      </c>
      <c r="E15" s="79" t="str">
        <f>raw_機!C32</f>
        <v>王家助</v>
      </c>
      <c r="F15" s="71" t="str">
        <f>raw_機!E32</f>
        <v>T24240</v>
      </c>
      <c r="G15" s="79">
        <f>raw_機!B32</f>
        <v>9208</v>
      </c>
      <c r="H15" s="75" t="s">
        <v>416</v>
      </c>
      <c r="I15" s="76" t="str">
        <f t="shared" si="2"/>
        <v>2006</v>
      </c>
      <c r="J15" s="80">
        <v>6</v>
      </c>
      <c r="K15" s="81">
        <f t="shared" ca="1" si="3"/>
        <v>15.166666666666742</v>
      </c>
    </row>
    <row r="16" spans="1:11">
      <c r="A16" s="77">
        <v>15</v>
      </c>
      <c r="B16" s="78" t="str">
        <f>raw_機!B33</f>
        <v>505060028_重型機車 P3H-136</v>
      </c>
      <c r="C16" s="65" t="str">
        <f t="shared" si="0"/>
        <v>008358</v>
      </c>
      <c r="D16" s="71" t="str">
        <f t="shared" si="1"/>
        <v>P3H-136</v>
      </c>
      <c r="E16" s="79" t="str">
        <f>raw_機!C34</f>
        <v>劉佳龍</v>
      </c>
      <c r="F16" s="71" t="str">
        <f>raw_機!E34</f>
        <v>T24230</v>
      </c>
      <c r="G16" s="79">
        <f>raw_機!B34</f>
        <v>8358</v>
      </c>
      <c r="H16" s="75" t="s">
        <v>416</v>
      </c>
      <c r="I16" s="76" t="str">
        <f t="shared" si="2"/>
        <v>2006</v>
      </c>
      <c r="J16" s="80">
        <v>6</v>
      </c>
      <c r="K16" s="81">
        <f t="shared" ca="1" si="3"/>
        <v>15.166666666666742</v>
      </c>
    </row>
    <row r="17" spans="1:11">
      <c r="A17" s="77">
        <v>16</v>
      </c>
      <c r="B17" s="78" t="str">
        <f>raw_機!B35</f>
        <v>505060030_重型機車 P3H-152</v>
      </c>
      <c r="C17" s="65" t="str">
        <f t="shared" si="0"/>
        <v>012673</v>
      </c>
      <c r="D17" s="71" t="str">
        <f t="shared" si="1"/>
        <v>P3H-152</v>
      </c>
      <c r="E17" s="79" t="str">
        <f>raw_機!C36</f>
        <v>吳榮芳</v>
      </c>
      <c r="F17" s="71" t="str">
        <f>raw_機!E36</f>
        <v>T24620</v>
      </c>
      <c r="G17" s="79">
        <f>raw_機!B36</f>
        <v>12673</v>
      </c>
      <c r="H17" s="75" t="s">
        <v>416</v>
      </c>
      <c r="I17" s="76" t="str">
        <f t="shared" si="2"/>
        <v>2006</v>
      </c>
      <c r="J17" s="80">
        <v>6</v>
      </c>
      <c r="K17" s="81">
        <f t="shared" ca="1" si="3"/>
        <v>15.166666666666742</v>
      </c>
    </row>
    <row r="18" spans="1:11">
      <c r="A18" s="77">
        <v>17</v>
      </c>
      <c r="B18" s="78" t="str">
        <f>raw_機!B37</f>
        <v>505060031_重型機車 P3H-153</v>
      </c>
      <c r="C18" s="65" t="str">
        <f t="shared" si="0"/>
        <v>010420</v>
      </c>
      <c r="D18" s="71" t="str">
        <f t="shared" si="1"/>
        <v>P3H-153</v>
      </c>
      <c r="E18" s="79" t="str">
        <f>raw_機!C38</f>
        <v>李俊德</v>
      </c>
      <c r="F18" s="71" t="str">
        <f>raw_機!E38</f>
        <v>T24220</v>
      </c>
      <c r="G18" s="79">
        <f>raw_機!B38</f>
        <v>10420</v>
      </c>
      <c r="H18" s="75" t="s">
        <v>416</v>
      </c>
      <c r="I18" s="76" t="str">
        <f t="shared" si="2"/>
        <v>2006</v>
      </c>
      <c r="J18" s="80">
        <v>6</v>
      </c>
      <c r="K18" s="81">
        <f t="shared" ca="1" si="3"/>
        <v>15.166666666666742</v>
      </c>
    </row>
    <row r="19" spans="1:11">
      <c r="A19" s="77">
        <v>18</v>
      </c>
      <c r="B19" s="78" t="str">
        <f>raw_機!B39</f>
        <v>505060033_重型機車 P3Y-653</v>
      </c>
      <c r="C19" s="65" t="str">
        <f t="shared" si="0"/>
        <v>007285</v>
      </c>
      <c r="D19" s="71" t="str">
        <f t="shared" si="1"/>
        <v>P3Y-653</v>
      </c>
      <c r="E19" s="79" t="str">
        <f>raw_機!C40</f>
        <v>黃銑威</v>
      </c>
      <c r="F19" s="71" t="str">
        <f>raw_機!E40</f>
        <v>T25100</v>
      </c>
      <c r="G19" s="79">
        <f>raw_機!B40</f>
        <v>7285</v>
      </c>
      <c r="H19" s="75" t="s">
        <v>417</v>
      </c>
      <c r="I19" s="76" t="str">
        <f t="shared" si="2"/>
        <v>2006</v>
      </c>
      <c r="J19" s="80">
        <v>7</v>
      </c>
      <c r="K19" s="81">
        <f t="shared" ca="1" si="3"/>
        <v>15.083333333333485</v>
      </c>
    </row>
    <row r="20" spans="1:11">
      <c r="A20" s="77">
        <v>19</v>
      </c>
      <c r="B20" s="78" t="str">
        <f>raw_機!B41</f>
        <v>505060034_重型機車 P3Y-658</v>
      </c>
      <c r="C20" s="65" t="str">
        <f t="shared" si="0"/>
        <v>007285</v>
      </c>
      <c r="D20" s="71" t="str">
        <f t="shared" si="1"/>
        <v>P3Y-658</v>
      </c>
      <c r="E20" s="79" t="str">
        <f>raw_機!C42</f>
        <v>黃銑威</v>
      </c>
      <c r="F20" s="71" t="str">
        <f>raw_機!E42</f>
        <v>T25100</v>
      </c>
      <c r="G20" s="79">
        <f>raw_機!B42</f>
        <v>7285</v>
      </c>
      <c r="H20" s="75" t="s">
        <v>417</v>
      </c>
      <c r="I20" s="76" t="str">
        <f t="shared" si="2"/>
        <v>2006</v>
      </c>
      <c r="J20" s="80">
        <v>7</v>
      </c>
      <c r="K20" s="81">
        <f t="shared" ca="1" si="3"/>
        <v>15.083333333333485</v>
      </c>
    </row>
    <row r="21" spans="1:11">
      <c r="A21" s="77">
        <v>20</v>
      </c>
      <c r="B21" s="78" t="str">
        <f>raw_機!B43</f>
        <v>505060035_重型機車 P3Y-659</v>
      </c>
      <c r="C21" s="65" t="str">
        <f t="shared" si="0"/>
        <v>016062</v>
      </c>
      <c r="D21" s="71" t="str">
        <f t="shared" si="1"/>
        <v>P3Y-659</v>
      </c>
      <c r="E21" s="79" t="str">
        <f>raw_機!C44</f>
        <v>施柏光</v>
      </c>
      <c r="F21" s="71" t="str">
        <f>raw_機!E44</f>
        <v>T23100</v>
      </c>
      <c r="G21" s="79">
        <f>raw_機!B44</f>
        <v>16062</v>
      </c>
      <c r="H21" s="75" t="s">
        <v>417</v>
      </c>
      <c r="I21" s="76" t="str">
        <f t="shared" si="2"/>
        <v>2006</v>
      </c>
      <c r="J21" s="80">
        <v>7</v>
      </c>
      <c r="K21" s="81">
        <f t="shared" ca="1" si="3"/>
        <v>15.083333333333485</v>
      </c>
    </row>
    <row r="22" spans="1:11">
      <c r="A22" s="77">
        <v>21</v>
      </c>
      <c r="B22" s="78" t="str">
        <f>raw_機!B45</f>
        <v>505060036_重型機車 P3Y-660</v>
      </c>
      <c r="C22" s="65" t="str">
        <f t="shared" si="0"/>
        <v>006733</v>
      </c>
      <c r="D22" s="71" t="str">
        <f t="shared" si="1"/>
        <v>P3Y-660</v>
      </c>
      <c r="E22" s="79" t="str">
        <f>raw_機!C46</f>
        <v>吳宏其</v>
      </c>
      <c r="F22" s="71" t="str">
        <f>raw_機!E46</f>
        <v>T13300</v>
      </c>
      <c r="G22" s="79">
        <f>raw_機!B46</f>
        <v>6733</v>
      </c>
      <c r="H22" s="75" t="s">
        <v>417</v>
      </c>
      <c r="I22" s="76" t="str">
        <f t="shared" si="2"/>
        <v>2006</v>
      </c>
      <c r="J22" s="80">
        <v>7</v>
      </c>
      <c r="K22" s="81">
        <f t="shared" ca="1" si="3"/>
        <v>15.083333333333485</v>
      </c>
    </row>
    <row r="23" spans="1:11">
      <c r="A23" s="77">
        <v>22</v>
      </c>
      <c r="B23" s="78" t="str">
        <f>raw_機!B47</f>
        <v>505060038_重型機車 P3Y-669</v>
      </c>
      <c r="C23" s="65" t="str">
        <f t="shared" si="0"/>
        <v>009307</v>
      </c>
      <c r="D23" s="71" t="str">
        <f t="shared" si="1"/>
        <v>P3Y-669</v>
      </c>
      <c r="E23" s="79" t="str">
        <f>raw_機!C48</f>
        <v>賴建平</v>
      </c>
      <c r="F23" s="71" t="str">
        <f>raw_機!E48</f>
        <v>T15420</v>
      </c>
      <c r="G23" s="79">
        <f>raw_機!B48</f>
        <v>9307</v>
      </c>
      <c r="H23" s="75" t="s">
        <v>417</v>
      </c>
      <c r="I23" s="76" t="str">
        <f t="shared" si="2"/>
        <v>2006</v>
      </c>
      <c r="J23" s="80">
        <v>7</v>
      </c>
      <c r="K23" s="81">
        <f t="shared" ca="1" si="3"/>
        <v>15.083333333333485</v>
      </c>
    </row>
    <row r="24" spans="1:11">
      <c r="A24" s="77">
        <v>23</v>
      </c>
      <c r="B24" s="78" t="str">
        <f>raw_機!B49</f>
        <v>505060039_重型機車 267-CTJ</v>
      </c>
      <c r="C24" s="65" t="str">
        <f t="shared" si="0"/>
        <v>015353</v>
      </c>
      <c r="D24" s="71" t="str">
        <f t="shared" si="1"/>
        <v>267-CTJ</v>
      </c>
      <c r="E24" s="79" t="str">
        <f>raw_機!C50</f>
        <v>王文源</v>
      </c>
      <c r="F24" s="71" t="str">
        <f>raw_機!E50</f>
        <v>T24410</v>
      </c>
      <c r="G24" s="79">
        <f>raw_機!B50</f>
        <v>15353</v>
      </c>
      <c r="H24" s="75" t="s">
        <v>418</v>
      </c>
      <c r="I24" s="76" t="str">
        <f t="shared" si="2"/>
        <v>2008</v>
      </c>
      <c r="J24" s="80">
        <v>1</v>
      </c>
      <c r="K24" s="81">
        <f t="shared" ca="1" si="3"/>
        <v>13.583333333333485</v>
      </c>
    </row>
    <row r="25" spans="1:11">
      <c r="A25" s="77">
        <v>24</v>
      </c>
      <c r="B25" s="78" t="str">
        <f>raw_機!B51</f>
        <v>505060042_重型機車MEY-9688</v>
      </c>
      <c r="C25" s="65" t="str">
        <f t="shared" si="0"/>
        <v>007525</v>
      </c>
      <c r="D25" s="71" t="str">
        <f t="shared" ref="D25:D30" si="4">RIGHT(B25,8)</f>
        <v>MEY-9688</v>
      </c>
      <c r="E25" s="79" t="str">
        <f>raw_機!C52</f>
        <v>李權峯</v>
      </c>
      <c r="F25" s="71" t="str">
        <f>raw_機!E52</f>
        <v>0L1221</v>
      </c>
      <c r="G25" s="79">
        <f>raw_機!B52</f>
        <v>7525</v>
      </c>
      <c r="H25" s="75" t="s">
        <v>419</v>
      </c>
      <c r="I25" s="76" t="str">
        <f t="shared" si="2"/>
        <v>2015</v>
      </c>
      <c r="J25" s="80">
        <v>9</v>
      </c>
      <c r="K25" s="81">
        <f t="shared" ca="1" si="3"/>
        <v>5.9166666666667425</v>
      </c>
    </row>
    <row r="26" spans="1:11">
      <c r="A26" s="77">
        <v>25</v>
      </c>
      <c r="B26" s="78" t="str">
        <f>raw_機!B53</f>
        <v>505060043_重型機車MEY-9693</v>
      </c>
      <c r="C26" s="65" t="str">
        <f t="shared" si="0"/>
        <v>014984</v>
      </c>
      <c r="D26" s="71" t="str">
        <f t="shared" si="4"/>
        <v>MEY-9693</v>
      </c>
      <c r="E26" s="79" t="str">
        <f>raw_機!C54</f>
        <v>蔡耀仁</v>
      </c>
      <c r="F26" s="71" t="str">
        <f>raw_機!E54</f>
        <v>0L1130</v>
      </c>
      <c r="G26" s="79">
        <f>raw_機!B54</f>
        <v>14984</v>
      </c>
      <c r="H26" s="75" t="s">
        <v>419</v>
      </c>
      <c r="I26" s="76" t="str">
        <f t="shared" si="2"/>
        <v>2015</v>
      </c>
      <c r="J26" s="80">
        <v>9</v>
      </c>
      <c r="K26" s="81">
        <f t="shared" ca="1" si="3"/>
        <v>5.9166666666667425</v>
      </c>
    </row>
    <row r="27" spans="1:11">
      <c r="A27" s="77">
        <v>26</v>
      </c>
      <c r="B27" s="78" t="str">
        <f>raw_機!B55</f>
        <v>505060044_重型機車 MJH-7195</v>
      </c>
      <c r="C27" s="65" t="str">
        <f t="shared" si="0"/>
        <v>006535</v>
      </c>
      <c r="D27" s="71" t="str">
        <f t="shared" si="4"/>
        <v>MJH-7195</v>
      </c>
      <c r="E27" s="79" t="str">
        <f>raw_機!C56</f>
        <v>郭坤祥</v>
      </c>
      <c r="F27" s="71" t="str">
        <f>raw_機!E56</f>
        <v>0L1223</v>
      </c>
      <c r="G27" s="79">
        <f>raw_機!B56</f>
        <v>6535</v>
      </c>
      <c r="H27" s="75" t="s">
        <v>420</v>
      </c>
      <c r="I27" s="76" t="str">
        <f t="shared" si="2"/>
        <v>2016</v>
      </c>
      <c r="J27" s="80">
        <v>12</v>
      </c>
      <c r="K27" s="81">
        <f t="shared" ca="1" si="3"/>
        <v>4.6666666666667425</v>
      </c>
    </row>
    <row r="28" spans="1:11">
      <c r="A28" s="77">
        <v>27</v>
      </c>
      <c r="B28" s="78" t="str">
        <f>raw_機!B57</f>
        <v>505060045_重型機車 MJH-7196</v>
      </c>
      <c r="C28" s="65" t="str">
        <f t="shared" si="0"/>
        <v>008770</v>
      </c>
      <c r="D28" s="71" t="str">
        <f t="shared" si="4"/>
        <v>MJH-7196</v>
      </c>
      <c r="E28" s="79" t="str">
        <f>raw_機!C58</f>
        <v>林志霖</v>
      </c>
      <c r="F28" s="71" t="str">
        <f>raw_機!E58</f>
        <v>0L1230</v>
      </c>
      <c r="G28" s="79">
        <f>raw_機!B58</f>
        <v>8770</v>
      </c>
      <c r="H28" s="75" t="s">
        <v>420</v>
      </c>
      <c r="I28" s="76" t="str">
        <f t="shared" si="2"/>
        <v>2016</v>
      </c>
      <c r="J28" s="80">
        <v>12</v>
      </c>
      <c r="K28" s="81">
        <f t="shared" ca="1" si="3"/>
        <v>4.6666666666667425</v>
      </c>
    </row>
    <row r="29" spans="1:11">
      <c r="A29" s="77">
        <v>28</v>
      </c>
      <c r="B29" s="78" t="str">
        <f>raw_機!B59</f>
        <v>505060046_重型機車MSZ-8101</v>
      </c>
      <c r="C29" s="65" t="str">
        <f t="shared" si="0"/>
        <v>021401</v>
      </c>
      <c r="D29" s="71" t="str">
        <f t="shared" si="4"/>
        <v>MSZ-8101</v>
      </c>
      <c r="E29" s="79" t="str">
        <f>raw_機!C60</f>
        <v>何立捷</v>
      </c>
      <c r="F29" s="71" t="str">
        <f>raw_機!E60</f>
        <v>0L1222</v>
      </c>
      <c r="G29" s="79">
        <f>raw_機!B60</f>
        <v>21401</v>
      </c>
      <c r="H29" s="75" t="s">
        <v>421</v>
      </c>
      <c r="I29" s="76" t="str">
        <f t="shared" si="2"/>
        <v>2018</v>
      </c>
      <c r="J29" s="80">
        <v>5</v>
      </c>
      <c r="K29" s="81">
        <f t="shared" ca="1" si="3"/>
        <v>3.25</v>
      </c>
    </row>
    <row r="30" spans="1:11">
      <c r="A30" s="77">
        <v>29</v>
      </c>
      <c r="B30" s="78" t="str">
        <f>raw_機!B61</f>
        <v>505060047_重型機車MSZ-8102</v>
      </c>
      <c r="C30" s="65" t="str">
        <f t="shared" si="0"/>
        <v>012459</v>
      </c>
      <c r="D30" s="71" t="str">
        <f t="shared" si="4"/>
        <v>MSZ-8102</v>
      </c>
      <c r="E30" s="79" t="str">
        <f>raw_機!C62</f>
        <v>鄭景祥</v>
      </c>
      <c r="F30" s="71" t="str">
        <f>raw_機!E62</f>
        <v>T14000</v>
      </c>
      <c r="G30" s="79">
        <f>raw_機!B62</f>
        <v>12459</v>
      </c>
      <c r="H30" s="75" t="s">
        <v>421</v>
      </c>
      <c r="I30" s="76" t="str">
        <f t="shared" si="2"/>
        <v>2018</v>
      </c>
      <c r="J30" s="80">
        <v>5</v>
      </c>
      <c r="K30" s="81">
        <f t="shared" ca="1" si="3"/>
        <v>3.25</v>
      </c>
    </row>
    <row r="31" spans="1:11">
      <c r="A31" s="77">
        <v>30</v>
      </c>
      <c r="B31" s="78" t="str">
        <f>raw_機!B63</f>
        <v>505060048_重型機車MSZ-8103</v>
      </c>
      <c r="C31" s="65" t="str">
        <f t="shared" si="0"/>
        <v>003706</v>
      </c>
      <c r="D31" s="71" t="str">
        <f t="shared" ref="D31:D42" si="5">RIGHT(B31,8)</f>
        <v>MSZ-8103</v>
      </c>
      <c r="E31" s="79" t="str">
        <f>raw_機!C64</f>
        <v>李銘竣</v>
      </c>
      <c r="F31" s="71" t="str">
        <f>raw_機!E64</f>
        <v>T11000</v>
      </c>
      <c r="G31" s="79">
        <f>raw_機!B64</f>
        <v>3706</v>
      </c>
      <c r="H31" s="75" t="s">
        <v>421</v>
      </c>
      <c r="I31" s="76" t="str">
        <f t="shared" si="2"/>
        <v>2018</v>
      </c>
      <c r="J31" s="80">
        <v>5</v>
      </c>
      <c r="K31" s="81">
        <f t="shared" ca="1" si="3"/>
        <v>3.25</v>
      </c>
    </row>
    <row r="32" spans="1:11">
      <c r="A32" s="77">
        <v>31</v>
      </c>
      <c r="B32" s="78" t="str">
        <f>raw_機!B65</f>
        <v>505060049_重型機車MTP-7350</v>
      </c>
      <c r="C32" s="65" t="str">
        <f t="shared" si="0"/>
        <v>033117</v>
      </c>
      <c r="D32" s="71" t="str">
        <f t="shared" si="5"/>
        <v>MTP-7350</v>
      </c>
      <c r="E32" s="79" t="str">
        <f>raw_機!C66</f>
        <v>高士勛</v>
      </c>
      <c r="F32" s="71" t="str">
        <f>raw_機!E66</f>
        <v>0L1F13</v>
      </c>
      <c r="G32" s="79">
        <f>raw_機!B66</f>
        <v>33117</v>
      </c>
      <c r="H32" s="75" t="s">
        <v>422</v>
      </c>
      <c r="I32" s="76" t="str">
        <f t="shared" si="2"/>
        <v>2018</v>
      </c>
      <c r="J32" s="80">
        <v>10</v>
      </c>
      <c r="K32" s="81">
        <f t="shared" ca="1" si="3"/>
        <v>2.8333333333334849</v>
      </c>
    </row>
    <row r="33" spans="1:11">
      <c r="A33" s="77">
        <v>32</v>
      </c>
      <c r="B33" s="78" t="str">
        <f>raw_機!B67</f>
        <v>505060050_重型機車MTP-7338</v>
      </c>
      <c r="C33" s="65" t="str">
        <f t="shared" si="0"/>
        <v>029719</v>
      </c>
      <c r="D33" s="71" t="str">
        <f t="shared" si="5"/>
        <v>MTP-7338</v>
      </c>
      <c r="E33" s="79" t="str">
        <f>raw_機!C68</f>
        <v>周鼎衡</v>
      </c>
      <c r="F33" s="71" t="str">
        <f>raw_機!E68</f>
        <v>0L1D10</v>
      </c>
      <c r="G33" s="79">
        <f>raw_機!B68</f>
        <v>29719</v>
      </c>
      <c r="H33" s="75" t="s">
        <v>422</v>
      </c>
      <c r="I33" s="76" t="str">
        <f t="shared" si="2"/>
        <v>2018</v>
      </c>
      <c r="J33" s="80">
        <v>10</v>
      </c>
      <c r="K33" s="81">
        <f t="shared" ca="1" si="3"/>
        <v>2.8333333333334849</v>
      </c>
    </row>
    <row r="34" spans="1:11">
      <c r="A34" s="77">
        <v>33</v>
      </c>
      <c r="B34" s="78" t="str">
        <f>raw_機!B69</f>
        <v>505060051_重型機車MTP-7352</v>
      </c>
      <c r="C34" s="65" t="str">
        <f t="shared" si="0"/>
        <v>028604</v>
      </c>
      <c r="D34" s="71" t="str">
        <f t="shared" si="5"/>
        <v>MTP-7352</v>
      </c>
      <c r="E34" s="79" t="str">
        <f>raw_機!C70</f>
        <v>陳冠明</v>
      </c>
      <c r="F34" s="71" t="str">
        <f>raw_機!E70</f>
        <v>0L1F21</v>
      </c>
      <c r="G34" s="79">
        <f>raw_機!B70</f>
        <v>28604</v>
      </c>
      <c r="H34" s="75" t="s">
        <v>422</v>
      </c>
      <c r="I34" s="76" t="str">
        <f t="shared" si="2"/>
        <v>2018</v>
      </c>
      <c r="J34" s="80">
        <v>10</v>
      </c>
      <c r="K34" s="81">
        <f t="shared" ca="1" si="3"/>
        <v>2.8333333333334849</v>
      </c>
    </row>
    <row r="35" spans="1:11">
      <c r="A35" s="77">
        <v>34</v>
      </c>
      <c r="B35" s="78" t="str">
        <f>raw_機!B71</f>
        <v>505060052_重型機車MTP-7351</v>
      </c>
      <c r="C35" s="65" t="str">
        <f t="shared" si="0"/>
        <v>029107</v>
      </c>
      <c r="D35" s="71" t="str">
        <f t="shared" si="5"/>
        <v>MTP-7351</v>
      </c>
      <c r="E35" s="79" t="str">
        <f>raw_機!C72</f>
        <v>劉冠宏</v>
      </c>
      <c r="F35" s="71" t="str">
        <f>raw_機!E72</f>
        <v>0L1F11</v>
      </c>
      <c r="G35" s="79">
        <f>raw_機!B72</f>
        <v>29107</v>
      </c>
      <c r="H35" s="75" t="s">
        <v>422</v>
      </c>
      <c r="I35" s="76" t="str">
        <f t="shared" si="2"/>
        <v>2018</v>
      </c>
      <c r="J35" s="80">
        <v>10</v>
      </c>
      <c r="K35" s="81">
        <f t="shared" ca="1" si="3"/>
        <v>2.8333333333334849</v>
      </c>
    </row>
    <row r="36" spans="1:11">
      <c r="A36" s="77">
        <v>35</v>
      </c>
      <c r="B36" s="78" t="str">
        <f>raw_機!B73</f>
        <v>505060053_重型機車MTP-7353</v>
      </c>
      <c r="C36" s="65" t="str">
        <f t="shared" si="0"/>
        <v>028554</v>
      </c>
      <c r="D36" s="71" t="str">
        <f t="shared" si="5"/>
        <v>MTP-7353</v>
      </c>
      <c r="E36" s="79" t="str">
        <f>raw_機!C74</f>
        <v>邱奕玫</v>
      </c>
      <c r="F36" s="71" t="str">
        <f>raw_機!E74</f>
        <v>0L1D20</v>
      </c>
      <c r="G36" s="79">
        <f>raw_機!B74</f>
        <v>28554</v>
      </c>
      <c r="H36" s="75" t="s">
        <v>422</v>
      </c>
      <c r="I36" s="76" t="str">
        <f t="shared" si="2"/>
        <v>2018</v>
      </c>
      <c r="J36" s="80">
        <v>10</v>
      </c>
      <c r="K36" s="81">
        <f t="shared" ca="1" si="3"/>
        <v>2.8333333333334849</v>
      </c>
    </row>
    <row r="37" spans="1:11">
      <c r="A37" s="77">
        <v>36</v>
      </c>
      <c r="B37" s="78" t="str">
        <f>raw_機!B75</f>
        <v>505060054_重型機車MTP-7339</v>
      </c>
      <c r="C37" s="65" t="str">
        <f t="shared" si="0"/>
        <v>028554</v>
      </c>
      <c r="D37" s="71" t="str">
        <f t="shared" si="5"/>
        <v>MTP-7339</v>
      </c>
      <c r="E37" s="79" t="str">
        <f>raw_機!C76</f>
        <v>邱奕玫</v>
      </c>
      <c r="F37" s="71" t="str">
        <f>raw_機!E76</f>
        <v>0L1D20</v>
      </c>
      <c r="G37" s="79">
        <f>raw_機!B76</f>
        <v>28554</v>
      </c>
      <c r="H37" s="75" t="s">
        <v>422</v>
      </c>
      <c r="I37" s="76" t="str">
        <f t="shared" si="2"/>
        <v>2018</v>
      </c>
      <c r="J37" s="80">
        <v>10</v>
      </c>
      <c r="K37" s="81">
        <f t="shared" ca="1" si="3"/>
        <v>2.8333333333334849</v>
      </c>
    </row>
    <row r="38" spans="1:11">
      <c r="A38" s="77">
        <v>37</v>
      </c>
      <c r="B38" s="78" t="str">
        <f>raw_機!B77</f>
        <v>505060055_重型機車MWQ-3377</v>
      </c>
      <c r="C38" s="65" t="str">
        <f t="shared" si="0"/>
        <v>003706</v>
      </c>
      <c r="D38" s="71" t="str">
        <f t="shared" si="5"/>
        <v>MWQ-3377</v>
      </c>
      <c r="E38" s="79" t="str">
        <f>raw_機!C78</f>
        <v>李銘竣</v>
      </c>
      <c r="F38" s="71" t="str">
        <f>raw_機!E78</f>
        <v>T11000</v>
      </c>
      <c r="G38" s="79">
        <f>raw_機!B78</f>
        <v>3706</v>
      </c>
      <c r="H38" s="75" t="s">
        <v>423</v>
      </c>
      <c r="I38" s="76" t="str">
        <f t="shared" si="2"/>
        <v>2019</v>
      </c>
      <c r="J38" s="80">
        <v>2</v>
      </c>
      <c r="K38" s="81">
        <f t="shared" ca="1" si="3"/>
        <v>2.5</v>
      </c>
    </row>
    <row r="39" spans="1:11">
      <c r="A39" s="77">
        <v>38</v>
      </c>
      <c r="B39" s="78" t="str">
        <f>raw_機!B79</f>
        <v>505060056_輕型機車EWF-6869</v>
      </c>
      <c r="C39" s="65" t="str">
        <f t="shared" si="0"/>
        <v>007368</v>
      </c>
      <c r="D39" s="71" t="str">
        <f t="shared" si="5"/>
        <v>EWF-6869</v>
      </c>
      <c r="E39" s="79" t="str">
        <f>raw_機!C80</f>
        <v>黃聖育</v>
      </c>
      <c r="F39" s="71" t="str">
        <f>raw_機!E80</f>
        <v>0M1000</v>
      </c>
      <c r="G39" s="79">
        <f>raw_機!B80</f>
        <v>7368</v>
      </c>
      <c r="H39" s="75" t="s">
        <v>424</v>
      </c>
      <c r="I39" s="76" t="str">
        <f t="shared" si="2"/>
        <v>2020</v>
      </c>
      <c r="J39" s="80">
        <v>2</v>
      </c>
      <c r="K39" s="81">
        <f t="shared" ca="1" si="3"/>
        <v>1.5</v>
      </c>
    </row>
    <row r="40" spans="1:11">
      <c r="A40" s="77">
        <v>39</v>
      </c>
      <c r="B40" s="78" t="str">
        <f>raw_機!B81</f>
        <v>505060057_輕型機車EWF-6870</v>
      </c>
      <c r="C40" s="65" t="str">
        <f t="shared" si="0"/>
        <v>007368</v>
      </c>
      <c r="D40" s="71" t="str">
        <f t="shared" si="5"/>
        <v>EWF-6870</v>
      </c>
      <c r="E40" s="79" t="str">
        <f>raw_機!C82</f>
        <v>黃聖育</v>
      </c>
      <c r="F40" s="71" t="str">
        <f>raw_機!E82</f>
        <v>0M1000</v>
      </c>
      <c r="G40" s="79">
        <f>raw_機!B82</f>
        <v>7368</v>
      </c>
      <c r="H40" s="75" t="s">
        <v>424</v>
      </c>
      <c r="I40" s="76" t="str">
        <f t="shared" si="2"/>
        <v>2020</v>
      </c>
      <c r="J40" s="80">
        <v>2</v>
      </c>
      <c r="K40" s="81">
        <f t="shared" ca="1" si="3"/>
        <v>1.5</v>
      </c>
    </row>
    <row r="41" spans="1:11">
      <c r="A41" s="77">
        <v>40</v>
      </c>
      <c r="B41" s="78" t="str">
        <f>raw_機!B83</f>
        <v>505060058_輕型機車EWF-6871</v>
      </c>
      <c r="C41" s="65" t="str">
        <f t="shared" si="0"/>
        <v>017797</v>
      </c>
      <c r="D41" s="71" t="str">
        <f t="shared" si="5"/>
        <v>EWF-6871</v>
      </c>
      <c r="E41" s="79" t="str">
        <f>raw_機!C84</f>
        <v>陳致嘉</v>
      </c>
      <c r="F41" s="71" t="str">
        <f>raw_機!E84</f>
        <v>T24610</v>
      </c>
      <c r="G41" s="79">
        <f>raw_機!B84</f>
        <v>17797</v>
      </c>
      <c r="H41" s="75" t="s">
        <v>424</v>
      </c>
      <c r="I41" s="76" t="str">
        <f t="shared" si="2"/>
        <v>2020</v>
      </c>
      <c r="J41" s="80">
        <v>2</v>
      </c>
      <c r="K41" s="81">
        <f t="shared" ca="1" si="3"/>
        <v>1.5</v>
      </c>
    </row>
    <row r="42" spans="1:11">
      <c r="A42" s="70">
        <v>41</v>
      </c>
      <c r="B42" s="78" t="str">
        <f>raw_機!B85</f>
        <v>505060059_輕型機車EWF-6872</v>
      </c>
      <c r="C42" s="65" t="str">
        <f t="shared" si="0"/>
        <v>009331</v>
      </c>
      <c r="D42" s="61" t="str">
        <f t="shared" si="5"/>
        <v>EWF-6872</v>
      </c>
      <c r="E42" s="79" t="str">
        <f>raw_機!C86</f>
        <v>高榮豐</v>
      </c>
      <c r="F42" s="61" t="str">
        <f>raw_機!E86</f>
        <v>T23500</v>
      </c>
      <c r="G42" s="79">
        <f>raw_機!B86</f>
        <v>9331</v>
      </c>
      <c r="H42" s="75" t="s">
        <v>424</v>
      </c>
      <c r="I42" s="76" t="str">
        <f t="shared" si="2"/>
        <v>2020</v>
      </c>
      <c r="J42" s="80">
        <v>2</v>
      </c>
      <c r="K42" s="81">
        <f t="shared" ca="1" si="3"/>
        <v>1.5</v>
      </c>
    </row>
    <row r="44" spans="1:11">
      <c r="H44" s="72"/>
    </row>
  </sheetData>
  <autoFilter ref="A1:F1" xr:uid="{8825A722-9F57-4F77-A3F9-FB9B8390FD7D}">
    <sortState xmlns:xlrd2="http://schemas.microsoft.com/office/spreadsheetml/2017/richdata2" ref="A2:F42">
      <sortCondition ref="B1"/>
    </sortState>
  </autoFilter>
  <phoneticPr fontId="1" type="noConversion"/>
  <printOptions horizontalCentered="1"/>
  <pageMargins left="0.39370078740157483" right="0.39370078740157483" top="0.67322834645669305" bottom="0.39370078740157483" header="0.43307086614173229" footer="0.31496062992125984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AE2F-E04D-4468-AB34-C32F6FA518DC}">
  <dimension ref="A1:L64"/>
  <sheetViews>
    <sheetView workbookViewId="0">
      <selection activeCell="M27" sqref="M27"/>
    </sheetView>
  </sheetViews>
  <sheetFormatPr defaultRowHeight="16.2"/>
  <cols>
    <col min="1" max="1" width="5.6640625" style="2" customWidth="1"/>
    <col min="2" max="2" width="45.77734375" customWidth="1"/>
    <col min="3" max="3" width="10.77734375" style="2" customWidth="1"/>
    <col min="4" max="4" width="40.6640625" customWidth="1"/>
    <col min="5" max="5" width="9.33203125" customWidth="1"/>
    <col min="6" max="6" width="33" customWidth="1"/>
    <col min="7" max="10" width="9.44140625" style="2" bestFit="1" customWidth="1"/>
  </cols>
  <sheetData>
    <row r="1" spans="1:12" ht="24.75" customHeight="1">
      <c r="A1" s="84" t="s">
        <v>124</v>
      </c>
      <c r="B1" s="85" t="s">
        <v>125</v>
      </c>
      <c r="C1" s="85"/>
      <c r="D1" s="85" t="s">
        <v>126</v>
      </c>
      <c r="E1" s="85"/>
      <c r="F1" s="85"/>
      <c r="G1" s="85"/>
      <c r="H1" s="85"/>
      <c r="I1" s="85"/>
      <c r="J1" s="85"/>
    </row>
    <row r="2" spans="1:12" ht="24" customHeight="1">
      <c r="A2" s="84"/>
      <c r="B2" s="41" t="s">
        <v>127</v>
      </c>
      <c r="C2" s="42" t="s">
        <v>128</v>
      </c>
      <c r="D2" s="41" t="s">
        <v>129</v>
      </c>
      <c r="E2" s="41" t="s">
        <v>398</v>
      </c>
      <c r="F2" s="41" t="s">
        <v>130</v>
      </c>
      <c r="G2" s="42" t="s">
        <v>131</v>
      </c>
      <c r="H2" s="42" t="s">
        <v>132</v>
      </c>
      <c r="I2" s="42" t="s">
        <v>133</v>
      </c>
      <c r="J2" s="42" t="s">
        <v>134</v>
      </c>
    </row>
    <row r="3" spans="1:12">
      <c r="A3" s="86">
        <v>1</v>
      </c>
      <c r="B3" s="87" t="s">
        <v>358</v>
      </c>
      <c r="C3" s="87"/>
      <c r="D3" s="87" t="s">
        <v>0</v>
      </c>
      <c r="E3" s="87"/>
      <c r="F3" s="87"/>
      <c r="G3" s="87"/>
      <c r="H3" s="87"/>
      <c r="I3" s="87"/>
      <c r="J3" s="87"/>
      <c r="L3" s="39" t="s">
        <v>357</v>
      </c>
    </row>
    <row r="4" spans="1:12">
      <c r="A4" s="86"/>
      <c r="B4" s="20">
        <v>8358</v>
      </c>
      <c r="C4" s="43" t="s">
        <v>1</v>
      </c>
      <c r="D4" s="20" t="s">
        <v>2</v>
      </c>
      <c r="E4" s="20" t="s">
        <v>3</v>
      </c>
      <c r="F4" s="20" t="s">
        <v>4</v>
      </c>
      <c r="G4" s="43" t="s">
        <v>359</v>
      </c>
      <c r="H4" s="45">
        <v>452000</v>
      </c>
      <c r="I4" s="45">
        <v>445721</v>
      </c>
      <c r="J4" s="43" t="s">
        <v>5</v>
      </c>
      <c r="L4" s="40">
        <v>50503</v>
      </c>
    </row>
    <row r="5" spans="1:12">
      <c r="A5" s="88">
        <v>2</v>
      </c>
      <c r="B5" s="89" t="s">
        <v>360</v>
      </c>
      <c r="C5" s="89"/>
      <c r="D5" s="89" t="s">
        <v>6</v>
      </c>
      <c r="E5" s="89"/>
      <c r="F5" s="89"/>
      <c r="G5" s="89"/>
      <c r="H5" s="89"/>
      <c r="I5" s="89"/>
      <c r="J5" s="89"/>
    </row>
    <row r="6" spans="1:12">
      <c r="A6" s="88"/>
      <c r="B6" s="21">
        <v>12905</v>
      </c>
      <c r="C6" s="44" t="s">
        <v>7</v>
      </c>
      <c r="D6" s="21" t="s">
        <v>8</v>
      </c>
      <c r="E6" s="21" t="s">
        <v>9</v>
      </c>
      <c r="F6" s="21" t="s">
        <v>10</v>
      </c>
      <c r="G6" s="44" t="s">
        <v>11</v>
      </c>
      <c r="H6" s="46">
        <v>680000</v>
      </c>
      <c r="I6" s="46">
        <v>670555</v>
      </c>
      <c r="J6" s="44" t="s">
        <v>5</v>
      </c>
    </row>
    <row r="7" spans="1:12">
      <c r="A7" s="86">
        <v>3</v>
      </c>
      <c r="B7" s="87" t="s">
        <v>361</v>
      </c>
      <c r="C7" s="87"/>
      <c r="D7" s="87" t="s">
        <v>12</v>
      </c>
      <c r="E7" s="87"/>
      <c r="F7" s="87"/>
      <c r="G7" s="87"/>
      <c r="H7" s="87"/>
      <c r="I7" s="87"/>
      <c r="J7" s="87"/>
    </row>
    <row r="8" spans="1:12">
      <c r="A8" s="86"/>
      <c r="B8" s="20">
        <v>10222</v>
      </c>
      <c r="C8" s="43" t="s">
        <v>13</v>
      </c>
      <c r="D8" s="20" t="s">
        <v>14</v>
      </c>
      <c r="E8" s="20" t="s">
        <v>15</v>
      </c>
      <c r="F8" s="20" t="s">
        <v>16</v>
      </c>
      <c r="G8" s="43" t="s">
        <v>362</v>
      </c>
      <c r="H8" s="45">
        <v>452000</v>
      </c>
      <c r="I8" s="45">
        <v>445721</v>
      </c>
      <c r="J8" s="43" t="s">
        <v>5</v>
      </c>
      <c r="K8" s="39" t="s">
        <v>357</v>
      </c>
      <c r="L8" s="28" t="s">
        <v>406</v>
      </c>
    </row>
    <row r="9" spans="1:12">
      <c r="A9" s="88">
        <v>4</v>
      </c>
      <c r="B9" s="89" t="s">
        <v>363</v>
      </c>
      <c r="C9" s="89"/>
      <c r="D9" s="89" t="s">
        <v>17</v>
      </c>
      <c r="E9" s="89"/>
      <c r="F9" s="89"/>
      <c r="G9" s="89"/>
      <c r="H9" s="89"/>
      <c r="I9" s="89"/>
      <c r="J9" s="89"/>
      <c r="K9" s="40">
        <v>50504</v>
      </c>
      <c r="L9" s="64" t="s">
        <v>405</v>
      </c>
    </row>
    <row r="10" spans="1:12">
      <c r="A10" s="88"/>
      <c r="B10" s="21">
        <v>10693</v>
      </c>
      <c r="C10" s="44" t="s">
        <v>18</v>
      </c>
      <c r="D10" s="21" t="s">
        <v>19</v>
      </c>
      <c r="E10" s="21" t="s">
        <v>20</v>
      </c>
      <c r="F10" s="21" t="s">
        <v>21</v>
      </c>
      <c r="G10" s="44" t="s">
        <v>364</v>
      </c>
      <c r="H10" s="46">
        <v>1180000</v>
      </c>
      <c r="I10" s="46">
        <v>1163610</v>
      </c>
      <c r="J10" s="44" t="s">
        <v>5</v>
      </c>
    </row>
    <row r="11" spans="1:12">
      <c r="A11" s="86">
        <v>5</v>
      </c>
      <c r="B11" s="87" t="s">
        <v>365</v>
      </c>
      <c r="C11" s="87"/>
      <c r="D11" s="87" t="s">
        <v>22</v>
      </c>
      <c r="E11" s="87"/>
      <c r="F11" s="87"/>
      <c r="G11" s="87"/>
      <c r="H11" s="87"/>
      <c r="I11" s="87"/>
      <c r="J11" s="87"/>
    </row>
    <row r="12" spans="1:12">
      <c r="A12" s="86"/>
      <c r="B12" s="20">
        <v>11378</v>
      </c>
      <c r="C12" s="43" t="s">
        <v>23</v>
      </c>
      <c r="D12" s="20" t="s">
        <v>24</v>
      </c>
      <c r="E12" s="20" t="s">
        <v>25</v>
      </c>
      <c r="F12" s="20" t="s">
        <v>26</v>
      </c>
      <c r="G12" s="43" t="s">
        <v>366</v>
      </c>
      <c r="H12" s="45">
        <v>599000</v>
      </c>
      <c r="I12" s="45">
        <v>590680</v>
      </c>
      <c r="J12" s="43" t="s">
        <v>5</v>
      </c>
    </row>
    <row r="13" spans="1:12">
      <c r="A13" s="88">
        <v>6</v>
      </c>
      <c r="B13" s="89" t="s">
        <v>367</v>
      </c>
      <c r="C13" s="89"/>
      <c r="D13" s="89" t="s">
        <v>27</v>
      </c>
      <c r="E13" s="89"/>
      <c r="F13" s="89"/>
      <c r="G13" s="89"/>
      <c r="H13" s="89"/>
      <c r="I13" s="89"/>
      <c r="J13" s="89"/>
    </row>
    <row r="14" spans="1:12">
      <c r="A14" s="88"/>
      <c r="B14" s="21">
        <v>7368</v>
      </c>
      <c r="C14" s="44" t="s">
        <v>28</v>
      </c>
      <c r="D14" s="21" t="s">
        <v>29</v>
      </c>
      <c r="E14" s="21" t="s">
        <v>30</v>
      </c>
      <c r="F14" s="21" t="s">
        <v>31</v>
      </c>
      <c r="G14" s="44" t="s">
        <v>366</v>
      </c>
      <c r="H14" s="46">
        <v>599000</v>
      </c>
      <c r="I14" s="46">
        <v>590680</v>
      </c>
      <c r="J14" s="44" t="s">
        <v>5</v>
      </c>
    </row>
    <row r="15" spans="1:12">
      <c r="A15" s="86">
        <v>7</v>
      </c>
      <c r="B15" s="87" t="s">
        <v>32</v>
      </c>
      <c r="C15" s="87"/>
      <c r="D15" s="87" t="s">
        <v>33</v>
      </c>
      <c r="E15" s="87"/>
      <c r="F15" s="87"/>
      <c r="G15" s="87"/>
      <c r="H15" s="87"/>
      <c r="I15" s="87"/>
      <c r="J15" s="87"/>
    </row>
    <row r="16" spans="1:12">
      <c r="A16" s="86"/>
      <c r="B16" s="20">
        <v>3508</v>
      </c>
      <c r="C16" s="43" t="s">
        <v>34</v>
      </c>
      <c r="D16" s="20" t="s">
        <v>35</v>
      </c>
      <c r="E16" s="20" t="s">
        <v>36</v>
      </c>
      <c r="F16" s="20" t="s">
        <v>26</v>
      </c>
      <c r="G16" s="43" t="s">
        <v>368</v>
      </c>
      <c r="H16" s="45">
        <v>450000</v>
      </c>
      <c r="I16" s="45">
        <v>443749</v>
      </c>
      <c r="J16" s="43" t="s">
        <v>5</v>
      </c>
    </row>
    <row r="17" spans="1:10">
      <c r="A17" s="88">
        <v>8</v>
      </c>
      <c r="B17" s="89" t="s">
        <v>37</v>
      </c>
      <c r="C17" s="89"/>
      <c r="D17" s="89" t="s">
        <v>38</v>
      </c>
      <c r="E17" s="89"/>
      <c r="F17" s="89"/>
      <c r="G17" s="89"/>
      <c r="H17" s="89"/>
      <c r="I17" s="89"/>
      <c r="J17" s="89"/>
    </row>
    <row r="18" spans="1:10">
      <c r="A18" s="88"/>
      <c r="B18" s="21">
        <v>8531</v>
      </c>
      <c r="C18" s="44" t="s">
        <v>39</v>
      </c>
      <c r="D18" s="21" t="s">
        <v>40</v>
      </c>
      <c r="E18" s="21" t="s">
        <v>41</v>
      </c>
      <c r="F18" s="21" t="s">
        <v>42</v>
      </c>
      <c r="G18" s="44" t="s">
        <v>369</v>
      </c>
      <c r="H18" s="46">
        <v>556191</v>
      </c>
      <c r="I18" s="46">
        <v>548465</v>
      </c>
      <c r="J18" s="44" t="s">
        <v>5</v>
      </c>
    </row>
    <row r="19" spans="1:10">
      <c r="A19" s="86">
        <v>9</v>
      </c>
      <c r="B19" s="87" t="s">
        <v>370</v>
      </c>
      <c r="C19" s="87"/>
      <c r="D19" s="87" t="s">
        <v>43</v>
      </c>
      <c r="E19" s="87"/>
      <c r="F19" s="87"/>
      <c r="G19" s="87"/>
      <c r="H19" s="87"/>
      <c r="I19" s="87"/>
      <c r="J19" s="87"/>
    </row>
    <row r="20" spans="1:10">
      <c r="A20" s="86"/>
      <c r="B20" s="20">
        <v>11162</v>
      </c>
      <c r="C20" s="43" t="s">
        <v>44</v>
      </c>
      <c r="D20" s="20" t="s">
        <v>45</v>
      </c>
      <c r="E20" s="20" t="s">
        <v>46</v>
      </c>
      <c r="F20" s="20" t="s">
        <v>16</v>
      </c>
      <c r="G20" s="43" t="s">
        <v>371</v>
      </c>
      <c r="H20" s="45">
        <v>452600</v>
      </c>
      <c r="I20" s="45">
        <v>446313</v>
      </c>
      <c r="J20" s="43" t="s">
        <v>5</v>
      </c>
    </row>
    <row r="21" spans="1:10">
      <c r="A21" s="88">
        <v>10</v>
      </c>
      <c r="B21" s="89" t="s">
        <v>372</v>
      </c>
      <c r="C21" s="89"/>
      <c r="D21" s="89" t="s">
        <v>47</v>
      </c>
      <c r="E21" s="89"/>
      <c r="F21" s="89"/>
      <c r="G21" s="89"/>
      <c r="H21" s="89"/>
      <c r="I21" s="89"/>
      <c r="J21" s="89"/>
    </row>
    <row r="22" spans="1:10">
      <c r="A22" s="88"/>
      <c r="B22" s="21">
        <v>7053</v>
      </c>
      <c r="C22" s="44" t="s">
        <v>48</v>
      </c>
      <c r="D22" s="21" t="s">
        <v>49</v>
      </c>
      <c r="E22" s="21" t="s">
        <v>50</v>
      </c>
      <c r="F22" s="21" t="s">
        <v>21</v>
      </c>
      <c r="G22" s="44" t="s">
        <v>373</v>
      </c>
      <c r="H22" s="46">
        <v>577143</v>
      </c>
      <c r="I22" s="46">
        <v>569126</v>
      </c>
      <c r="J22" s="44" t="s">
        <v>5</v>
      </c>
    </row>
    <row r="23" spans="1:10">
      <c r="A23" s="86">
        <v>11</v>
      </c>
      <c r="B23" s="87" t="s">
        <v>374</v>
      </c>
      <c r="C23" s="87"/>
      <c r="D23" s="87" t="s">
        <v>51</v>
      </c>
      <c r="E23" s="87"/>
      <c r="F23" s="87"/>
      <c r="G23" s="87"/>
      <c r="H23" s="87"/>
      <c r="I23" s="87"/>
      <c r="J23" s="87"/>
    </row>
    <row r="24" spans="1:10">
      <c r="A24" s="86"/>
      <c r="B24" s="20">
        <v>9372</v>
      </c>
      <c r="C24" s="43" t="s">
        <v>52</v>
      </c>
      <c r="D24" s="20" t="s">
        <v>53</v>
      </c>
      <c r="E24" s="20" t="s">
        <v>54</v>
      </c>
      <c r="F24" s="20" t="s">
        <v>4</v>
      </c>
      <c r="G24" s="43" t="s">
        <v>373</v>
      </c>
      <c r="H24" s="45">
        <v>577143</v>
      </c>
      <c r="I24" s="45">
        <v>569126</v>
      </c>
      <c r="J24" s="43" t="s">
        <v>5</v>
      </c>
    </row>
    <row r="25" spans="1:10">
      <c r="A25" s="88">
        <v>12</v>
      </c>
      <c r="B25" s="89" t="s">
        <v>55</v>
      </c>
      <c r="C25" s="89"/>
      <c r="D25" s="89" t="s">
        <v>56</v>
      </c>
      <c r="E25" s="89"/>
      <c r="F25" s="89"/>
      <c r="G25" s="89"/>
      <c r="H25" s="89"/>
      <c r="I25" s="89"/>
      <c r="J25" s="89"/>
    </row>
    <row r="26" spans="1:10">
      <c r="A26" s="88"/>
      <c r="B26" s="21">
        <v>3532</v>
      </c>
      <c r="C26" s="44" t="s">
        <v>57</v>
      </c>
      <c r="D26" s="21" t="s">
        <v>58</v>
      </c>
      <c r="E26" s="21" t="s">
        <v>59</v>
      </c>
      <c r="F26" s="21" t="s">
        <v>26</v>
      </c>
      <c r="G26" s="44" t="s">
        <v>375</v>
      </c>
      <c r="H26" s="46">
        <v>782857</v>
      </c>
      <c r="I26" s="46">
        <v>771983</v>
      </c>
      <c r="J26" s="44" t="s">
        <v>5</v>
      </c>
    </row>
    <row r="27" spans="1:10">
      <c r="A27" s="86">
        <v>13</v>
      </c>
      <c r="B27" s="87" t="s">
        <v>60</v>
      </c>
      <c r="C27" s="87"/>
      <c r="D27" s="87" t="s">
        <v>61</v>
      </c>
      <c r="E27" s="87"/>
      <c r="F27" s="87"/>
      <c r="G27" s="87"/>
      <c r="H27" s="87"/>
      <c r="I27" s="87"/>
      <c r="J27" s="87"/>
    </row>
    <row r="28" spans="1:10">
      <c r="A28" s="86"/>
      <c r="B28" s="20">
        <v>11840</v>
      </c>
      <c r="C28" s="43" t="s">
        <v>62</v>
      </c>
      <c r="D28" s="20" t="s">
        <v>63</v>
      </c>
      <c r="E28" s="20" t="s">
        <v>64</v>
      </c>
      <c r="F28" s="20" t="s">
        <v>4</v>
      </c>
      <c r="G28" s="43" t="s">
        <v>375</v>
      </c>
      <c r="H28" s="45">
        <v>782857</v>
      </c>
      <c r="I28" s="45">
        <v>771983</v>
      </c>
      <c r="J28" s="43" t="s">
        <v>5</v>
      </c>
    </row>
    <row r="29" spans="1:10">
      <c r="A29" s="88">
        <v>14</v>
      </c>
      <c r="B29" s="89" t="s">
        <v>376</v>
      </c>
      <c r="C29" s="89"/>
      <c r="D29" s="89" t="s">
        <v>65</v>
      </c>
      <c r="E29" s="89"/>
      <c r="F29" s="89"/>
      <c r="G29" s="89"/>
      <c r="H29" s="89"/>
      <c r="I29" s="89"/>
      <c r="J29" s="89"/>
    </row>
    <row r="30" spans="1:10">
      <c r="A30" s="88"/>
      <c r="B30" s="21">
        <v>9208</v>
      </c>
      <c r="C30" s="44" t="s">
        <v>66</v>
      </c>
      <c r="D30" s="21" t="s">
        <v>67</v>
      </c>
      <c r="E30" s="21" t="s">
        <v>68</v>
      </c>
      <c r="F30" s="21" t="s">
        <v>69</v>
      </c>
      <c r="G30" s="44" t="s">
        <v>377</v>
      </c>
      <c r="H30" s="46">
        <v>443429</v>
      </c>
      <c r="I30" s="46">
        <v>437269</v>
      </c>
      <c r="J30" s="44" t="s">
        <v>5</v>
      </c>
    </row>
    <row r="31" spans="1:10">
      <c r="A31" s="86">
        <v>15</v>
      </c>
      <c r="B31" s="87" t="s">
        <v>378</v>
      </c>
      <c r="C31" s="87"/>
      <c r="D31" s="87" t="s">
        <v>70</v>
      </c>
      <c r="E31" s="87"/>
      <c r="F31" s="87"/>
      <c r="G31" s="87"/>
      <c r="H31" s="87"/>
      <c r="I31" s="87"/>
      <c r="J31" s="87"/>
    </row>
    <row r="32" spans="1:10">
      <c r="A32" s="86"/>
      <c r="B32" s="20">
        <v>7368</v>
      </c>
      <c r="C32" s="43" t="s">
        <v>28</v>
      </c>
      <c r="D32" s="20" t="s">
        <v>29</v>
      </c>
      <c r="E32" s="20" t="s">
        <v>30</v>
      </c>
      <c r="F32" s="20" t="s">
        <v>31</v>
      </c>
      <c r="G32" s="43" t="s">
        <v>377</v>
      </c>
      <c r="H32" s="45">
        <v>443429</v>
      </c>
      <c r="I32" s="45">
        <v>437269</v>
      </c>
      <c r="J32" s="43" t="s">
        <v>5</v>
      </c>
    </row>
    <row r="33" spans="1:10">
      <c r="A33" s="88">
        <v>16</v>
      </c>
      <c r="B33" s="89" t="s">
        <v>379</v>
      </c>
      <c r="C33" s="89"/>
      <c r="D33" s="89" t="s">
        <v>71</v>
      </c>
      <c r="E33" s="89"/>
      <c r="F33" s="89"/>
      <c r="G33" s="89"/>
      <c r="H33" s="89"/>
      <c r="I33" s="89"/>
      <c r="J33" s="89"/>
    </row>
    <row r="34" spans="1:10">
      <c r="A34" s="88"/>
      <c r="B34" s="21">
        <v>2864</v>
      </c>
      <c r="C34" s="44" t="s">
        <v>72</v>
      </c>
      <c r="D34" s="21" t="s">
        <v>73</v>
      </c>
      <c r="E34" s="21" t="s">
        <v>74</v>
      </c>
      <c r="F34" s="21" t="s">
        <v>26</v>
      </c>
      <c r="G34" s="44" t="s">
        <v>380</v>
      </c>
      <c r="H34" s="46">
        <v>657143</v>
      </c>
      <c r="I34" s="46">
        <v>648015</v>
      </c>
      <c r="J34" s="44" t="s">
        <v>5</v>
      </c>
    </row>
    <row r="35" spans="1:10">
      <c r="A35" s="86">
        <v>17</v>
      </c>
      <c r="B35" s="87" t="s">
        <v>381</v>
      </c>
      <c r="C35" s="87"/>
      <c r="D35" s="87" t="s">
        <v>75</v>
      </c>
      <c r="E35" s="87"/>
      <c r="F35" s="87"/>
      <c r="G35" s="87"/>
      <c r="H35" s="87"/>
      <c r="I35" s="87"/>
      <c r="J35" s="87"/>
    </row>
    <row r="36" spans="1:10">
      <c r="A36" s="86"/>
      <c r="B36" s="20">
        <v>12350</v>
      </c>
      <c r="C36" s="43" t="s">
        <v>76</v>
      </c>
      <c r="D36" s="20" t="s">
        <v>77</v>
      </c>
      <c r="E36" s="20" t="s">
        <v>78</v>
      </c>
      <c r="F36" s="20" t="s">
        <v>16</v>
      </c>
      <c r="G36" s="43" t="s">
        <v>380</v>
      </c>
      <c r="H36" s="45">
        <v>657143</v>
      </c>
      <c r="I36" s="45">
        <v>648015</v>
      </c>
      <c r="J36" s="43" t="s">
        <v>5</v>
      </c>
    </row>
    <row r="37" spans="1:10">
      <c r="A37" s="88">
        <v>18</v>
      </c>
      <c r="B37" s="89" t="s">
        <v>382</v>
      </c>
      <c r="C37" s="89"/>
      <c r="D37" s="89" t="s">
        <v>79</v>
      </c>
      <c r="E37" s="89"/>
      <c r="F37" s="89"/>
      <c r="G37" s="89"/>
      <c r="H37" s="89"/>
      <c r="I37" s="89"/>
      <c r="J37" s="89"/>
    </row>
    <row r="38" spans="1:10">
      <c r="A38" s="88"/>
      <c r="B38" s="21">
        <v>6345</v>
      </c>
      <c r="C38" s="44" t="s">
        <v>80</v>
      </c>
      <c r="D38" s="21" t="s">
        <v>35</v>
      </c>
      <c r="E38" s="21" t="s">
        <v>36</v>
      </c>
      <c r="F38" s="21" t="s">
        <v>26</v>
      </c>
      <c r="G38" s="44" t="s">
        <v>383</v>
      </c>
      <c r="H38" s="46">
        <v>1510000</v>
      </c>
      <c r="I38" s="46">
        <v>1489027</v>
      </c>
      <c r="J38" s="44" t="s">
        <v>5</v>
      </c>
    </row>
    <row r="39" spans="1:10">
      <c r="A39" s="86">
        <v>19</v>
      </c>
      <c r="B39" s="87" t="s">
        <v>81</v>
      </c>
      <c r="C39" s="87"/>
      <c r="D39" s="87" t="s">
        <v>82</v>
      </c>
      <c r="E39" s="87"/>
      <c r="F39" s="87"/>
      <c r="G39" s="87"/>
      <c r="H39" s="87"/>
      <c r="I39" s="87"/>
      <c r="J39" s="87"/>
    </row>
    <row r="40" spans="1:10">
      <c r="A40" s="86"/>
      <c r="B40" s="20">
        <v>17276</v>
      </c>
      <c r="C40" s="43" t="s">
        <v>83</v>
      </c>
      <c r="D40" s="20" t="s">
        <v>49</v>
      </c>
      <c r="E40" s="20" t="s">
        <v>50</v>
      </c>
      <c r="F40" s="20" t="s">
        <v>21</v>
      </c>
      <c r="G40" s="43" t="s">
        <v>383</v>
      </c>
      <c r="H40" s="45">
        <v>1390000</v>
      </c>
      <c r="I40" s="45">
        <v>1370693</v>
      </c>
      <c r="J40" s="43" t="s">
        <v>5</v>
      </c>
    </row>
    <row r="41" spans="1:10">
      <c r="A41" s="88">
        <v>20</v>
      </c>
      <c r="B41" s="89" t="s">
        <v>384</v>
      </c>
      <c r="C41" s="89"/>
      <c r="D41" s="89" t="s">
        <v>84</v>
      </c>
      <c r="E41" s="89"/>
      <c r="F41" s="89"/>
      <c r="G41" s="89"/>
      <c r="H41" s="89"/>
      <c r="I41" s="89"/>
      <c r="J41" s="89"/>
    </row>
    <row r="42" spans="1:10">
      <c r="A42" s="88"/>
      <c r="B42" s="21">
        <v>7368</v>
      </c>
      <c r="C42" s="44" t="s">
        <v>28</v>
      </c>
      <c r="D42" s="21" t="s">
        <v>29</v>
      </c>
      <c r="E42" s="21" t="s">
        <v>30</v>
      </c>
      <c r="F42" s="21" t="s">
        <v>31</v>
      </c>
      <c r="G42" s="44" t="s">
        <v>385</v>
      </c>
      <c r="H42" s="46">
        <v>697000</v>
      </c>
      <c r="I42" s="46">
        <v>687319</v>
      </c>
      <c r="J42" s="44" t="s">
        <v>5</v>
      </c>
    </row>
    <row r="43" spans="1:10">
      <c r="A43" s="86">
        <v>21</v>
      </c>
      <c r="B43" s="87" t="s">
        <v>386</v>
      </c>
      <c r="C43" s="87"/>
      <c r="D43" s="87" t="s">
        <v>85</v>
      </c>
      <c r="E43" s="87"/>
      <c r="F43" s="87"/>
      <c r="G43" s="87"/>
      <c r="H43" s="87"/>
      <c r="I43" s="87"/>
      <c r="J43" s="87"/>
    </row>
    <row r="44" spans="1:10">
      <c r="A44" s="86"/>
      <c r="B44" s="20">
        <v>22490</v>
      </c>
      <c r="C44" s="43" t="s">
        <v>86</v>
      </c>
      <c r="D44" s="20" t="s">
        <v>87</v>
      </c>
      <c r="E44" s="20" t="s">
        <v>88</v>
      </c>
      <c r="F44" s="20" t="s">
        <v>89</v>
      </c>
      <c r="G44" s="43" t="s">
        <v>385</v>
      </c>
      <c r="H44" s="45">
        <v>697000</v>
      </c>
      <c r="I44" s="45">
        <v>687319</v>
      </c>
      <c r="J44" s="43" t="s">
        <v>5</v>
      </c>
    </row>
    <row r="45" spans="1:10">
      <c r="A45" s="88">
        <v>22</v>
      </c>
      <c r="B45" s="89" t="s">
        <v>387</v>
      </c>
      <c r="C45" s="89"/>
      <c r="D45" s="89" t="s">
        <v>90</v>
      </c>
      <c r="E45" s="89"/>
      <c r="F45" s="89"/>
      <c r="G45" s="89"/>
      <c r="H45" s="89"/>
      <c r="I45" s="89"/>
      <c r="J45" s="89"/>
    </row>
    <row r="46" spans="1:10">
      <c r="A46" s="88"/>
      <c r="B46" s="21">
        <v>12012</v>
      </c>
      <c r="C46" s="44" t="s">
        <v>91</v>
      </c>
      <c r="D46" s="21" t="s">
        <v>24</v>
      </c>
      <c r="E46" s="21" t="s">
        <v>25</v>
      </c>
      <c r="F46" s="21" t="s">
        <v>26</v>
      </c>
      <c r="G46" s="44" t="s">
        <v>388</v>
      </c>
      <c r="H46" s="46">
        <v>750000</v>
      </c>
      <c r="I46" s="46">
        <v>739583</v>
      </c>
      <c r="J46" s="44" t="s">
        <v>5</v>
      </c>
    </row>
    <row r="47" spans="1:10">
      <c r="A47" s="86">
        <v>23</v>
      </c>
      <c r="B47" s="87" t="s">
        <v>92</v>
      </c>
      <c r="C47" s="87"/>
      <c r="D47" s="87" t="s">
        <v>93</v>
      </c>
      <c r="E47" s="87"/>
      <c r="F47" s="87"/>
      <c r="G47" s="87"/>
      <c r="H47" s="87"/>
      <c r="I47" s="87"/>
      <c r="J47" s="87"/>
    </row>
    <row r="48" spans="1:10">
      <c r="A48" s="86"/>
      <c r="B48" s="20">
        <v>12012</v>
      </c>
      <c r="C48" s="43" t="s">
        <v>91</v>
      </c>
      <c r="D48" s="20" t="s">
        <v>24</v>
      </c>
      <c r="E48" s="20" t="s">
        <v>25</v>
      </c>
      <c r="F48" s="20" t="s">
        <v>26</v>
      </c>
      <c r="G48" s="43" t="s">
        <v>388</v>
      </c>
      <c r="H48" s="45">
        <v>750000</v>
      </c>
      <c r="I48" s="45">
        <v>739583</v>
      </c>
      <c r="J48" s="43" t="s">
        <v>5</v>
      </c>
    </row>
    <row r="49" spans="1:10">
      <c r="A49" s="88">
        <v>24</v>
      </c>
      <c r="B49" s="89" t="s">
        <v>94</v>
      </c>
      <c r="C49" s="89"/>
      <c r="D49" s="89" t="s">
        <v>95</v>
      </c>
      <c r="E49" s="89"/>
      <c r="F49" s="89"/>
      <c r="G49" s="89"/>
      <c r="H49" s="89"/>
      <c r="I49" s="89"/>
      <c r="J49" s="89"/>
    </row>
    <row r="50" spans="1:10">
      <c r="A50" s="88"/>
      <c r="B50" s="21">
        <v>6527</v>
      </c>
      <c r="C50" s="44" t="s">
        <v>96</v>
      </c>
      <c r="D50" s="21" t="s">
        <v>97</v>
      </c>
      <c r="E50" s="21" t="s">
        <v>98</v>
      </c>
      <c r="F50" s="21" t="s">
        <v>26</v>
      </c>
      <c r="G50" s="44" t="s">
        <v>388</v>
      </c>
      <c r="H50" s="46">
        <v>750000</v>
      </c>
      <c r="I50" s="46">
        <v>739583</v>
      </c>
      <c r="J50" s="44" t="s">
        <v>5</v>
      </c>
    </row>
    <row r="51" spans="1:10">
      <c r="A51" s="86">
        <v>25</v>
      </c>
      <c r="B51" s="87" t="s">
        <v>389</v>
      </c>
      <c r="C51" s="87"/>
      <c r="D51" s="87" t="s">
        <v>99</v>
      </c>
      <c r="E51" s="87"/>
      <c r="F51" s="87"/>
      <c r="G51" s="87"/>
      <c r="H51" s="87"/>
      <c r="I51" s="87"/>
      <c r="J51" s="87"/>
    </row>
    <row r="52" spans="1:10">
      <c r="A52" s="86"/>
      <c r="B52" s="20">
        <v>18886</v>
      </c>
      <c r="C52" s="43" t="s">
        <v>100</v>
      </c>
      <c r="D52" s="20" t="s">
        <v>101</v>
      </c>
      <c r="E52" s="20" t="s">
        <v>102</v>
      </c>
      <c r="F52" s="20" t="s">
        <v>103</v>
      </c>
      <c r="G52" s="43" t="s">
        <v>390</v>
      </c>
      <c r="H52" s="45">
        <v>508000</v>
      </c>
      <c r="I52" s="45">
        <v>500944</v>
      </c>
      <c r="J52" s="43" t="s">
        <v>5</v>
      </c>
    </row>
    <row r="53" spans="1:10">
      <c r="A53" s="88">
        <v>26</v>
      </c>
      <c r="B53" s="89" t="s">
        <v>391</v>
      </c>
      <c r="C53" s="89"/>
      <c r="D53" s="89" t="s">
        <v>104</v>
      </c>
      <c r="E53" s="89"/>
      <c r="F53" s="89"/>
      <c r="G53" s="89"/>
      <c r="H53" s="89"/>
      <c r="I53" s="89"/>
      <c r="J53" s="89"/>
    </row>
    <row r="54" spans="1:10">
      <c r="A54" s="88"/>
      <c r="B54" s="21">
        <v>13713</v>
      </c>
      <c r="C54" s="44" t="s">
        <v>105</v>
      </c>
      <c r="D54" s="21" t="s">
        <v>106</v>
      </c>
      <c r="E54" s="21" t="s">
        <v>107</v>
      </c>
      <c r="F54" s="21" t="s">
        <v>108</v>
      </c>
      <c r="G54" s="44" t="s">
        <v>390</v>
      </c>
      <c r="H54" s="46">
        <v>508000</v>
      </c>
      <c r="I54" s="46">
        <v>500944</v>
      </c>
      <c r="J54" s="44" t="s">
        <v>5</v>
      </c>
    </row>
    <row r="55" spans="1:10">
      <c r="A55" s="86">
        <v>27</v>
      </c>
      <c r="B55" s="87" t="s">
        <v>109</v>
      </c>
      <c r="C55" s="87"/>
      <c r="D55" s="87" t="s">
        <v>110</v>
      </c>
      <c r="E55" s="87"/>
      <c r="F55" s="87"/>
      <c r="G55" s="87"/>
      <c r="H55" s="87"/>
      <c r="I55" s="87"/>
      <c r="J55" s="87"/>
    </row>
    <row r="56" spans="1:10">
      <c r="A56" s="86"/>
      <c r="B56" s="20">
        <v>12681</v>
      </c>
      <c r="C56" s="43" t="s">
        <v>111</v>
      </c>
      <c r="D56" s="20" t="s">
        <v>112</v>
      </c>
      <c r="E56" s="20" t="s">
        <v>113</v>
      </c>
      <c r="F56" s="20" t="s">
        <v>16</v>
      </c>
      <c r="G56" s="43" t="s">
        <v>392</v>
      </c>
      <c r="H56" s="45">
        <v>795000</v>
      </c>
      <c r="I56" s="45">
        <v>783958</v>
      </c>
      <c r="J56" s="43" t="s">
        <v>5</v>
      </c>
    </row>
    <row r="57" spans="1:10">
      <c r="A57" s="88">
        <v>28</v>
      </c>
      <c r="B57" s="89" t="s">
        <v>114</v>
      </c>
      <c r="C57" s="89"/>
      <c r="D57" s="89" t="s">
        <v>115</v>
      </c>
      <c r="E57" s="89"/>
      <c r="F57" s="89"/>
      <c r="G57" s="89"/>
      <c r="H57" s="89"/>
      <c r="I57" s="89"/>
      <c r="J57" s="89"/>
    </row>
    <row r="58" spans="1:10">
      <c r="A58" s="88"/>
      <c r="B58" s="21">
        <v>2864</v>
      </c>
      <c r="C58" s="44" t="s">
        <v>72</v>
      </c>
      <c r="D58" s="21" t="s">
        <v>73</v>
      </c>
      <c r="E58" s="21" t="s">
        <v>74</v>
      </c>
      <c r="F58" s="21" t="s">
        <v>26</v>
      </c>
      <c r="G58" s="44" t="s">
        <v>393</v>
      </c>
      <c r="H58" s="46">
        <v>1580000</v>
      </c>
      <c r="I58" s="46">
        <v>1558056</v>
      </c>
      <c r="J58" s="44" t="s">
        <v>5</v>
      </c>
    </row>
    <row r="59" spans="1:10">
      <c r="A59" s="86">
        <v>29</v>
      </c>
      <c r="B59" s="87" t="s">
        <v>116</v>
      </c>
      <c r="C59" s="87"/>
      <c r="D59" s="87" t="s">
        <v>117</v>
      </c>
      <c r="E59" s="87"/>
      <c r="F59" s="87"/>
      <c r="G59" s="87"/>
      <c r="H59" s="87"/>
      <c r="I59" s="87"/>
      <c r="J59" s="87"/>
    </row>
    <row r="60" spans="1:10">
      <c r="A60" s="86"/>
      <c r="B60" s="20">
        <v>2864</v>
      </c>
      <c r="C60" s="43" t="s">
        <v>72</v>
      </c>
      <c r="D60" s="20" t="s">
        <v>73</v>
      </c>
      <c r="E60" s="20" t="s">
        <v>74</v>
      </c>
      <c r="F60" s="20" t="s">
        <v>26</v>
      </c>
      <c r="G60" s="43" t="s">
        <v>393</v>
      </c>
      <c r="H60" s="45">
        <v>1420000</v>
      </c>
      <c r="I60" s="45">
        <v>1400278</v>
      </c>
      <c r="J60" s="43" t="s">
        <v>5</v>
      </c>
    </row>
    <row r="61" spans="1:10">
      <c r="A61" s="88">
        <v>30</v>
      </c>
      <c r="B61" s="89" t="s">
        <v>118</v>
      </c>
      <c r="C61" s="89"/>
      <c r="D61" s="89" t="s">
        <v>119</v>
      </c>
      <c r="E61" s="89"/>
      <c r="F61" s="89"/>
      <c r="G61" s="89"/>
      <c r="H61" s="89"/>
      <c r="I61" s="89"/>
      <c r="J61" s="89"/>
    </row>
    <row r="62" spans="1:10">
      <c r="A62" s="88"/>
      <c r="B62" s="21">
        <v>6535</v>
      </c>
      <c r="C62" s="44" t="s">
        <v>120</v>
      </c>
      <c r="D62" s="21" t="s">
        <v>121</v>
      </c>
      <c r="E62" s="21" t="s">
        <v>122</v>
      </c>
      <c r="F62" s="21" t="s">
        <v>89</v>
      </c>
      <c r="G62" s="44" t="s">
        <v>394</v>
      </c>
      <c r="H62" s="46">
        <v>950000</v>
      </c>
      <c r="I62" s="46">
        <v>936806</v>
      </c>
      <c r="J62" s="44" t="s">
        <v>5</v>
      </c>
    </row>
    <row r="63" spans="1:10">
      <c r="A63" s="86">
        <v>31</v>
      </c>
      <c r="B63" s="87" t="s">
        <v>395</v>
      </c>
      <c r="C63" s="87"/>
      <c r="D63" s="87" t="s">
        <v>123</v>
      </c>
      <c r="E63" s="87"/>
      <c r="F63" s="87"/>
      <c r="G63" s="87"/>
      <c r="H63" s="87"/>
      <c r="I63" s="87"/>
      <c r="J63" s="87"/>
    </row>
    <row r="64" spans="1:10">
      <c r="A64" s="86"/>
      <c r="B64" s="20">
        <v>4043</v>
      </c>
      <c r="C64" s="43" t="s">
        <v>396</v>
      </c>
      <c r="D64" s="20" t="s">
        <v>58</v>
      </c>
      <c r="E64" s="20" t="s">
        <v>59</v>
      </c>
      <c r="F64" s="20" t="s">
        <v>350</v>
      </c>
      <c r="G64" s="43" t="s">
        <v>397</v>
      </c>
      <c r="H64" s="45">
        <v>3950000</v>
      </c>
      <c r="I64" s="45">
        <v>3291667</v>
      </c>
      <c r="J64" s="43" t="s">
        <v>5</v>
      </c>
    </row>
  </sheetData>
  <mergeCells count="96">
    <mergeCell ref="A3:A4"/>
    <mergeCell ref="B3:C3"/>
    <mergeCell ref="D3:J3"/>
    <mergeCell ref="A5:A6"/>
    <mergeCell ref="B5:C5"/>
    <mergeCell ref="D5:J5"/>
    <mergeCell ref="A7:A8"/>
    <mergeCell ref="B7:C7"/>
    <mergeCell ref="D7:J7"/>
    <mergeCell ref="A9:A10"/>
    <mergeCell ref="B9:C9"/>
    <mergeCell ref="D9:J9"/>
    <mergeCell ref="A11:A12"/>
    <mergeCell ref="B11:C11"/>
    <mergeCell ref="D11:J11"/>
    <mergeCell ref="A13:A14"/>
    <mergeCell ref="B13:C13"/>
    <mergeCell ref="D13:J13"/>
    <mergeCell ref="A15:A16"/>
    <mergeCell ref="B15:C15"/>
    <mergeCell ref="D15:J15"/>
    <mergeCell ref="A17:A18"/>
    <mergeCell ref="B17:C17"/>
    <mergeCell ref="D17:J17"/>
    <mergeCell ref="A19:A20"/>
    <mergeCell ref="B19:C19"/>
    <mergeCell ref="D19:J19"/>
    <mergeCell ref="A21:A22"/>
    <mergeCell ref="B21:C21"/>
    <mergeCell ref="D21:J21"/>
    <mergeCell ref="A23:A24"/>
    <mergeCell ref="B23:C23"/>
    <mergeCell ref="D23:J23"/>
    <mergeCell ref="A25:A26"/>
    <mergeCell ref="B25:C25"/>
    <mergeCell ref="D25:J25"/>
    <mergeCell ref="A27:A28"/>
    <mergeCell ref="B27:C27"/>
    <mergeCell ref="D27:J27"/>
    <mergeCell ref="A29:A30"/>
    <mergeCell ref="B29:C29"/>
    <mergeCell ref="D29:J29"/>
    <mergeCell ref="A31:A32"/>
    <mergeCell ref="B31:C31"/>
    <mergeCell ref="D31:J31"/>
    <mergeCell ref="A33:A34"/>
    <mergeCell ref="B33:C33"/>
    <mergeCell ref="D33:J33"/>
    <mergeCell ref="A35:A36"/>
    <mergeCell ref="B35:C35"/>
    <mergeCell ref="D35:J35"/>
    <mergeCell ref="A37:A38"/>
    <mergeCell ref="B37:C37"/>
    <mergeCell ref="D37:J37"/>
    <mergeCell ref="A39:A40"/>
    <mergeCell ref="B39:C39"/>
    <mergeCell ref="D39:J39"/>
    <mergeCell ref="A41:A42"/>
    <mergeCell ref="B41:C41"/>
    <mergeCell ref="D41:J41"/>
    <mergeCell ref="A43:A44"/>
    <mergeCell ref="B43:C43"/>
    <mergeCell ref="D43:J43"/>
    <mergeCell ref="A45:A46"/>
    <mergeCell ref="B45:C45"/>
    <mergeCell ref="D45:J45"/>
    <mergeCell ref="A47:A48"/>
    <mergeCell ref="B47:C47"/>
    <mergeCell ref="D47:J47"/>
    <mergeCell ref="A49:A50"/>
    <mergeCell ref="B49:C49"/>
    <mergeCell ref="D49:J49"/>
    <mergeCell ref="B57:C57"/>
    <mergeCell ref="D57:J57"/>
    <mergeCell ref="A51:A52"/>
    <mergeCell ref="B51:C51"/>
    <mergeCell ref="D51:J51"/>
    <mergeCell ref="A53:A54"/>
    <mergeCell ref="B53:C53"/>
    <mergeCell ref="D53:J53"/>
    <mergeCell ref="A1:A2"/>
    <mergeCell ref="B1:C1"/>
    <mergeCell ref="D1:J1"/>
    <mergeCell ref="A63:A64"/>
    <mergeCell ref="B63:C63"/>
    <mergeCell ref="D63:J63"/>
    <mergeCell ref="A59:A60"/>
    <mergeCell ref="B59:C59"/>
    <mergeCell ref="D59:J59"/>
    <mergeCell ref="A61:A62"/>
    <mergeCell ref="B61:C61"/>
    <mergeCell ref="D61:J61"/>
    <mergeCell ref="A55:A56"/>
    <mergeCell ref="B55:C55"/>
    <mergeCell ref="D55:J55"/>
    <mergeCell ref="A57:A5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5879-9090-4EEF-AA8B-79429C88EBD6}">
  <dimension ref="A1:M86"/>
  <sheetViews>
    <sheetView topLeftCell="A16" workbookViewId="0">
      <selection activeCell="D22" sqref="D22"/>
    </sheetView>
  </sheetViews>
  <sheetFormatPr defaultRowHeight="16.2"/>
  <cols>
    <col min="1" max="1" width="4.77734375" customWidth="1"/>
    <col min="2" max="2" width="9.77734375" customWidth="1"/>
    <col min="3" max="3" width="19.88671875" customWidth="1"/>
    <col min="4" max="4" width="40.44140625" bestFit="1" customWidth="1"/>
    <col min="5" max="5" width="8.109375" bestFit="1" customWidth="1"/>
    <col min="6" max="6" width="48.33203125" bestFit="1" customWidth="1"/>
    <col min="7" max="7" width="9.44140625" bestFit="1" customWidth="1"/>
    <col min="8" max="9" width="7" bestFit="1" customWidth="1"/>
    <col min="10" max="10" width="9.44140625" bestFit="1" customWidth="1"/>
    <col min="11" max="11" width="7.109375" customWidth="1"/>
    <col min="12" max="12" width="12.77734375" style="2" customWidth="1"/>
  </cols>
  <sheetData>
    <row r="1" spans="1:13">
      <c r="A1" s="85" t="s">
        <v>124</v>
      </c>
      <c r="B1" s="85" t="s">
        <v>125</v>
      </c>
      <c r="C1" s="85"/>
      <c r="D1" s="85" t="s">
        <v>126</v>
      </c>
      <c r="E1" s="85"/>
      <c r="F1" s="85"/>
      <c r="G1" s="85"/>
      <c r="H1" s="85"/>
      <c r="I1" s="85"/>
      <c r="J1" s="85"/>
    </row>
    <row r="2" spans="1:13">
      <c r="A2" s="90"/>
      <c r="B2" s="41" t="s">
        <v>127</v>
      </c>
      <c r="C2" s="41" t="s">
        <v>128</v>
      </c>
      <c r="D2" s="41" t="s">
        <v>129</v>
      </c>
      <c r="E2" s="41" t="s">
        <v>398</v>
      </c>
      <c r="F2" s="41" t="s">
        <v>130</v>
      </c>
      <c r="G2" s="41" t="s">
        <v>131</v>
      </c>
      <c r="H2" s="41" t="s">
        <v>132</v>
      </c>
      <c r="I2" s="41" t="s">
        <v>133</v>
      </c>
      <c r="J2" s="41" t="s">
        <v>134</v>
      </c>
    </row>
    <row r="3" spans="1:13" s="28" customFormat="1">
      <c r="A3" s="91">
        <v>1</v>
      </c>
      <c r="B3" s="92" t="s">
        <v>345</v>
      </c>
      <c r="C3" s="92"/>
      <c r="D3" s="92" t="s">
        <v>346</v>
      </c>
      <c r="E3" s="92"/>
      <c r="F3" s="92"/>
      <c r="G3" s="92"/>
      <c r="H3" s="92"/>
      <c r="I3" s="92"/>
      <c r="J3" s="92"/>
      <c r="L3" s="39" t="s">
        <v>357</v>
      </c>
      <c r="M3" s="28" t="s">
        <v>406</v>
      </c>
    </row>
    <row r="4" spans="1:13" s="28" customFormat="1">
      <c r="A4" s="91"/>
      <c r="B4" s="22">
        <v>4365</v>
      </c>
      <c r="C4" s="22" t="s">
        <v>347</v>
      </c>
      <c r="D4" s="22" t="s">
        <v>106</v>
      </c>
      <c r="E4" s="22" t="s">
        <v>107</v>
      </c>
      <c r="F4" s="22" t="s">
        <v>108</v>
      </c>
      <c r="G4" s="22" t="s">
        <v>348</v>
      </c>
      <c r="H4" s="23">
        <v>0</v>
      </c>
      <c r="I4" s="23">
        <v>0</v>
      </c>
      <c r="J4" s="22" t="s">
        <v>5</v>
      </c>
      <c r="L4" s="40">
        <v>50506</v>
      </c>
      <c r="M4" s="64" t="s">
        <v>405</v>
      </c>
    </row>
    <row r="5" spans="1:13">
      <c r="A5" s="93">
        <v>2</v>
      </c>
      <c r="B5" s="94" t="s">
        <v>135</v>
      </c>
      <c r="C5" s="94"/>
      <c r="D5" s="94" t="s">
        <v>354</v>
      </c>
      <c r="E5" s="94"/>
      <c r="F5" s="94"/>
      <c r="G5" s="94"/>
      <c r="H5" s="94"/>
      <c r="I5" s="94"/>
      <c r="J5" s="94"/>
    </row>
    <row r="6" spans="1:13">
      <c r="A6" s="93"/>
      <c r="B6" s="24">
        <v>10123</v>
      </c>
      <c r="C6" s="24" t="s">
        <v>136</v>
      </c>
      <c r="D6" s="24" t="s">
        <v>137</v>
      </c>
      <c r="E6" s="24" t="s">
        <v>138</v>
      </c>
      <c r="F6" s="24" t="s">
        <v>139</v>
      </c>
      <c r="G6" s="24" t="s">
        <v>11</v>
      </c>
      <c r="H6" s="25">
        <v>0</v>
      </c>
      <c r="I6" s="25">
        <v>0</v>
      </c>
      <c r="J6" s="24" t="s">
        <v>5</v>
      </c>
    </row>
    <row r="7" spans="1:13">
      <c r="A7" s="91">
        <v>3</v>
      </c>
      <c r="B7" s="92" t="s">
        <v>140</v>
      </c>
      <c r="C7" s="92"/>
      <c r="D7" s="92" t="s">
        <v>141</v>
      </c>
      <c r="E7" s="92"/>
      <c r="F7" s="92"/>
      <c r="G7" s="92"/>
      <c r="H7" s="92"/>
      <c r="I7" s="92"/>
      <c r="J7" s="92"/>
    </row>
    <row r="8" spans="1:13">
      <c r="A8" s="91"/>
      <c r="B8" s="22">
        <v>8531</v>
      </c>
      <c r="C8" s="22" t="s">
        <v>39</v>
      </c>
      <c r="D8" s="22" t="s">
        <v>40</v>
      </c>
      <c r="E8" s="22" t="s">
        <v>41</v>
      </c>
      <c r="F8" s="22" t="s">
        <v>42</v>
      </c>
      <c r="G8" s="22" t="s">
        <v>11</v>
      </c>
      <c r="H8" s="23">
        <v>0</v>
      </c>
      <c r="I8" s="23">
        <v>0</v>
      </c>
      <c r="J8" s="22" t="s">
        <v>5</v>
      </c>
    </row>
    <row r="9" spans="1:13">
      <c r="A9" s="93">
        <v>4</v>
      </c>
      <c r="B9" s="94" t="s">
        <v>142</v>
      </c>
      <c r="C9" s="94"/>
      <c r="D9" s="94" t="s">
        <v>143</v>
      </c>
      <c r="E9" s="94"/>
      <c r="F9" s="94"/>
      <c r="G9" s="94"/>
      <c r="H9" s="94"/>
      <c r="I9" s="94"/>
      <c r="J9" s="94"/>
    </row>
    <row r="10" spans="1:13">
      <c r="A10" s="93"/>
      <c r="B10" s="24">
        <v>18951</v>
      </c>
      <c r="C10" s="24" t="s">
        <v>144</v>
      </c>
      <c r="D10" s="24" t="s">
        <v>145</v>
      </c>
      <c r="E10" s="24" t="s">
        <v>146</v>
      </c>
      <c r="F10" s="24" t="s">
        <v>147</v>
      </c>
      <c r="G10" s="24" t="s">
        <v>11</v>
      </c>
      <c r="H10" s="25">
        <v>0</v>
      </c>
      <c r="I10" s="25">
        <v>0</v>
      </c>
      <c r="J10" s="24" t="s">
        <v>5</v>
      </c>
    </row>
    <row r="11" spans="1:13">
      <c r="A11" s="91">
        <v>5</v>
      </c>
      <c r="B11" s="92" t="s">
        <v>148</v>
      </c>
      <c r="C11" s="92"/>
      <c r="D11" s="92" t="s">
        <v>149</v>
      </c>
      <c r="E11" s="92"/>
      <c r="F11" s="92"/>
      <c r="G11" s="92"/>
      <c r="H11" s="92"/>
      <c r="I11" s="92"/>
      <c r="J11" s="92"/>
    </row>
    <row r="12" spans="1:13">
      <c r="A12" s="91"/>
      <c r="B12" s="22">
        <v>11840</v>
      </c>
      <c r="C12" s="22" t="s">
        <v>62</v>
      </c>
      <c r="D12" s="22" t="s">
        <v>63</v>
      </c>
      <c r="E12" s="22" t="s">
        <v>64</v>
      </c>
      <c r="F12" s="22" t="s">
        <v>4</v>
      </c>
      <c r="G12" s="22" t="s">
        <v>150</v>
      </c>
      <c r="H12" s="23">
        <v>0</v>
      </c>
      <c r="I12" s="23">
        <v>0</v>
      </c>
      <c r="J12" s="22" t="s">
        <v>5</v>
      </c>
    </row>
    <row r="13" spans="1:13">
      <c r="A13" s="93">
        <v>6</v>
      </c>
      <c r="B13" s="94" t="s">
        <v>151</v>
      </c>
      <c r="C13" s="94"/>
      <c r="D13" s="94" t="s">
        <v>152</v>
      </c>
      <c r="E13" s="94"/>
      <c r="F13" s="94"/>
      <c r="G13" s="94"/>
      <c r="H13" s="94"/>
      <c r="I13" s="94"/>
      <c r="J13" s="94"/>
    </row>
    <row r="14" spans="1:13">
      <c r="A14" s="93"/>
      <c r="B14" s="24">
        <v>16849</v>
      </c>
      <c r="C14" s="24" t="s">
        <v>153</v>
      </c>
      <c r="D14" s="24" t="s">
        <v>154</v>
      </c>
      <c r="E14" s="24" t="s">
        <v>155</v>
      </c>
      <c r="F14" s="24" t="s">
        <v>156</v>
      </c>
      <c r="G14" s="24" t="s">
        <v>150</v>
      </c>
      <c r="H14" s="25">
        <v>0</v>
      </c>
      <c r="I14" s="25">
        <v>0</v>
      </c>
      <c r="J14" s="24" t="s">
        <v>5</v>
      </c>
    </row>
    <row r="15" spans="1:13">
      <c r="A15" s="91">
        <v>7</v>
      </c>
      <c r="B15" s="92" t="s">
        <v>157</v>
      </c>
      <c r="C15" s="92"/>
      <c r="D15" s="92" t="s">
        <v>158</v>
      </c>
      <c r="E15" s="92"/>
      <c r="F15" s="92"/>
      <c r="G15" s="92"/>
      <c r="H15" s="92"/>
      <c r="I15" s="92"/>
      <c r="J15" s="92"/>
    </row>
    <row r="16" spans="1:13">
      <c r="A16" s="91"/>
      <c r="B16" s="22">
        <v>16062</v>
      </c>
      <c r="C16" s="22" t="s">
        <v>203</v>
      </c>
      <c r="D16" s="22" t="s">
        <v>204</v>
      </c>
      <c r="E16" s="22" t="s">
        <v>205</v>
      </c>
      <c r="F16" s="22" t="s">
        <v>349</v>
      </c>
      <c r="G16" s="22" t="s">
        <v>150</v>
      </c>
      <c r="H16" s="23">
        <v>0</v>
      </c>
      <c r="I16" s="23">
        <v>0</v>
      </c>
      <c r="J16" s="22" t="s">
        <v>5</v>
      </c>
    </row>
    <row r="17" spans="1:10">
      <c r="A17" s="93">
        <v>8</v>
      </c>
      <c r="B17" s="94" t="s">
        <v>162</v>
      </c>
      <c r="C17" s="94"/>
      <c r="D17" s="94" t="s">
        <v>163</v>
      </c>
      <c r="E17" s="94"/>
      <c r="F17" s="94"/>
      <c r="G17" s="94"/>
      <c r="H17" s="94"/>
      <c r="I17" s="94"/>
      <c r="J17" s="94"/>
    </row>
    <row r="18" spans="1:10">
      <c r="A18" s="93"/>
      <c r="B18" s="24">
        <v>9372</v>
      </c>
      <c r="C18" s="24" t="s">
        <v>52</v>
      </c>
      <c r="D18" s="24" t="s">
        <v>53</v>
      </c>
      <c r="E18" s="24" t="s">
        <v>54</v>
      </c>
      <c r="F18" s="24" t="s">
        <v>4</v>
      </c>
      <c r="G18" s="24" t="s">
        <v>164</v>
      </c>
      <c r="H18" s="25">
        <v>0</v>
      </c>
      <c r="I18" s="25">
        <v>0</v>
      </c>
      <c r="J18" s="24" t="s">
        <v>5</v>
      </c>
    </row>
    <row r="19" spans="1:10">
      <c r="A19" s="91">
        <v>9</v>
      </c>
      <c r="B19" s="92" t="s">
        <v>165</v>
      </c>
      <c r="C19" s="92"/>
      <c r="D19" s="92" t="s">
        <v>166</v>
      </c>
      <c r="E19" s="92"/>
      <c r="F19" s="92"/>
      <c r="G19" s="92"/>
      <c r="H19" s="92"/>
      <c r="I19" s="92"/>
      <c r="J19" s="92"/>
    </row>
    <row r="20" spans="1:10">
      <c r="A20" s="91"/>
      <c r="B20" s="22">
        <v>12681</v>
      </c>
      <c r="C20" s="22" t="s">
        <v>111</v>
      </c>
      <c r="D20" s="22" t="s">
        <v>112</v>
      </c>
      <c r="E20" s="22" t="s">
        <v>113</v>
      </c>
      <c r="F20" s="22" t="s">
        <v>16</v>
      </c>
      <c r="G20" s="22" t="s">
        <v>164</v>
      </c>
      <c r="H20" s="23">
        <v>0</v>
      </c>
      <c r="I20" s="23">
        <v>0</v>
      </c>
      <c r="J20" s="22" t="s">
        <v>5</v>
      </c>
    </row>
    <row r="21" spans="1:10">
      <c r="A21" s="93">
        <v>10</v>
      </c>
      <c r="B21" s="94" t="s">
        <v>167</v>
      </c>
      <c r="C21" s="94"/>
      <c r="D21" s="94" t="s">
        <v>168</v>
      </c>
      <c r="E21" s="94"/>
      <c r="F21" s="94"/>
      <c r="G21" s="94"/>
      <c r="H21" s="94"/>
      <c r="I21" s="94"/>
      <c r="J21" s="94"/>
    </row>
    <row r="22" spans="1:10">
      <c r="A22" s="93"/>
      <c r="B22" s="24">
        <v>12350</v>
      </c>
      <c r="C22" s="24" t="s">
        <v>76</v>
      </c>
      <c r="D22" s="24" t="s">
        <v>77</v>
      </c>
      <c r="E22" s="24" t="s">
        <v>78</v>
      </c>
      <c r="F22" s="24" t="s">
        <v>16</v>
      </c>
      <c r="G22" s="24" t="s">
        <v>169</v>
      </c>
      <c r="H22" s="25">
        <v>0</v>
      </c>
      <c r="I22" s="25">
        <v>0</v>
      </c>
      <c r="J22" s="24" t="s">
        <v>5</v>
      </c>
    </row>
    <row r="23" spans="1:10">
      <c r="A23" s="91">
        <v>11</v>
      </c>
      <c r="B23" s="92" t="s">
        <v>170</v>
      </c>
      <c r="C23" s="92"/>
      <c r="D23" s="92" t="s">
        <v>171</v>
      </c>
      <c r="E23" s="92"/>
      <c r="F23" s="92"/>
      <c r="G23" s="92"/>
      <c r="H23" s="92"/>
      <c r="I23" s="92"/>
      <c r="J23" s="92"/>
    </row>
    <row r="24" spans="1:10">
      <c r="A24" s="91"/>
      <c r="B24" s="22">
        <v>7285</v>
      </c>
      <c r="C24" s="22" t="s">
        <v>172</v>
      </c>
      <c r="D24" s="22" t="s">
        <v>173</v>
      </c>
      <c r="E24" s="22" t="s">
        <v>174</v>
      </c>
      <c r="F24" s="22" t="s">
        <v>26</v>
      </c>
      <c r="G24" s="22" t="s">
        <v>175</v>
      </c>
      <c r="H24" s="23">
        <v>0</v>
      </c>
      <c r="I24" s="23">
        <v>0</v>
      </c>
      <c r="J24" s="22" t="s">
        <v>5</v>
      </c>
    </row>
    <row r="25" spans="1:10">
      <c r="A25" s="93">
        <v>12</v>
      </c>
      <c r="B25" s="94" t="s">
        <v>176</v>
      </c>
      <c r="C25" s="94"/>
      <c r="D25" s="94" t="s">
        <v>177</v>
      </c>
      <c r="E25" s="94"/>
      <c r="F25" s="94"/>
      <c r="G25" s="94"/>
      <c r="H25" s="94"/>
      <c r="I25" s="94"/>
      <c r="J25" s="94"/>
    </row>
    <row r="26" spans="1:10">
      <c r="A26" s="93"/>
      <c r="B26" s="24">
        <v>7285</v>
      </c>
      <c r="C26" s="24" t="s">
        <v>172</v>
      </c>
      <c r="D26" s="24" t="s">
        <v>173</v>
      </c>
      <c r="E26" s="24" t="s">
        <v>174</v>
      </c>
      <c r="F26" s="24" t="s">
        <v>26</v>
      </c>
      <c r="G26" s="24" t="s">
        <v>175</v>
      </c>
      <c r="H26" s="25">
        <v>0</v>
      </c>
      <c r="I26" s="25">
        <v>0</v>
      </c>
      <c r="J26" s="24" t="s">
        <v>5</v>
      </c>
    </row>
    <row r="27" spans="1:10">
      <c r="A27" s="91">
        <v>13</v>
      </c>
      <c r="B27" s="92" t="s">
        <v>178</v>
      </c>
      <c r="C27" s="92"/>
      <c r="D27" s="92" t="s">
        <v>179</v>
      </c>
      <c r="E27" s="92"/>
      <c r="F27" s="92"/>
      <c r="G27" s="92"/>
      <c r="H27" s="92"/>
      <c r="I27" s="92"/>
      <c r="J27" s="92"/>
    </row>
    <row r="28" spans="1:10">
      <c r="A28" s="91"/>
      <c r="B28" s="22">
        <v>7285</v>
      </c>
      <c r="C28" s="22" t="s">
        <v>172</v>
      </c>
      <c r="D28" s="22" t="s">
        <v>173</v>
      </c>
      <c r="E28" s="22" t="s">
        <v>174</v>
      </c>
      <c r="F28" s="22" t="s">
        <v>350</v>
      </c>
      <c r="G28" s="22" t="s">
        <v>175</v>
      </c>
      <c r="H28" s="23">
        <v>0</v>
      </c>
      <c r="I28" s="23">
        <v>0</v>
      </c>
      <c r="J28" s="22" t="s">
        <v>5</v>
      </c>
    </row>
    <row r="29" spans="1:10">
      <c r="A29" s="93">
        <v>14</v>
      </c>
      <c r="B29" s="94" t="s">
        <v>180</v>
      </c>
      <c r="C29" s="94"/>
      <c r="D29" s="94" t="s">
        <v>181</v>
      </c>
      <c r="E29" s="94"/>
      <c r="F29" s="94"/>
      <c r="G29" s="94"/>
      <c r="H29" s="94"/>
      <c r="I29" s="94"/>
      <c r="J29" s="94"/>
    </row>
    <row r="30" spans="1:10">
      <c r="A30" s="93"/>
      <c r="B30" s="24">
        <v>7285</v>
      </c>
      <c r="C30" s="24" t="s">
        <v>172</v>
      </c>
      <c r="D30" s="24" t="s">
        <v>173</v>
      </c>
      <c r="E30" s="24" t="s">
        <v>174</v>
      </c>
      <c r="F30" s="24" t="s">
        <v>26</v>
      </c>
      <c r="G30" s="24" t="s">
        <v>175</v>
      </c>
      <c r="H30" s="25">
        <v>0</v>
      </c>
      <c r="I30" s="25">
        <v>0</v>
      </c>
      <c r="J30" s="24" t="s">
        <v>5</v>
      </c>
    </row>
    <row r="31" spans="1:10">
      <c r="A31" s="91">
        <v>15</v>
      </c>
      <c r="B31" s="92" t="s">
        <v>182</v>
      </c>
      <c r="C31" s="92"/>
      <c r="D31" s="92" t="s">
        <v>183</v>
      </c>
      <c r="E31" s="92"/>
      <c r="F31" s="92"/>
      <c r="G31" s="92"/>
      <c r="H31" s="92"/>
      <c r="I31" s="92"/>
      <c r="J31" s="92"/>
    </row>
    <row r="32" spans="1:10">
      <c r="A32" s="91"/>
      <c r="B32" s="22">
        <v>9208</v>
      </c>
      <c r="C32" s="22" t="s">
        <v>66</v>
      </c>
      <c r="D32" s="22" t="s">
        <v>67</v>
      </c>
      <c r="E32" s="22" t="s">
        <v>68</v>
      </c>
      <c r="F32" s="22" t="s">
        <v>4</v>
      </c>
      <c r="G32" s="22" t="s">
        <v>184</v>
      </c>
      <c r="H32" s="23">
        <v>0</v>
      </c>
      <c r="I32" s="23">
        <v>0</v>
      </c>
      <c r="J32" s="22" t="s">
        <v>5</v>
      </c>
    </row>
    <row r="33" spans="1:10">
      <c r="A33" s="93">
        <v>16</v>
      </c>
      <c r="B33" s="94" t="s">
        <v>185</v>
      </c>
      <c r="C33" s="94"/>
      <c r="D33" s="94" t="s">
        <v>186</v>
      </c>
      <c r="E33" s="94"/>
      <c r="F33" s="94"/>
      <c r="G33" s="94"/>
      <c r="H33" s="94"/>
      <c r="I33" s="94"/>
      <c r="J33" s="94"/>
    </row>
    <row r="34" spans="1:10">
      <c r="A34" s="93"/>
      <c r="B34" s="24">
        <v>8358</v>
      </c>
      <c r="C34" s="24" t="s">
        <v>1</v>
      </c>
      <c r="D34" s="24" t="s">
        <v>2</v>
      </c>
      <c r="E34" s="24" t="s">
        <v>3</v>
      </c>
      <c r="F34" s="24" t="s">
        <v>4</v>
      </c>
      <c r="G34" s="24" t="s">
        <v>184</v>
      </c>
      <c r="H34" s="25">
        <v>0</v>
      </c>
      <c r="I34" s="25">
        <v>0</v>
      </c>
      <c r="J34" s="24" t="s">
        <v>5</v>
      </c>
    </row>
    <row r="35" spans="1:10">
      <c r="A35" s="91">
        <v>17</v>
      </c>
      <c r="B35" s="92" t="s">
        <v>187</v>
      </c>
      <c r="C35" s="92"/>
      <c r="D35" s="92" t="s">
        <v>188</v>
      </c>
      <c r="E35" s="92"/>
      <c r="F35" s="92"/>
      <c r="G35" s="92"/>
      <c r="H35" s="92"/>
      <c r="I35" s="92"/>
      <c r="J35" s="92"/>
    </row>
    <row r="36" spans="1:10">
      <c r="A36" s="91"/>
      <c r="B36" s="22">
        <v>12673</v>
      </c>
      <c r="C36" s="22" t="s">
        <v>189</v>
      </c>
      <c r="D36" s="22" t="s">
        <v>14</v>
      </c>
      <c r="E36" s="22" t="s">
        <v>15</v>
      </c>
      <c r="F36" s="22" t="s">
        <v>16</v>
      </c>
      <c r="G36" s="22" t="s">
        <v>184</v>
      </c>
      <c r="H36" s="23">
        <v>0</v>
      </c>
      <c r="I36" s="23">
        <v>0</v>
      </c>
      <c r="J36" s="22" t="s">
        <v>5</v>
      </c>
    </row>
    <row r="37" spans="1:10">
      <c r="A37" s="93">
        <v>18</v>
      </c>
      <c r="B37" s="94" t="s">
        <v>190</v>
      </c>
      <c r="C37" s="94"/>
      <c r="D37" s="94" t="s">
        <v>191</v>
      </c>
      <c r="E37" s="94"/>
      <c r="F37" s="94"/>
      <c r="G37" s="94"/>
      <c r="H37" s="94"/>
      <c r="I37" s="94"/>
      <c r="J37" s="94"/>
    </row>
    <row r="38" spans="1:10">
      <c r="A38" s="93"/>
      <c r="B38" s="24">
        <v>10420</v>
      </c>
      <c r="C38" s="24" t="s">
        <v>192</v>
      </c>
      <c r="D38" s="24" t="s">
        <v>193</v>
      </c>
      <c r="E38" s="24" t="s">
        <v>194</v>
      </c>
      <c r="F38" s="24" t="s">
        <v>195</v>
      </c>
      <c r="G38" s="24" t="s">
        <v>184</v>
      </c>
      <c r="H38" s="25">
        <v>0</v>
      </c>
      <c r="I38" s="25">
        <v>0</v>
      </c>
      <c r="J38" s="24" t="s">
        <v>5</v>
      </c>
    </row>
    <row r="39" spans="1:10">
      <c r="A39" s="91">
        <v>19</v>
      </c>
      <c r="B39" s="92" t="s">
        <v>196</v>
      </c>
      <c r="C39" s="92"/>
      <c r="D39" s="92" t="s">
        <v>197</v>
      </c>
      <c r="E39" s="92"/>
      <c r="F39" s="92"/>
      <c r="G39" s="92"/>
      <c r="H39" s="92"/>
      <c r="I39" s="92"/>
      <c r="J39" s="92"/>
    </row>
    <row r="40" spans="1:10">
      <c r="A40" s="91"/>
      <c r="B40" s="22">
        <v>7285</v>
      </c>
      <c r="C40" s="22" t="s">
        <v>172</v>
      </c>
      <c r="D40" s="22" t="s">
        <v>173</v>
      </c>
      <c r="E40" s="22" t="s">
        <v>174</v>
      </c>
      <c r="F40" s="22" t="s">
        <v>26</v>
      </c>
      <c r="G40" s="22" t="s">
        <v>198</v>
      </c>
      <c r="H40" s="23">
        <v>0</v>
      </c>
      <c r="I40" s="23">
        <v>0</v>
      </c>
      <c r="J40" s="22" t="s">
        <v>5</v>
      </c>
    </row>
    <row r="41" spans="1:10">
      <c r="A41" s="93">
        <v>20</v>
      </c>
      <c r="B41" s="94" t="s">
        <v>199</v>
      </c>
      <c r="C41" s="94"/>
      <c r="D41" s="94" t="s">
        <v>200</v>
      </c>
      <c r="E41" s="94"/>
      <c r="F41" s="94"/>
      <c r="G41" s="94"/>
      <c r="H41" s="94"/>
      <c r="I41" s="94"/>
      <c r="J41" s="94"/>
    </row>
    <row r="42" spans="1:10">
      <c r="A42" s="93"/>
      <c r="B42" s="24">
        <v>7285</v>
      </c>
      <c r="C42" s="24" t="s">
        <v>172</v>
      </c>
      <c r="D42" s="24" t="s">
        <v>173</v>
      </c>
      <c r="E42" s="24" t="s">
        <v>174</v>
      </c>
      <c r="F42" s="24" t="s">
        <v>26</v>
      </c>
      <c r="G42" s="24" t="s">
        <v>198</v>
      </c>
      <c r="H42" s="25">
        <v>0</v>
      </c>
      <c r="I42" s="25">
        <v>0</v>
      </c>
      <c r="J42" s="24" t="s">
        <v>5</v>
      </c>
    </row>
    <row r="43" spans="1:10">
      <c r="A43" s="91">
        <v>21</v>
      </c>
      <c r="B43" s="92" t="s">
        <v>201</v>
      </c>
      <c r="C43" s="92"/>
      <c r="D43" s="92" t="s">
        <v>202</v>
      </c>
      <c r="E43" s="92"/>
      <c r="F43" s="92"/>
      <c r="G43" s="92"/>
      <c r="H43" s="92"/>
      <c r="I43" s="92"/>
      <c r="J43" s="92"/>
    </row>
    <row r="44" spans="1:10">
      <c r="A44" s="91"/>
      <c r="B44" s="22">
        <v>16062</v>
      </c>
      <c r="C44" s="22" t="s">
        <v>203</v>
      </c>
      <c r="D44" s="22" t="s">
        <v>204</v>
      </c>
      <c r="E44" s="22" t="s">
        <v>205</v>
      </c>
      <c r="F44" s="22" t="s">
        <v>139</v>
      </c>
      <c r="G44" s="22" t="s">
        <v>198</v>
      </c>
      <c r="H44" s="23">
        <v>0</v>
      </c>
      <c r="I44" s="23">
        <v>0</v>
      </c>
      <c r="J44" s="22" t="s">
        <v>5</v>
      </c>
    </row>
    <row r="45" spans="1:10">
      <c r="A45" s="93">
        <v>22</v>
      </c>
      <c r="B45" s="94" t="s">
        <v>206</v>
      </c>
      <c r="C45" s="94"/>
      <c r="D45" s="94" t="s">
        <v>207</v>
      </c>
      <c r="E45" s="94"/>
      <c r="F45" s="94"/>
      <c r="G45" s="94"/>
      <c r="H45" s="94"/>
      <c r="I45" s="94"/>
      <c r="J45" s="94"/>
    </row>
    <row r="46" spans="1:10">
      <c r="A46" s="93"/>
      <c r="B46" s="24">
        <v>6733</v>
      </c>
      <c r="C46" s="24" t="s">
        <v>208</v>
      </c>
      <c r="D46" s="24" t="s">
        <v>209</v>
      </c>
      <c r="E46" s="24" t="s">
        <v>210</v>
      </c>
      <c r="F46" s="24" t="s">
        <v>211</v>
      </c>
      <c r="G46" s="24" t="s">
        <v>198</v>
      </c>
      <c r="H46" s="25">
        <v>0</v>
      </c>
      <c r="I46" s="25">
        <v>0</v>
      </c>
      <c r="J46" s="24" t="s">
        <v>5</v>
      </c>
    </row>
    <row r="47" spans="1:10">
      <c r="A47" s="91">
        <v>23</v>
      </c>
      <c r="B47" s="92" t="s">
        <v>212</v>
      </c>
      <c r="C47" s="92"/>
      <c r="D47" s="92" t="s">
        <v>213</v>
      </c>
      <c r="E47" s="92"/>
      <c r="F47" s="92"/>
      <c r="G47" s="92"/>
      <c r="H47" s="92"/>
      <c r="I47" s="92"/>
      <c r="J47" s="92"/>
    </row>
    <row r="48" spans="1:10">
      <c r="A48" s="91"/>
      <c r="B48" s="22">
        <v>9307</v>
      </c>
      <c r="C48" s="22" t="s">
        <v>214</v>
      </c>
      <c r="D48" s="22" t="s">
        <v>215</v>
      </c>
      <c r="E48" s="22" t="s">
        <v>216</v>
      </c>
      <c r="F48" s="22" t="s">
        <v>16</v>
      </c>
      <c r="G48" s="22" t="s">
        <v>198</v>
      </c>
      <c r="H48" s="23">
        <v>0</v>
      </c>
      <c r="I48" s="23">
        <v>0</v>
      </c>
      <c r="J48" s="22" t="s">
        <v>5</v>
      </c>
    </row>
    <row r="49" spans="1:10">
      <c r="A49" s="93">
        <v>24</v>
      </c>
      <c r="B49" s="94" t="s">
        <v>217</v>
      </c>
      <c r="C49" s="94"/>
      <c r="D49" s="94" t="s">
        <v>218</v>
      </c>
      <c r="E49" s="94"/>
      <c r="F49" s="94"/>
      <c r="G49" s="94"/>
      <c r="H49" s="94"/>
      <c r="I49" s="94"/>
      <c r="J49" s="94"/>
    </row>
    <row r="50" spans="1:10">
      <c r="A50" s="93"/>
      <c r="B50" s="24">
        <v>15353</v>
      </c>
      <c r="C50" s="24" t="s">
        <v>219</v>
      </c>
      <c r="D50" s="24" t="s">
        <v>220</v>
      </c>
      <c r="E50" s="24" t="s">
        <v>221</v>
      </c>
      <c r="F50" s="24" t="s">
        <v>222</v>
      </c>
      <c r="G50" s="24" t="s">
        <v>223</v>
      </c>
      <c r="H50" s="25">
        <v>0</v>
      </c>
      <c r="I50" s="25">
        <v>0</v>
      </c>
      <c r="J50" s="24" t="s">
        <v>5</v>
      </c>
    </row>
    <row r="51" spans="1:10">
      <c r="A51" s="91">
        <v>25</v>
      </c>
      <c r="B51" s="92" t="s">
        <v>224</v>
      </c>
      <c r="C51" s="92"/>
      <c r="D51" s="92" t="s">
        <v>225</v>
      </c>
      <c r="E51" s="92"/>
      <c r="F51" s="92"/>
      <c r="G51" s="92"/>
      <c r="H51" s="92"/>
      <c r="I51" s="92"/>
      <c r="J51" s="92"/>
    </row>
    <row r="52" spans="1:10">
      <c r="A52" s="91"/>
      <c r="B52" s="22">
        <v>7525</v>
      </c>
      <c r="C52" s="22" t="s">
        <v>226</v>
      </c>
      <c r="D52" s="22" t="s">
        <v>227</v>
      </c>
      <c r="E52" s="22" t="s">
        <v>228</v>
      </c>
      <c r="F52" s="22" t="s">
        <v>89</v>
      </c>
      <c r="G52" s="22" t="s">
        <v>229</v>
      </c>
      <c r="H52" s="26">
        <v>54286</v>
      </c>
      <c r="I52" s="26">
        <v>54286</v>
      </c>
      <c r="J52" s="22" t="s">
        <v>5</v>
      </c>
    </row>
    <row r="53" spans="1:10">
      <c r="A53" s="93">
        <v>26</v>
      </c>
      <c r="B53" s="94" t="s">
        <v>230</v>
      </c>
      <c r="C53" s="94"/>
      <c r="D53" s="94" t="s">
        <v>225</v>
      </c>
      <c r="E53" s="94"/>
      <c r="F53" s="94"/>
      <c r="G53" s="94"/>
      <c r="H53" s="94"/>
      <c r="I53" s="94"/>
      <c r="J53" s="94"/>
    </row>
    <row r="54" spans="1:10">
      <c r="A54" s="93"/>
      <c r="B54" s="24">
        <v>14984</v>
      </c>
      <c r="C54" s="24" t="s">
        <v>231</v>
      </c>
      <c r="D54" s="24" t="s">
        <v>232</v>
      </c>
      <c r="E54" s="24" t="s">
        <v>233</v>
      </c>
      <c r="F54" s="24" t="s">
        <v>89</v>
      </c>
      <c r="G54" s="24" t="s">
        <v>229</v>
      </c>
      <c r="H54" s="27">
        <v>54286</v>
      </c>
      <c r="I54" s="27">
        <v>54286</v>
      </c>
      <c r="J54" s="24" t="s">
        <v>5</v>
      </c>
    </row>
    <row r="55" spans="1:10">
      <c r="A55" s="91">
        <v>27</v>
      </c>
      <c r="B55" s="92" t="s">
        <v>234</v>
      </c>
      <c r="C55" s="92"/>
      <c r="D55" s="92" t="s">
        <v>235</v>
      </c>
      <c r="E55" s="92"/>
      <c r="F55" s="92"/>
      <c r="G55" s="92"/>
      <c r="H55" s="92"/>
      <c r="I55" s="92"/>
      <c r="J55" s="92"/>
    </row>
    <row r="56" spans="1:10">
      <c r="A56" s="91"/>
      <c r="B56" s="22">
        <v>6535</v>
      </c>
      <c r="C56" s="22" t="s">
        <v>120</v>
      </c>
      <c r="D56" s="22" t="s">
        <v>121</v>
      </c>
      <c r="E56" s="22" t="s">
        <v>122</v>
      </c>
      <c r="F56" s="22" t="s">
        <v>89</v>
      </c>
      <c r="G56" s="22" t="s">
        <v>236</v>
      </c>
      <c r="H56" s="26">
        <v>73334</v>
      </c>
      <c r="I56" s="26">
        <v>73334</v>
      </c>
      <c r="J56" s="22" t="s">
        <v>5</v>
      </c>
    </row>
    <row r="57" spans="1:10">
      <c r="A57" s="93">
        <v>28</v>
      </c>
      <c r="B57" s="94" t="s">
        <v>237</v>
      </c>
      <c r="C57" s="94"/>
      <c r="D57" s="94" t="s">
        <v>235</v>
      </c>
      <c r="E57" s="94"/>
      <c r="F57" s="94"/>
      <c r="G57" s="94"/>
      <c r="H57" s="94"/>
      <c r="I57" s="94"/>
      <c r="J57" s="94"/>
    </row>
    <row r="58" spans="1:10">
      <c r="A58" s="93"/>
      <c r="B58" s="24">
        <v>8770</v>
      </c>
      <c r="C58" s="24" t="s">
        <v>238</v>
      </c>
      <c r="D58" s="24" t="s">
        <v>239</v>
      </c>
      <c r="E58" s="24" t="s">
        <v>240</v>
      </c>
      <c r="F58" s="24" t="s">
        <v>89</v>
      </c>
      <c r="G58" s="24" t="s">
        <v>236</v>
      </c>
      <c r="H58" s="27">
        <v>73334</v>
      </c>
      <c r="I58" s="27">
        <v>73334</v>
      </c>
      <c r="J58" s="24" t="s">
        <v>5</v>
      </c>
    </row>
    <row r="59" spans="1:10">
      <c r="A59" s="91">
        <v>29</v>
      </c>
      <c r="B59" s="92" t="s">
        <v>351</v>
      </c>
      <c r="C59" s="92"/>
      <c r="D59" s="92" t="s">
        <v>241</v>
      </c>
      <c r="E59" s="92"/>
      <c r="F59" s="92"/>
      <c r="G59" s="92"/>
      <c r="H59" s="92"/>
      <c r="I59" s="92"/>
      <c r="J59" s="92"/>
    </row>
    <row r="60" spans="1:10">
      <c r="A60" s="91"/>
      <c r="B60" s="22">
        <v>21401</v>
      </c>
      <c r="C60" s="22" t="s">
        <v>242</v>
      </c>
      <c r="D60" s="22" t="s">
        <v>243</v>
      </c>
      <c r="E60" s="22" t="s">
        <v>352</v>
      </c>
      <c r="F60" s="22" t="s">
        <v>244</v>
      </c>
      <c r="G60" s="22" t="s">
        <v>245</v>
      </c>
      <c r="H60" s="26">
        <v>52640</v>
      </c>
      <c r="I60" s="26">
        <v>52640</v>
      </c>
      <c r="J60" s="22" t="s">
        <v>5</v>
      </c>
    </row>
    <row r="61" spans="1:10">
      <c r="A61" s="93">
        <v>30</v>
      </c>
      <c r="B61" s="94" t="s">
        <v>247</v>
      </c>
      <c r="C61" s="94"/>
      <c r="D61" s="94" t="s">
        <v>241</v>
      </c>
      <c r="E61" s="94"/>
      <c r="F61" s="94"/>
      <c r="G61" s="94"/>
      <c r="H61" s="94"/>
      <c r="I61" s="94"/>
      <c r="J61" s="94"/>
    </row>
    <row r="62" spans="1:10">
      <c r="A62" s="93"/>
      <c r="B62" s="24">
        <v>12459</v>
      </c>
      <c r="C62" s="24" t="s">
        <v>248</v>
      </c>
      <c r="D62" s="24" t="s">
        <v>249</v>
      </c>
      <c r="E62" s="24" t="s">
        <v>250</v>
      </c>
      <c r="F62" s="24" t="s">
        <v>251</v>
      </c>
      <c r="G62" s="24" t="s">
        <v>245</v>
      </c>
      <c r="H62" s="27">
        <v>52640</v>
      </c>
      <c r="I62" s="27">
        <v>52640</v>
      </c>
      <c r="J62" s="24" t="s">
        <v>5</v>
      </c>
    </row>
    <row r="63" spans="1:10">
      <c r="A63" s="91">
        <v>31</v>
      </c>
      <c r="B63" s="92" t="s">
        <v>252</v>
      </c>
      <c r="C63" s="92"/>
      <c r="D63" s="92" t="s">
        <v>241</v>
      </c>
      <c r="E63" s="92"/>
      <c r="F63" s="92"/>
      <c r="G63" s="92"/>
      <c r="H63" s="92"/>
      <c r="I63" s="92"/>
      <c r="J63" s="92"/>
    </row>
    <row r="64" spans="1:10">
      <c r="A64" s="91"/>
      <c r="B64" s="22">
        <v>3706</v>
      </c>
      <c r="C64" s="22" t="s">
        <v>253</v>
      </c>
      <c r="D64" s="22" t="s">
        <v>254</v>
      </c>
      <c r="E64" s="22" t="s">
        <v>255</v>
      </c>
      <c r="F64" s="22" t="s">
        <v>256</v>
      </c>
      <c r="G64" s="22" t="s">
        <v>245</v>
      </c>
      <c r="H64" s="26">
        <v>52640</v>
      </c>
      <c r="I64" s="26">
        <v>52640</v>
      </c>
      <c r="J64" s="22" t="s">
        <v>5</v>
      </c>
    </row>
    <row r="65" spans="1:10">
      <c r="A65" s="93">
        <v>32</v>
      </c>
      <c r="B65" s="94" t="s">
        <v>257</v>
      </c>
      <c r="C65" s="94"/>
      <c r="D65" s="94" t="s">
        <v>258</v>
      </c>
      <c r="E65" s="94"/>
      <c r="F65" s="94"/>
      <c r="G65" s="94"/>
      <c r="H65" s="94"/>
      <c r="I65" s="94"/>
      <c r="J65" s="94"/>
    </row>
    <row r="66" spans="1:10">
      <c r="A66" s="93"/>
      <c r="B66" s="24">
        <v>33117</v>
      </c>
      <c r="C66" s="24" t="s">
        <v>353</v>
      </c>
      <c r="D66" s="24" t="s">
        <v>259</v>
      </c>
      <c r="E66" s="24" t="s">
        <v>260</v>
      </c>
      <c r="F66" s="24" t="s">
        <v>261</v>
      </c>
      <c r="G66" s="24" t="s">
        <v>262</v>
      </c>
      <c r="H66" s="27">
        <v>68095</v>
      </c>
      <c r="I66" s="27">
        <v>62436</v>
      </c>
      <c r="J66" s="24" t="s">
        <v>246</v>
      </c>
    </row>
    <row r="67" spans="1:10">
      <c r="A67" s="91">
        <v>33</v>
      </c>
      <c r="B67" s="92" t="s">
        <v>263</v>
      </c>
      <c r="C67" s="92"/>
      <c r="D67" s="92" t="s">
        <v>258</v>
      </c>
      <c r="E67" s="92"/>
      <c r="F67" s="92"/>
      <c r="G67" s="92"/>
      <c r="H67" s="92"/>
      <c r="I67" s="92"/>
      <c r="J67" s="92"/>
    </row>
    <row r="68" spans="1:10">
      <c r="A68" s="91"/>
      <c r="B68" s="22">
        <v>29719</v>
      </c>
      <c r="C68" s="22" t="s">
        <v>264</v>
      </c>
      <c r="D68" s="22" t="s">
        <v>265</v>
      </c>
      <c r="E68" s="22" t="s">
        <v>266</v>
      </c>
      <c r="F68" s="22" t="s">
        <v>267</v>
      </c>
      <c r="G68" s="22" t="s">
        <v>262</v>
      </c>
      <c r="H68" s="26">
        <v>68095</v>
      </c>
      <c r="I68" s="26">
        <v>62436</v>
      </c>
      <c r="J68" s="22" t="s">
        <v>246</v>
      </c>
    </row>
    <row r="69" spans="1:10">
      <c r="A69" s="93">
        <v>34</v>
      </c>
      <c r="B69" s="94" t="s">
        <v>268</v>
      </c>
      <c r="C69" s="94"/>
      <c r="D69" s="94" t="s">
        <v>258</v>
      </c>
      <c r="E69" s="94"/>
      <c r="F69" s="94"/>
      <c r="G69" s="94"/>
      <c r="H69" s="94"/>
      <c r="I69" s="94"/>
      <c r="J69" s="94"/>
    </row>
    <row r="70" spans="1:10">
      <c r="A70" s="93"/>
      <c r="B70" s="24">
        <v>28604</v>
      </c>
      <c r="C70" s="24" t="s">
        <v>269</v>
      </c>
      <c r="D70" s="24" t="s">
        <v>270</v>
      </c>
      <c r="E70" s="24" t="s">
        <v>271</v>
      </c>
      <c r="F70" s="24" t="s">
        <v>272</v>
      </c>
      <c r="G70" s="24" t="s">
        <v>262</v>
      </c>
      <c r="H70" s="27">
        <v>68095</v>
      </c>
      <c r="I70" s="27">
        <v>62436</v>
      </c>
      <c r="J70" s="24" t="s">
        <v>246</v>
      </c>
    </row>
    <row r="71" spans="1:10">
      <c r="A71" s="91">
        <v>35</v>
      </c>
      <c r="B71" s="92" t="s">
        <v>273</v>
      </c>
      <c r="C71" s="92"/>
      <c r="D71" s="92" t="s">
        <v>258</v>
      </c>
      <c r="E71" s="92"/>
      <c r="F71" s="92"/>
      <c r="G71" s="92"/>
      <c r="H71" s="92"/>
      <c r="I71" s="92"/>
      <c r="J71" s="92"/>
    </row>
    <row r="72" spans="1:10">
      <c r="A72" s="91"/>
      <c r="B72" s="22">
        <v>29107</v>
      </c>
      <c r="C72" s="22" t="s">
        <v>274</v>
      </c>
      <c r="D72" s="22" t="s">
        <v>275</v>
      </c>
      <c r="E72" s="22" t="s">
        <v>276</v>
      </c>
      <c r="F72" s="22" t="s">
        <v>277</v>
      </c>
      <c r="G72" s="22" t="s">
        <v>262</v>
      </c>
      <c r="H72" s="26">
        <v>68095</v>
      </c>
      <c r="I72" s="26">
        <v>62436</v>
      </c>
      <c r="J72" s="22" t="s">
        <v>246</v>
      </c>
    </row>
    <row r="73" spans="1:10">
      <c r="A73" s="93">
        <v>36</v>
      </c>
      <c r="B73" s="94" t="s">
        <v>278</v>
      </c>
      <c r="C73" s="94"/>
      <c r="D73" s="94" t="s">
        <v>279</v>
      </c>
      <c r="E73" s="94"/>
      <c r="F73" s="94"/>
      <c r="G73" s="94"/>
      <c r="H73" s="94"/>
      <c r="I73" s="94"/>
      <c r="J73" s="94"/>
    </row>
    <row r="74" spans="1:10">
      <c r="A74" s="93"/>
      <c r="B74" s="24">
        <v>28554</v>
      </c>
      <c r="C74" s="24" t="s">
        <v>280</v>
      </c>
      <c r="D74" s="24" t="s">
        <v>281</v>
      </c>
      <c r="E74" s="24" t="s">
        <v>282</v>
      </c>
      <c r="F74" s="24" t="s">
        <v>283</v>
      </c>
      <c r="G74" s="24" t="s">
        <v>262</v>
      </c>
      <c r="H74" s="27">
        <v>50476</v>
      </c>
      <c r="I74" s="27">
        <v>46266</v>
      </c>
      <c r="J74" s="24" t="s">
        <v>246</v>
      </c>
    </row>
    <row r="75" spans="1:10">
      <c r="A75" s="91">
        <v>37</v>
      </c>
      <c r="B75" s="92" t="s">
        <v>284</v>
      </c>
      <c r="C75" s="92"/>
      <c r="D75" s="92" t="s">
        <v>279</v>
      </c>
      <c r="E75" s="92"/>
      <c r="F75" s="92"/>
      <c r="G75" s="92"/>
      <c r="H75" s="92"/>
      <c r="I75" s="92"/>
      <c r="J75" s="92"/>
    </row>
    <row r="76" spans="1:10">
      <c r="A76" s="91"/>
      <c r="B76" s="22">
        <v>28554</v>
      </c>
      <c r="C76" s="22" t="s">
        <v>280</v>
      </c>
      <c r="D76" s="22" t="s">
        <v>281</v>
      </c>
      <c r="E76" s="22" t="s">
        <v>282</v>
      </c>
      <c r="F76" s="22" t="s">
        <v>283</v>
      </c>
      <c r="G76" s="22" t="s">
        <v>262</v>
      </c>
      <c r="H76" s="26">
        <v>50476</v>
      </c>
      <c r="I76" s="26">
        <v>46266</v>
      </c>
      <c r="J76" s="22" t="s">
        <v>246</v>
      </c>
    </row>
    <row r="77" spans="1:10">
      <c r="A77" s="93">
        <v>38</v>
      </c>
      <c r="B77" s="94" t="s">
        <v>285</v>
      </c>
      <c r="C77" s="94"/>
      <c r="D77" s="94" t="s">
        <v>286</v>
      </c>
      <c r="E77" s="94"/>
      <c r="F77" s="94"/>
      <c r="G77" s="94"/>
      <c r="H77" s="94"/>
      <c r="I77" s="94"/>
      <c r="J77" s="94"/>
    </row>
    <row r="78" spans="1:10">
      <c r="A78" s="93"/>
      <c r="B78" s="24">
        <v>3706</v>
      </c>
      <c r="C78" s="24" t="s">
        <v>253</v>
      </c>
      <c r="D78" s="24" t="s">
        <v>254</v>
      </c>
      <c r="E78" s="24" t="s">
        <v>255</v>
      </c>
      <c r="F78" s="24" t="s">
        <v>256</v>
      </c>
      <c r="G78" s="24" t="s">
        <v>287</v>
      </c>
      <c r="H78" s="27">
        <v>59048</v>
      </c>
      <c r="I78" s="27">
        <v>45920</v>
      </c>
      <c r="J78" s="24" t="s">
        <v>246</v>
      </c>
    </row>
    <row r="79" spans="1:10">
      <c r="A79" s="91">
        <v>39</v>
      </c>
      <c r="B79" s="92" t="s">
        <v>288</v>
      </c>
      <c r="C79" s="92"/>
      <c r="D79" s="92" t="s">
        <v>289</v>
      </c>
      <c r="E79" s="92"/>
      <c r="F79" s="92"/>
      <c r="G79" s="92"/>
      <c r="H79" s="92"/>
      <c r="I79" s="92"/>
      <c r="J79" s="92"/>
    </row>
    <row r="80" spans="1:10">
      <c r="A80" s="91"/>
      <c r="B80" s="22">
        <v>7368</v>
      </c>
      <c r="C80" s="22" t="s">
        <v>28</v>
      </c>
      <c r="D80" s="22" t="s">
        <v>29</v>
      </c>
      <c r="E80" s="22" t="s">
        <v>30</v>
      </c>
      <c r="F80" s="22" t="s">
        <v>290</v>
      </c>
      <c r="G80" s="22" t="s">
        <v>291</v>
      </c>
      <c r="H80" s="23">
        <v>0</v>
      </c>
      <c r="I80" s="23">
        <v>0</v>
      </c>
      <c r="J80" s="22" t="s">
        <v>5</v>
      </c>
    </row>
    <row r="81" spans="1:10">
      <c r="A81" s="93">
        <v>40</v>
      </c>
      <c r="B81" s="94" t="s">
        <v>292</v>
      </c>
      <c r="C81" s="94"/>
      <c r="D81" s="94" t="s">
        <v>289</v>
      </c>
      <c r="E81" s="94"/>
      <c r="F81" s="94"/>
      <c r="G81" s="94"/>
      <c r="H81" s="94"/>
      <c r="I81" s="94"/>
      <c r="J81" s="94"/>
    </row>
    <row r="82" spans="1:10">
      <c r="A82" s="93"/>
      <c r="B82" s="24">
        <v>7368</v>
      </c>
      <c r="C82" s="24" t="s">
        <v>28</v>
      </c>
      <c r="D82" s="24" t="s">
        <v>29</v>
      </c>
      <c r="E82" s="24" t="s">
        <v>30</v>
      </c>
      <c r="F82" s="24" t="s">
        <v>290</v>
      </c>
      <c r="G82" s="24" t="s">
        <v>291</v>
      </c>
      <c r="H82" s="25">
        <v>0</v>
      </c>
      <c r="I82" s="25">
        <v>0</v>
      </c>
      <c r="J82" s="24" t="s">
        <v>5</v>
      </c>
    </row>
    <row r="83" spans="1:10">
      <c r="A83" s="91">
        <v>41</v>
      </c>
      <c r="B83" s="92" t="s">
        <v>293</v>
      </c>
      <c r="C83" s="92"/>
      <c r="D83" s="92" t="s">
        <v>289</v>
      </c>
      <c r="E83" s="92"/>
      <c r="F83" s="92"/>
      <c r="G83" s="92"/>
      <c r="H83" s="92"/>
      <c r="I83" s="92"/>
      <c r="J83" s="92"/>
    </row>
    <row r="84" spans="1:10">
      <c r="A84" s="91"/>
      <c r="B84" s="22">
        <v>17797</v>
      </c>
      <c r="C84" s="22" t="s">
        <v>294</v>
      </c>
      <c r="D84" s="22" t="s">
        <v>45</v>
      </c>
      <c r="E84" s="22" t="s">
        <v>46</v>
      </c>
      <c r="F84" s="22" t="s">
        <v>42</v>
      </c>
      <c r="G84" s="22" t="s">
        <v>291</v>
      </c>
      <c r="H84" s="23">
        <v>0</v>
      </c>
      <c r="I84" s="23">
        <v>0</v>
      </c>
      <c r="J84" s="22" t="s">
        <v>5</v>
      </c>
    </row>
    <row r="85" spans="1:10">
      <c r="A85" s="93">
        <v>42</v>
      </c>
      <c r="B85" s="94" t="s">
        <v>295</v>
      </c>
      <c r="C85" s="94"/>
      <c r="D85" s="94" t="s">
        <v>289</v>
      </c>
      <c r="E85" s="94"/>
      <c r="F85" s="94"/>
      <c r="G85" s="94"/>
      <c r="H85" s="94"/>
      <c r="I85" s="94"/>
      <c r="J85" s="94"/>
    </row>
    <row r="86" spans="1:10">
      <c r="A86" s="93"/>
      <c r="B86" s="24">
        <v>9331</v>
      </c>
      <c r="C86" s="24" t="s">
        <v>159</v>
      </c>
      <c r="D86" s="24" t="s">
        <v>160</v>
      </c>
      <c r="E86" s="24" t="s">
        <v>161</v>
      </c>
      <c r="F86" s="24" t="s">
        <v>296</v>
      </c>
      <c r="G86" s="24" t="s">
        <v>291</v>
      </c>
      <c r="H86" s="25">
        <v>0</v>
      </c>
      <c r="I86" s="25">
        <v>0</v>
      </c>
      <c r="J86" s="24" t="s">
        <v>5</v>
      </c>
    </row>
  </sheetData>
  <mergeCells count="129">
    <mergeCell ref="A7:A8"/>
    <mergeCell ref="B7:C7"/>
    <mergeCell ref="D7:J7"/>
    <mergeCell ref="A9:A10"/>
    <mergeCell ref="B9:C9"/>
    <mergeCell ref="D9:J9"/>
    <mergeCell ref="A3:A4"/>
    <mergeCell ref="B3:C3"/>
    <mergeCell ref="D3:J3"/>
    <mergeCell ref="A5:A6"/>
    <mergeCell ref="B5:C5"/>
    <mergeCell ref="D5:J5"/>
    <mergeCell ref="A15:A16"/>
    <mergeCell ref="B15:C15"/>
    <mergeCell ref="D15:J15"/>
    <mergeCell ref="A17:A18"/>
    <mergeCell ref="B17:C17"/>
    <mergeCell ref="D17:J17"/>
    <mergeCell ref="A11:A12"/>
    <mergeCell ref="B11:C11"/>
    <mergeCell ref="D11:J11"/>
    <mergeCell ref="A13:A14"/>
    <mergeCell ref="B13:C13"/>
    <mergeCell ref="D13:J13"/>
    <mergeCell ref="A23:A24"/>
    <mergeCell ref="B23:C23"/>
    <mergeCell ref="D23:J23"/>
    <mergeCell ref="A25:A26"/>
    <mergeCell ref="B25:C25"/>
    <mergeCell ref="D25:J25"/>
    <mergeCell ref="A19:A20"/>
    <mergeCell ref="B19:C19"/>
    <mergeCell ref="D19:J19"/>
    <mergeCell ref="A21:A22"/>
    <mergeCell ref="B21:C21"/>
    <mergeCell ref="D21:J21"/>
    <mergeCell ref="A31:A32"/>
    <mergeCell ref="B31:C31"/>
    <mergeCell ref="D31:J31"/>
    <mergeCell ref="A33:A34"/>
    <mergeCell ref="B33:C33"/>
    <mergeCell ref="D33:J33"/>
    <mergeCell ref="A27:A28"/>
    <mergeCell ref="B27:C27"/>
    <mergeCell ref="D27:J27"/>
    <mergeCell ref="A29:A30"/>
    <mergeCell ref="B29:C29"/>
    <mergeCell ref="D29:J29"/>
    <mergeCell ref="A39:A40"/>
    <mergeCell ref="B39:C39"/>
    <mergeCell ref="D39:J39"/>
    <mergeCell ref="A41:A42"/>
    <mergeCell ref="B41:C41"/>
    <mergeCell ref="D41:J41"/>
    <mergeCell ref="A35:A36"/>
    <mergeCell ref="B35:C35"/>
    <mergeCell ref="D35:J35"/>
    <mergeCell ref="A37:A38"/>
    <mergeCell ref="B37:C37"/>
    <mergeCell ref="D37:J37"/>
    <mergeCell ref="A47:A48"/>
    <mergeCell ref="B47:C47"/>
    <mergeCell ref="D47:J47"/>
    <mergeCell ref="A49:A50"/>
    <mergeCell ref="B49:C49"/>
    <mergeCell ref="D49:J49"/>
    <mergeCell ref="A43:A44"/>
    <mergeCell ref="B43:C43"/>
    <mergeCell ref="D43:J43"/>
    <mergeCell ref="A45:A46"/>
    <mergeCell ref="B45:C45"/>
    <mergeCell ref="D45:J45"/>
    <mergeCell ref="A55:A56"/>
    <mergeCell ref="B55:C55"/>
    <mergeCell ref="D55:J55"/>
    <mergeCell ref="A57:A58"/>
    <mergeCell ref="B57:C57"/>
    <mergeCell ref="D57:J57"/>
    <mergeCell ref="A51:A52"/>
    <mergeCell ref="B51:C51"/>
    <mergeCell ref="D51:J51"/>
    <mergeCell ref="A53:A54"/>
    <mergeCell ref="B53:C53"/>
    <mergeCell ref="D53:J53"/>
    <mergeCell ref="A63:A64"/>
    <mergeCell ref="B63:C63"/>
    <mergeCell ref="D63:J63"/>
    <mergeCell ref="A65:A66"/>
    <mergeCell ref="B65:C65"/>
    <mergeCell ref="D65:J65"/>
    <mergeCell ref="A59:A60"/>
    <mergeCell ref="B59:C59"/>
    <mergeCell ref="D59:J59"/>
    <mergeCell ref="A61:A62"/>
    <mergeCell ref="B61:C61"/>
    <mergeCell ref="D61:J61"/>
    <mergeCell ref="A73:A74"/>
    <mergeCell ref="B73:C73"/>
    <mergeCell ref="D73:J73"/>
    <mergeCell ref="A67:A68"/>
    <mergeCell ref="B67:C67"/>
    <mergeCell ref="D67:J67"/>
    <mergeCell ref="A69:A70"/>
    <mergeCell ref="B69:C69"/>
    <mergeCell ref="D69:J69"/>
    <mergeCell ref="A1:A2"/>
    <mergeCell ref="B1:C1"/>
    <mergeCell ref="D1:J1"/>
    <mergeCell ref="A83:A84"/>
    <mergeCell ref="B83:C83"/>
    <mergeCell ref="D83:J83"/>
    <mergeCell ref="A85:A86"/>
    <mergeCell ref="B85:C85"/>
    <mergeCell ref="D85:J85"/>
    <mergeCell ref="A79:A80"/>
    <mergeCell ref="B79:C79"/>
    <mergeCell ref="D79:J79"/>
    <mergeCell ref="A81:A82"/>
    <mergeCell ref="B81:C81"/>
    <mergeCell ref="D81:J81"/>
    <mergeCell ref="A75:A76"/>
    <mergeCell ref="B75:C75"/>
    <mergeCell ref="D75:J75"/>
    <mergeCell ref="A77:A78"/>
    <mergeCell ref="B77:C77"/>
    <mergeCell ref="D77:J77"/>
    <mergeCell ref="A71:A72"/>
    <mergeCell ref="B71:C71"/>
    <mergeCell ref="D71:J7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汽車</vt:lpstr>
      <vt:lpstr>機車</vt:lpstr>
      <vt:lpstr>raw_汽車</vt:lpstr>
      <vt:lpstr>raw_機</vt:lpstr>
      <vt:lpstr>汽車!Print_Area</vt:lpstr>
      <vt:lpstr>機車!Print_Area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007368黃聖育</dc:creator>
  <cp:lastModifiedBy>USER</cp:lastModifiedBy>
  <cp:lastPrinted>2021-07-05T09:57:43Z</cp:lastPrinted>
  <dcterms:created xsi:type="dcterms:W3CDTF">2021-02-18T08:55:29Z</dcterms:created>
  <dcterms:modified xsi:type="dcterms:W3CDTF">2021-08-02T14:02:27Z</dcterms:modified>
</cp:coreProperties>
</file>