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110年" sheetId="1" state="visible" r:id="rId1"/>
    <sheet xmlns:r="http://schemas.openxmlformats.org/officeDocument/2006/relationships" name="109年" sheetId="2" state="visible" r:id="rId2"/>
    <sheet xmlns:r="http://schemas.openxmlformats.org/officeDocument/2006/relationships" name="108年" sheetId="3" state="visible" r:id="rId3"/>
  </sheets>
  <definedNames>
    <definedName name="_xlnm.Print_Titles" localSheetId="0">'110年'!$2:$2</definedName>
    <definedName name="_xlnm.Print_Area" localSheetId="0">'110年'!$A:$N</definedName>
    <definedName name="_xlnm.Print_Titles" localSheetId="1">'109年'!$2:$2</definedName>
    <definedName name="_xlnm.Print_Area" localSheetId="1">'109年'!$A:$O</definedName>
    <definedName name="_xlnm.Print_Titles" localSheetId="2">'108年'!$2:$2</definedName>
    <definedName name="_xlnm.Print_Area" localSheetId="2">'108年'!$A:$O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_-;\-* #,##0_-;_-* &quot;-&quot;??_-;_-@_-"/>
    <numFmt numFmtId="165" formatCode="#,##0_);[Red]\(#,##0\)"/>
    <numFmt numFmtId="166" formatCode="#,##0.00_);[Red]\(#,##0.00\)"/>
    <numFmt numFmtId="167" formatCode="#,##0_);\(#,##0\)"/>
    <numFmt numFmtId="168" formatCode="0.0%"/>
    <numFmt numFmtId="169" formatCode="0_);[Red]\(0\)"/>
  </numFmts>
  <fonts count="42">
    <font>
      <name val="新細明體"/>
      <family val="2"/>
      <color theme="1"/>
      <sz val="11"/>
      <scheme val="minor"/>
    </font>
    <font>
      <name val="新細明體"/>
      <charset val="136"/>
      <family val="1"/>
      <sz val="12"/>
    </font>
    <font>
      <name val="新細明體"/>
      <charset val="136"/>
      <family val="3"/>
      <sz val="9"/>
      <scheme val="minor"/>
    </font>
    <font>
      <name val="Arial"/>
      <family val="2"/>
      <b val="1"/>
      <sz val="14"/>
    </font>
    <font>
      <name val="標楷體"/>
      <charset val="136"/>
      <family val="4"/>
      <b val="1"/>
      <sz val="14"/>
    </font>
    <font>
      <name val="標楷體"/>
      <charset val="136"/>
      <family val="4"/>
      <b val="1"/>
      <color indexed="10"/>
      <sz val="14"/>
    </font>
    <font>
      <name val="新細明體"/>
      <charset val="136"/>
      <family val="1"/>
      <color theme="10"/>
      <sz val="10.2"/>
      <u val="single"/>
    </font>
    <font>
      <name val="標楷體"/>
      <charset val="136"/>
      <family val="4"/>
      <b val="1"/>
      <color rgb="FFFF0000"/>
      <sz val="14"/>
    </font>
    <font>
      <name val="標楷體"/>
      <charset val="136"/>
      <family val="4"/>
      <b val="1"/>
      <color rgb="FF0000FF"/>
      <sz val="14"/>
      <u val="single"/>
    </font>
    <font>
      <name val="新細明體"/>
      <family val="2"/>
      <color theme="1"/>
      <sz val="11"/>
      <scheme val="minor"/>
    </font>
    <font>
      <name val="標楷體"/>
      <charset val="136"/>
      <family val="4"/>
      <b val="1"/>
      <sz val="16"/>
    </font>
    <font>
      <name val="標楷體"/>
      <charset val="136"/>
      <family val="4"/>
      <b val="1"/>
      <color rgb="FF0000FF"/>
      <sz val="14"/>
    </font>
    <font>
      <name val="標楷體"/>
      <charset val="136"/>
      <family val="4"/>
      <b val="1"/>
      <color rgb="FFFF0000"/>
      <sz val="16"/>
    </font>
    <font>
      <name val="標楷體"/>
      <charset val="136"/>
      <family val="4"/>
      <b val="1"/>
      <color rgb="FF0000FF"/>
      <sz val="16"/>
      <u val="single"/>
    </font>
    <font>
      <name val="標楷體"/>
      <charset val="136"/>
      <family val="4"/>
      <b val="1"/>
      <color rgb="FF0000FF"/>
      <sz val="16"/>
    </font>
    <font>
      <name val="標楷體"/>
      <charset val="136"/>
      <family val="4"/>
      <sz val="14"/>
    </font>
    <font>
      <name val="標楷體"/>
      <charset val="136"/>
      <family val="4"/>
      <b val="1"/>
      <sz val="12"/>
    </font>
    <font>
      <name val="標楷體"/>
      <charset val="136"/>
      <family val="4"/>
      <color theme="1"/>
      <sz val="14"/>
    </font>
    <font>
      <name val="標楷體"/>
      <charset val="136"/>
      <family val="4"/>
      <sz val="12"/>
    </font>
    <font>
      <name val="標楷體"/>
      <charset val="136"/>
      <family val="4"/>
      <b val="1"/>
      <sz val="13"/>
    </font>
    <font>
      <name val="新細明體"/>
      <charset val="136"/>
      <family val="1"/>
      <b val="1"/>
      <sz val="13"/>
    </font>
    <font>
      <name val="標楷體"/>
      <charset val="136"/>
      <family val="4"/>
      <b val="1"/>
      <color rgb="FFFF0000"/>
      <sz val="13"/>
    </font>
    <font>
      <name val="標楷體"/>
      <charset val="136"/>
      <family val="4"/>
      <b val="1"/>
      <color rgb="FF0000FF"/>
      <sz val="13"/>
    </font>
    <font>
      <name val="新細明體"/>
      <family val="2"/>
      <color theme="1"/>
      <sz val="13"/>
      <scheme val="minor"/>
    </font>
    <font>
      <name val="新細明體"/>
      <charset val="136"/>
      <family val="1"/>
      <sz val="13"/>
    </font>
    <font>
      <name val="標楷體"/>
      <charset val="136"/>
      <family val="4"/>
      <sz val="13"/>
    </font>
    <font>
      <name val="標楷體"/>
      <charset val="136"/>
      <family val="4"/>
      <b val="1"/>
      <sz val="24"/>
    </font>
    <font>
      <name val="標楷體"/>
      <charset val="136"/>
      <family val="4"/>
      <b val="1"/>
      <sz val="15"/>
    </font>
    <font>
      <name val="標楷體"/>
      <charset val="136"/>
      <family val="4"/>
      <b val="1"/>
      <sz val="11"/>
    </font>
    <font>
      <name val="標楷體"/>
      <charset val="136"/>
      <family val="4"/>
      <b val="1"/>
      <color rgb="FF000000"/>
      <sz val="13"/>
    </font>
    <font>
      <name val="Arial"/>
      <family val="2"/>
      <b val="1"/>
      <color theme="1"/>
      <sz val="14"/>
    </font>
    <font>
      <name val="標楷體"/>
      <charset val="136"/>
      <family val="4"/>
      <b val="1"/>
      <color theme="1"/>
      <sz val="14"/>
    </font>
    <font>
      <name val="標楷體"/>
      <charset val="136"/>
      <family val="4"/>
      <b val="1"/>
      <color theme="1"/>
      <sz val="13"/>
    </font>
    <font>
      <name val="標楷體"/>
      <charset val="136"/>
      <family val="4"/>
      <color rgb="FFFF00FF"/>
      <sz val="13"/>
    </font>
    <font>
      <name val="新細明體"/>
      <charset val="136"/>
      <family val="1"/>
      <color rgb="FFFF00FF"/>
      <sz val="12"/>
      <scheme val="minor"/>
    </font>
    <font>
      <name val="標楷體"/>
      <charset val="136"/>
      <family val="4"/>
      <color rgb="FFFF0000"/>
      <sz val="13"/>
    </font>
    <font>
      <name val="新細明體"/>
      <charset val="136"/>
      <family val="1"/>
      <b val="1"/>
      <color rgb="FFFF0000"/>
      <sz val="13"/>
    </font>
    <font>
      <name val="新細明體"/>
      <charset val="136"/>
      <family val="1"/>
      <color theme="1"/>
      <sz val="11"/>
      <scheme val="minor"/>
    </font>
    <font>
      <name val="標楷體"/>
      <charset val="136"/>
      <family val="4"/>
      <b val="1"/>
      <color rgb="FF000000"/>
      <sz val="14"/>
    </font>
    <font>
      <name val="標楷體"/>
      <charset val="136"/>
      <family val="4"/>
      <color theme="1"/>
      <sz val="11"/>
    </font>
    <font>
      <name val="標楷體"/>
      <charset val="136"/>
      <family val="4"/>
      <b val="1"/>
      <sz val="26"/>
    </font>
    <font>
      <name val="標楷體"/>
      <charset val="136"/>
      <family val="4"/>
      <b val="1"/>
      <color rgb="FFC00000"/>
      <sz val="14"/>
    </font>
  </fonts>
  <fills count="9">
    <fill>
      <patternFill/>
    </fill>
    <fill>
      <patternFill patternType="gray125"/>
    </fill>
    <fill>
      <patternFill patternType="solid">
        <fgColor rgb="FF33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6">
    <xf numFmtId="0" fontId="9" fillId="0" borderId="0"/>
    <xf numFmtId="0" fontId="1" fillId="0" borderId="0"/>
    <xf numFmtId="0" fontId="6" fillId="0" borderId="0" applyAlignment="1" applyProtection="1">
      <alignment vertical="top"/>
      <protection locked="0" hidden="0"/>
    </xf>
    <xf numFmtId="43" fontId="9" fillId="0" borderId="0" applyAlignment="1">
      <alignment vertical="center"/>
    </xf>
    <xf numFmtId="0" fontId="37" fillId="0" borderId="0"/>
    <xf numFmtId="43" fontId="37" fillId="0" borderId="0" applyAlignment="1">
      <alignment vertical="center"/>
    </xf>
  </cellStyleXfs>
  <cellXfs count="288">
    <xf numFmtId="0" fontId="0" fillId="0" borderId="0" pivotButton="0" quotePrefix="0" xfId="0"/>
    <xf numFmtId="49" fontId="3" fillId="5" borderId="1" applyAlignment="1" pivotButton="0" quotePrefix="0" xfId="1">
      <alignment horizontal="center" vertical="center"/>
    </xf>
    <xf numFmtId="0" fontId="4" fillId="5" borderId="1" applyAlignment="1" pivotButton="0" quotePrefix="0" xfId="1">
      <alignment vertical="center"/>
    </xf>
    <xf numFmtId="0" fontId="4" fillId="5" borderId="1" applyAlignment="1" pivotButton="0" quotePrefix="0" xfId="2">
      <alignment vertical="center"/>
    </xf>
    <xf numFmtId="0" fontId="0" fillId="5" borderId="0" pivotButton="0" quotePrefix="0" xfId="0"/>
    <xf numFmtId="0" fontId="15" fillId="5" borderId="1" applyAlignment="1" pivotButton="0" quotePrefix="0" xfId="1">
      <alignment vertical="center"/>
    </xf>
    <xf numFmtId="0" fontId="15" fillId="5" borderId="1" applyAlignment="1" pivotButton="0" quotePrefix="0" xfId="2">
      <alignment horizontal="left" vertical="center"/>
    </xf>
    <xf numFmtId="0" fontId="15" fillId="5" borderId="1" applyAlignment="1" pivotButton="0" quotePrefix="0" xfId="2">
      <alignment vertical="center"/>
    </xf>
    <xf numFmtId="0" fontId="7" fillId="3" borderId="1" applyAlignment="1" pivotButton="0" quotePrefix="0" xfId="1">
      <alignment vertical="center"/>
    </xf>
    <xf numFmtId="0" fontId="7" fillId="3" borderId="1" applyAlignment="1" pivotButton="0" quotePrefix="0" xfId="2">
      <alignment vertical="center"/>
    </xf>
    <xf numFmtId="0" fontId="11" fillId="3" borderId="1" applyAlignment="1" pivotButton="0" quotePrefix="0" xfId="2">
      <alignment vertical="center"/>
    </xf>
    <xf numFmtId="0" fontId="11" fillId="3" borderId="1" applyAlignment="1" pivotButton="0" quotePrefix="0" xfId="1">
      <alignment vertical="center"/>
    </xf>
    <xf numFmtId="0" fontId="11" fillId="3" borderId="1" applyAlignment="1" pivotButton="0" quotePrefix="0" xfId="2">
      <alignment vertical="center" wrapText="1"/>
    </xf>
    <xf numFmtId="49" fontId="3" fillId="5" borderId="6" applyAlignment="1" pivotButton="0" quotePrefix="0" xfId="1">
      <alignment horizontal="center" vertical="center"/>
    </xf>
    <xf numFmtId="49" fontId="3" fillId="2" borderId="1" applyAlignment="1" pivotButton="0" quotePrefix="0" xfId="1">
      <alignment horizontal="center" vertical="center"/>
    </xf>
    <xf numFmtId="49" fontId="10" fillId="2" borderId="2" applyAlignment="1" pivotButton="0" quotePrefix="0" xfId="1">
      <alignment vertical="center" wrapText="1"/>
    </xf>
    <xf numFmtId="49" fontId="3" fillId="5" borderId="5" applyAlignment="1" pivotButton="0" quotePrefix="0" xfId="1">
      <alignment vertical="center"/>
    </xf>
    <xf numFmtId="49" fontId="3" fillId="5" borderId="6" applyAlignment="1" pivotButton="0" quotePrefix="0" xfId="1">
      <alignment vertical="center"/>
    </xf>
    <xf numFmtId="49" fontId="3" fillId="2" borderId="4" applyAlignment="1" pivotButton="0" quotePrefix="0" xfId="1">
      <alignment horizontal="center" vertical="center"/>
    </xf>
    <xf numFmtId="0" fontId="3" fillId="2" borderId="1" applyAlignment="1" pivotButton="0" quotePrefix="0" xfId="1">
      <alignment horizontal="center" vertical="center"/>
    </xf>
    <xf numFmtId="0" fontId="10" fillId="2" borderId="2" applyAlignment="1" pivotButton="0" quotePrefix="0" xfId="1">
      <alignment vertical="center" wrapText="1"/>
    </xf>
    <xf numFmtId="0" fontId="10" fillId="2" borderId="3" applyAlignment="1" pivotButton="0" quotePrefix="0" xfId="1">
      <alignment vertical="center"/>
    </xf>
    <xf numFmtId="0" fontId="10" fillId="2" borderId="3" applyAlignment="1" pivotButton="0" quotePrefix="0" xfId="1">
      <alignment vertical="center" wrapText="1"/>
    </xf>
    <xf numFmtId="0" fontId="10" fillId="2" borderId="2" applyAlignment="1" pivotButton="0" quotePrefix="0" xfId="2">
      <alignment vertical="center"/>
    </xf>
    <xf numFmtId="0" fontId="10" fillId="2" borderId="3" applyAlignment="1" pivotButton="0" quotePrefix="0" xfId="2">
      <alignment vertical="center"/>
    </xf>
    <xf numFmtId="49" fontId="19" fillId="5" borderId="1" applyAlignment="1" pivotButton="0" quotePrefix="0" xfId="1">
      <alignment horizontal="center" vertical="center"/>
    </xf>
    <xf numFmtId="3" fontId="21" fillId="5" borderId="1" applyAlignment="1" pivotButton="0" quotePrefix="0" xfId="1">
      <alignment horizontal="right" vertical="center"/>
    </xf>
    <xf numFmtId="9" fontId="19" fillId="5" borderId="1" applyAlignment="1" pivotButton="0" quotePrefix="0" xfId="1">
      <alignment horizontal="center" vertical="center"/>
    </xf>
    <xf numFmtId="9" fontId="19" fillId="5" borderId="1" applyAlignment="1" pivotButton="0" quotePrefix="0" xfId="1">
      <alignment horizontal="right" vertical="center"/>
    </xf>
    <xf numFmtId="3" fontId="22" fillId="5" borderId="1" applyAlignment="1" pivotButton="0" quotePrefix="0" xfId="1">
      <alignment horizontal="right" vertical="center"/>
    </xf>
    <xf numFmtId="3" fontId="21" fillId="4" borderId="1" applyAlignment="1" pivotButton="0" quotePrefix="0" xfId="1">
      <alignment horizontal="right" vertical="center"/>
    </xf>
    <xf numFmtId="0" fontId="23" fillId="0" borderId="0" pivotButton="0" quotePrefix="0" xfId="0"/>
    <xf numFmtId="49" fontId="22" fillId="5" borderId="3" applyAlignment="1" pivotButton="0" quotePrefix="0" xfId="1">
      <alignment horizontal="center" vertical="center"/>
    </xf>
    <xf numFmtId="3" fontId="19" fillId="5" borderId="1" applyAlignment="1" pivotButton="0" quotePrefix="0" xfId="1">
      <alignment horizontal="right" vertical="center"/>
    </xf>
    <xf numFmtId="0" fontId="20" fillId="5" borderId="1" applyAlignment="1" pivotButton="0" quotePrefix="0" xfId="1">
      <alignment horizontal="center" vertical="center"/>
    </xf>
    <xf numFmtId="0" fontId="19" fillId="5" borderId="1" applyAlignment="1" pivotButton="0" quotePrefix="0" xfId="1">
      <alignment horizontal="center" vertical="center"/>
    </xf>
    <xf numFmtId="0" fontId="22" fillId="5" borderId="1" applyAlignment="1" pivotButton="0" quotePrefix="0" xfId="1">
      <alignment horizontal="center" vertical="center"/>
    </xf>
    <xf numFmtId="0" fontId="25" fillId="5" borderId="1" applyAlignment="1" pivotButton="0" quotePrefix="0" xfId="1">
      <alignment horizontal="center" vertical="center"/>
    </xf>
    <xf numFmtId="0" fontId="19" fillId="5" borderId="1" applyAlignment="1" pivotButton="0" quotePrefix="0" xfId="1">
      <alignment horizontal="center" vertical="center" shrinkToFit="1"/>
    </xf>
    <xf numFmtId="3" fontId="21" fillId="5" borderId="1" applyAlignment="1" pivotButton="0" quotePrefix="0" xfId="1">
      <alignment horizontal="center" vertical="center"/>
    </xf>
    <xf numFmtId="3" fontId="19" fillId="4" borderId="1" applyAlignment="1" pivotButton="0" quotePrefix="0" xfId="1">
      <alignment horizontal="center" vertical="center"/>
    </xf>
    <xf numFmtId="0" fontId="24" fillId="5" borderId="1" applyAlignment="1" pivotButton="0" quotePrefix="0" xfId="1">
      <alignment vertical="center"/>
    </xf>
    <xf numFmtId="0" fontId="25" fillId="5" borderId="1" applyAlignment="1" pivotButton="0" quotePrefix="0" xfId="1">
      <alignment vertical="center"/>
    </xf>
    <xf numFmtId="0" fontId="21" fillId="3" borderId="1" applyAlignment="1" pivotButton="0" quotePrefix="0" xfId="1">
      <alignment horizontal="center" vertical="center"/>
    </xf>
    <xf numFmtId="0" fontId="23" fillId="0" borderId="3" pivotButton="0" quotePrefix="0" xfId="0"/>
    <xf numFmtId="0" fontId="19" fillId="5" borderId="2" applyAlignment="1" pivotButton="0" quotePrefix="0" xfId="1">
      <alignment horizontal="left" vertical="center"/>
    </xf>
    <xf numFmtId="0" fontId="19" fillId="5" borderId="7" applyAlignment="1" pivotButton="0" quotePrefix="0" xfId="1">
      <alignment horizontal="left" vertical="center"/>
    </xf>
    <xf numFmtId="0" fontId="19" fillId="5" borderId="3" applyAlignment="1" pivotButton="0" quotePrefix="0" xfId="1">
      <alignment horizontal="left" vertical="center"/>
    </xf>
    <xf numFmtId="0" fontId="27" fillId="2" borderId="2" applyAlignment="1" pivotButton="0" quotePrefix="0" xfId="1">
      <alignment vertical="center" wrapText="1"/>
    </xf>
    <xf numFmtId="3" fontId="28" fillId="4" borderId="1" applyAlignment="1" pivotButton="0" quotePrefix="0" xfId="1">
      <alignment horizontal="center" vertical="center"/>
    </xf>
    <xf numFmtId="0" fontId="19" fillId="5" borderId="2" applyAlignment="1" pivotButton="0" quotePrefix="0" xfId="1">
      <alignment vertical="center"/>
    </xf>
    <xf numFmtId="0" fontId="19" fillId="5" borderId="7" applyAlignment="1" pivotButton="0" quotePrefix="0" xfId="1">
      <alignment vertical="center"/>
    </xf>
    <xf numFmtId="0" fontId="19" fillId="5" borderId="3" applyAlignment="1" pivotButton="0" quotePrefix="0" xfId="1">
      <alignment vertical="center"/>
    </xf>
    <xf numFmtId="49" fontId="27" fillId="2" borderId="2" applyAlignment="1" pivotButton="0" quotePrefix="0" xfId="1">
      <alignment vertical="center" wrapText="1"/>
    </xf>
    <xf numFmtId="0" fontId="23" fillId="0" borderId="0" applyAlignment="1" pivotButton="0" quotePrefix="0" xfId="0">
      <alignment horizontal="left"/>
    </xf>
    <xf numFmtId="0" fontId="24" fillId="5" borderId="6" applyAlignment="1" pivotButton="0" quotePrefix="0" xfId="1">
      <alignment vertical="center"/>
    </xf>
    <xf numFmtId="49" fontId="19" fillId="5" borderId="3" applyAlignment="1" pivotButton="0" quotePrefix="0" xfId="1">
      <alignment horizontal="center" vertical="center"/>
    </xf>
    <xf numFmtId="0" fontId="29" fillId="6" borderId="1" applyAlignment="1" pivotButton="0" quotePrefix="0" xfId="0">
      <alignment horizontal="center" vertical="center"/>
    </xf>
    <xf numFmtId="0" fontId="30" fillId="5" borderId="1" applyAlignment="1" pivotButton="0" quotePrefix="0" xfId="1">
      <alignment horizontal="center" vertical="center"/>
    </xf>
    <xf numFmtId="0" fontId="32" fillId="5" borderId="1" applyAlignment="1" pivotButton="0" quotePrefix="0" xfId="1">
      <alignment horizontal="center" vertical="center"/>
    </xf>
    <xf numFmtId="0" fontId="9" fillId="5" borderId="0" pivotButton="0" quotePrefix="0" xfId="0"/>
    <xf numFmtId="3" fontId="32" fillId="5" borderId="1" applyAlignment="1" pivotButton="0" quotePrefix="0" xfId="1">
      <alignment horizontal="center" vertical="center"/>
    </xf>
    <xf numFmtId="0" fontId="30" fillId="2" borderId="1" applyAlignment="1" pivotButton="0" quotePrefix="0" xfId="1">
      <alignment horizontal="center" vertical="center"/>
    </xf>
    <xf numFmtId="3" fontId="32" fillId="5" borderId="1" applyAlignment="1" pivotButton="0" quotePrefix="1" xfId="1">
      <alignment horizontal="center" vertical="center"/>
    </xf>
    <xf numFmtId="49" fontId="19" fillId="4" borderId="1" applyAlignment="1" pivotButton="0" quotePrefix="0" xfId="1">
      <alignment horizontal="center" vertical="center"/>
    </xf>
    <xf numFmtId="0" fontId="33" fillId="5" borderId="1" applyAlignment="1" pivotButton="0" quotePrefix="0" xfId="1">
      <alignment horizontal="center" vertical="center"/>
    </xf>
    <xf numFmtId="3" fontId="33" fillId="5" borderId="1" applyAlignment="1" pivotButton="0" quotePrefix="0" xfId="1">
      <alignment horizontal="center" vertical="center"/>
    </xf>
    <xf numFmtId="0" fontId="34" fillId="0" borderId="0" pivotButton="0" quotePrefix="0" xfId="0"/>
    <xf numFmtId="0" fontId="23" fillId="0" borderId="3" applyAlignment="1" pivotButton="0" quotePrefix="0" xfId="0">
      <alignment horizontal="left"/>
    </xf>
    <xf numFmtId="49" fontId="10" fillId="2" borderId="2" applyAlignment="1" pivotButton="0" quotePrefix="0" xfId="1">
      <alignment vertical="center"/>
    </xf>
    <xf numFmtId="0" fontId="10" fillId="2" borderId="3" applyAlignment="1" pivotButton="0" quotePrefix="0" xfId="1">
      <alignment horizontal="right" vertical="center"/>
    </xf>
    <xf numFmtId="0" fontId="21" fillId="4" borderId="1" applyAlignment="1" pivotButton="0" quotePrefix="0" xfId="1">
      <alignment horizontal="center" vertical="center" shrinkToFit="1"/>
    </xf>
    <xf numFmtId="0" fontId="24" fillId="5" borderId="3" applyAlignment="1" pivotButton="0" quotePrefix="0" xfId="1">
      <alignment vertical="center"/>
    </xf>
    <xf numFmtId="0" fontId="32" fillId="5" borderId="6" applyAlignment="1" pivotButton="0" quotePrefix="0" xfId="1">
      <alignment horizontal="center" vertical="center"/>
    </xf>
    <xf numFmtId="0" fontId="19" fillId="0" borderId="1" applyAlignment="1" pivotButton="0" quotePrefix="0" xfId="0">
      <alignment horizontal="center" vertical="center"/>
    </xf>
    <xf numFmtId="0" fontId="19" fillId="0" borderId="6" applyAlignment="1" pivotButton="0" quotePrefix="0" xfId="0">
      <alignment horizontal="center" vertical="center"/>
    </xf>
    <xf numFmtId="0" fontId="22" fillId="4" borderId="1" applyAlignment="1" pivotButton="0" quotePrefix="0" xfId="1">
      <alignment horizontal="center" vertical="center"/>
    </xf>
    <xf numFmtId="0" fontId="25" fillId="4" borderId="1" applyAlignment="1" pivotButton="0" quotePrefix="0" xfId="1">
      <alignment horizontal="center" vertical="center"/>
    </xf>
    <xf numFmtId="3" fontId="21" fillId="7" borderId="1" applyAlignment="1" pivotButton="0" quotePrefix="0" xfId="1">
      <alignment horizontal="center" vertical="center"/>
    </xf>
    <xf numFmtId="0" fontId="21" fillId="4" borderId="1" applyAlignment="1" pivotButton="0" quotePrefix="0" xfId="1">
      <alignment horizontal="center" vertical="center" wrapText="1"/>
    </xf>
    <xf numFmtId="0" fontId="21" fillId="4" borderId="1" applyAlignment="1" pivotButton="0" quotePrefix="0" xfId="1">
      <alignment horizontal="left" vertical="center" wrapText="1"/>
    </xf>
    <xf numFmtId="0" fontId="12" fillId="2" borderId="3" applyAlignment="1" pivotButton="0" quotePrefix="0" xfId="1">
      <alignment horizontal="center" vertical="center" wrapText="1"/>
    </xf>
    <xf numFmtId="0" fontId="12" fillId="2" borderId="3" applyAlignment="1" pivotButton="0" quotePrefix="0" xfId="1">
      <alignment horizontal="left" vertical="center" wrapText="1"/>
    </xf>
    <xf numFmtId="0" fontId="12" fillId="2" borderId="3" applyAlignment="1" pivotButton="0" quotePrefix="0" xfId="1">
      <alignment vertical="center"/>
    </xf>
    <xf numFmtId="0" fontId="12" fillId="2" borderId="3" applyAlignment="1" pivotButton="0" quotePrefix="0" xfId="1">
      <alignment vertical="center" wrapText="1"/>
    </xf>
    <xf numFmtId="0" fontId="12" fillId="2" borderId="3" applyAlignment="1" pivotButton="0" quotePrefix="0" xfId="2">
      <alignment vertical="center"/>
    </xf>
    <xf numFmtId="0" fontId="21" fillId="5" borderId="1" applyAlignment="1" pivotButton="0" quotePrefix="0" xfId="1">
      <alignment horizontal="center" vertical="center"/>
    </xf>
    <xf numFmtId="3" fontId="22" fillId="5" borderId="1" applyAlignment="1" pivotButton="0" quotePrefix="0" xfId="1">
      <alignment horizontal="center" vertical="center"/>
    </xf>
    <xf numFmtId="3" fontId="19" fillId="5" borderId="1" applyAlignment="1" pivotButton="0" quotePrefix="0" xfId="1">
      <alignment horizontal="center" vertical="center"/>
    </xf>
    <xf numFmtId="0" fontId="21" fillId="4" borderId="1" applyAlignment="1" pivotButton="0" quotePrefix="0" xfId="1">
      <alignment horizontal="center" vertical="center"/>
    </xf>
    <xf numFmtId="3" fontId="21" fillId="4" borderId="1" applyAlignment="1" pivotButton="0" quotePrefix="0" xfId="1">
      <alignment horizontal="center" vertical="center"/>
    </xf>
    <xf numFmtId="3" fontId="25" fillId="5" borderId="1" applyAlignment="1" pivotButton="0" quotePrefix="0" xfId="1">
      <alignment horizontal="center" vertical="center"/>
    </xf>
    <xf numFmtId="3" fontId="22" fillId="3" borderId="1" applyAlignment="1" pivotButton="0" quotePrefix="0" xfId="1">
      <alignment horizontal="center" vertical="center"/>
    </xf>
    <xf numFmtId="3" fontId="22" fillId="4" borderId="1" applyAlignment="1" pivotButton="0" quotePrefix="0" xfId="1">
      <alignment horizontal="center" vertical="center"/>
    </xf>
    <xf numFmtId="3" fontId="35" fillId="5" borderId="1" applyAlignment="1" pivotButton="0" quotePrefix="0" xfId="1">
      <alignment horizontal="center" vertical="center"/>
    </xf>
    <xf numFmtId="49" fontId="4" fillId="4" borderId="1" applyAlignment="1" pivotButton="0" quotePrefix="0" xfId="1">
      <alignment horizontal="center" vertical="center"/>
    </xf>
    <xf numFmtId="0" fontId="4" fillId="2" borderId="2" applyAlignment="1" pivotButton="0" quotePrefix="0" xfId="1">
      <alignment vertical="center" wrapText="1"/>
    </xf>
    <xf numFmtId="0" fontId="31" fillId="0" borderId="0" applyAlignment="1" pivotButton="0" quotePrefix="0" xfId="0">
      <alignment horizontal="center"/>
    </xf>
    <xf numFmtId="0" fontId="39" fillId="0" borderId="0" pivotButton="0" quotePrefix="0" xfId="0"/>
    <xf numFmtId="0" fontId="17" fillId="5" borderId="0" pivotButton="0" quotePrefix="0" xfId="0"/>
    <xf numFmtId="49" fontId="4" fillId="2" borderId="2" applyAlignment="1" pivotButton="0" quotePrefix="0" xfId="1">
      <alignment horizontal="left" vertical="center" wrapText="1"/>
    </xf>
    <xf numFmtId="49" fontId="4" fillId="2" borderId="2" applyAlignment="1" pivotButton="0" quotePrefix="0" xfId="1">
      <alignment horizontal="left" vertical="center"/>
    </xf>
    <xf numFmtId="0" fontId="4" fillId="2" borderId="1" applyAlignment="1" pivotButton="0" quotePrefix="0" xfId="2">
      <alignment vertical="center" wrapText="1"/>
    </xf>
    <xf numFmtId="0" fontId="4" fillId="2" borderId="1" applyAlignment="1" pivotButton="0" quotePrefix="0" xfId="2">
      <alignment vertical="center"/>
    </xf>
    <xf numFmtId="0" fontId="31" fillId="0" borderId="6" applyAlignment="1" pivotButton="0" quotePrefix="0" xfId="0">
      <alignment horizontal="center"/>
    </xf>
    <xf numFmtId="49" fontId="4" fillId="2" borderId="11" applyAlignment="1" pivotButton="0" quotePrefix="0" xfId="1">
      <alignment horizontal="left" vertical="center"/>
    </xf>
    <xf numFmtId="49" fontId="4" fillId="2" borderId="8" applyAlignment="1" pivotButton="0" quotePrefix="0" xfId="1">
      <alignment horizontal="left" vertical="center" wrapText="1"/>
    </xf>
    <xf numFmtId="0" fontId="31" fillId="0" borderId="10" applyAlignment="1" pivotButton="0" quotePrefix="0" xfId="0">
      <alignment horizontal="center"/>
    </xf>
    <xf numFmtId="0" fontId="3" fillId="5" borderId="4" applyAlignment="1" pivotButton="0" quotePrefix="0" xfId="1">
      <alignment horizontal="center" vertical="center"/>
    </xf>
    <xf numFmtId="0" fontId="3" fillId="5" borderId="5" applyAlignment="1" pivotButton="0" quotePrefix="0" xfId="1">
      <alignment horizontal="center" vertical="center"/>
    </xf>
    <xf numFmtId="49" fontId="4" fillId="5" borderId="2" applyAlignment="1" pivotButton="0" quotePrefix="0" xfId="1">
      <alignment horizontal="left" vertical="center"/>
    </xf>
    <xf numFmtId="0" fontId="31" fillId="5" borderId="1" applyAlignment="1" pivotButton="0" quotePrefix="0" xfId="1">
      <alignment horizontal="center" vertical="center" wrapText="1"/>
    </xf>
    <xf numFmtId="0" fontId="31" fillId="5" borderId="10" applyAlignment="1" pivotButton="0" quotePrefix="0" xfId="1">
      <alignment horizontal="center" vertical="center" wrapText="1"/>
    </xf>
    <xf numFmtId="0" fontId="11" fillId="5" borderId="6" applyAlignment="1" pivotButton="0" quotePrefix="0" xfId="1">
      <alignment horizontal="center" vertical="center"/>
    </xf>
    <xf numFmtId="3" fontId="41" fillId="8" borderId="1" applyAlignment="1" pivotButton="0" quotePrefix="0" xfId="1">
      <alignment horizontal="center" vertical="center"/>
    </xf>
    <xf numFmtId="49" fontId="4" fillId="8" borderId="3" applyAlignment="1" pivotButton="0" quotePrefix="0" xfId="1">
      <alignment horizontal="center" vertical="center"/>
    </xf>
    <xf numFmtId="49" fontId="4" fillId="8" borderId="1" applyAlignment="1" pivotButton="0" quotePrefix="0" xfId="1">
      <alignment horizontal="center" vertical="center"/>
    </xf>
    <xf numFmtId="49" fontId="4" fillId="8" borderId="10" applyAlignment="1" pivotButton="0" quotePrefix="0" xfId="1">
      <alignment horizontal="center" vertical="center"/>
    </xf>
    <xf numFmtId="3" fontId="41" fillId="8" borderId="6" applyAlignment="1" pivotButton="0" quotePrefix="0" xfId="1">
      <alignment horizontal="center" vertical="center"/>
    </xf>
    <xf numFmtId="3" fontId="41" fillId="8" borderId="1" applyAlignment="1" pivotButton="0" quotePrefix="0" xfId="3">
      <alignment horizontal="center" vertical="center"/>
    </xf>
    <xf numFmtId="0" fontId="4" fillId="8" borderId="1" applyAlignment="1" pivotButton="0" quotePrefix="0" xfId="0">
      <alignment horizontal="center" vertical="center"/>
    </xf>
    <xf numFmtId="0" fontId="38" fillId="8" borderId="1" applyAlignment="1" pivotButton="0" quotePrefix="0" xfId="0">
      <alignment horizontal="center" vertical="center"/>
    </xf>
    <xf numFmtId="0" fontId="4" fillId="8" borderId="10" applyAlignment="1" pivotButton="0" quotePrefix="0" xfId="0">
      <alignment horizontal="center" vertical="center"/>
    </xf>
    <xf numFmtId="49" fontId="4" fillId="8" borderId="12" applyAlignment="1" pivotButton="0" quotePrefix="0" xfId="1">
      <alignment horizontal="center" vertical="center"/>
    </xf>
    <xf numFmtId="3" fontId="4" fillId="8" borderId="6" applyAlignment="1" pivotButton="0" quotePrefix="0" xfId="1">
      <alignment horizontal="center" vertical="center"/>
    </xf>
    <xf numFmtId="3" fontId="4" fillId="8" borderId="1" applyAlignment="1" pivotButton="0" quotePrefix="0" xfId="3">
      <alignment horizontal="center" vertical="center"/>
    </xf>
    <xf numFmtId="3" fontId="4" fillId="8" borderId="1" applyAlignment="1" pivotButton="0" quotePrefix="0" xfId="1">
      <alignment horizontal="center" vertical="center"/>
    </xf>
    <xf numFmtId="0" fontId="31" fillId="8" borderId="1" applyAlignment="1" pivotButton="0" quotePrefix="0" xfId="0">
      <alignment horizontal="center"/>
    </xf>
    <xf numFmtId="0" fontId="31" fillId="8" borderId="10" applyAlignment="1" pivotButton="0" quotePrefix="0" xfId="0">
      <alignment horizontal="center"/>
    </xf>
    <xf numFmtId="3" fontId="4" fillId="8" borderId="6" applyAlignment="1" pivotButton="0" quotePrefix="0" xfId="1">
      <alignment horizontal="right" vertical="center"/>
    </xf>
    <xf numFmtId="3" fontId="7" fillId="8" borderId="6" applyAlignment="1" pivotButton="0" quotePrefix="0" xfId="1">
      <alignment horizontal="right" vertical="center"/>
    </xf>
    <xf numFmtId="0" fontId="31" fillId="8" borderId="6" applyAlignment="1" pivotButton="0" quotePrefix="0" xfId="0">
      <alignment horizontal="center"/>
    </xf>
    <xf numFmtId="3" fontId="4" fillId="8" borderId="1" applyAlignment="1" pivotButton="0" quotePrefix="0" xfId="1">
      <alignment horizontal="right" vertical="center"/>
    </xf>
    <xf numFmtId="3" fontId="7" fillId="8" borderId="1" applyAlignment="1" pivotButton="0" quotePrefix="0" xfId="1">
      <alignment horizontal="right" vertical="center"/>
    </xf>
    <xf numFmtId="0" fontId="4" fillId="5" borderId="6" applyAlignment="1" pivotButton="0" quotePrefix="0" xfId="1">
      <alignment vertical="center" wrapText="1"/>
    </xf>
    <xf numFmtId="0" fontId="4" fillId="5" borderId="6" applyAlignment="1" pivotButton="0" quotePrefix="0" xfId="1">
      <alignment horizontal="center" vertical="center" wrapText="1"/>
    </xf>
    <xf numFmtId="0" fontId="4" fillId="8" borderId="6" applyAlignment="1" pivotButton="0" quotePrefix="0" xfId="0">
      <alignment horizontal="center" vertical="center"/>
    </xf>
    <xf numFmtId="49" fontId="4" fillId="8" borderId="13" applyAlignment="1" pivotButton="0" quotePrefix="0" xfId="1">
      <alignment horizontal="center" vertical="center"/>
    </xf>
    <xf numFmtId="49" fontId="4" fillId="8" borderId="6" applyAlignment="1" pivotButton="0" quotePrefix="0" xfId="1">
      <alignment horizontal="center" vertical="center"/>
    </xf>
    <xf numFmtId="0" fontId="38" fillId="8" borderId="6" applyAlignment="1" pivotButton="0" quotePrefix="0" xfId="0">
      <alignment horizontal="center" vertical="center"/>
    </xf>
    <xf numFmtId="0" fontId="31" fillId="5" borderId="10" applyAlignment="1" pivotButton="0" quotePrefix="0" xfId="1">
      <alignment vertical="center" wrapText="1"/>
    </xf>
    <xf numFmtId="0" fontId="11" fillId="5" borderId="10" applyAlignment="1" pivotButton="0" quotePrefix="0" xfId="1">
      <alignment horizontal="center" vertical="center"/>
    </xf>
    <xf numFmtId="3" fontId="31" fillId="8" borderId="1" applyAlignment="1" pivotButton="0" quotePrefix="0" xfId="1">
      <alignment horizontal="center" vertical="center"/>
    </xf>
    <xf numFmtId="3" fontId="7" fillId="8" borderId="1" applyAlignment="1" pivotButton="0" quotePrefix="0" xfId="1">
      <alignment horizontal="center" vertical="center"/>
    </xf>
    <xf numFmtId="3" fontId="31" fillId="8" borderId="1" applyAlignment="1" pivotButton="0" quotePrefix="0" xfId="0">
      <alignment horizontal="center" vertical="center"/>
    </xf>
    <xf numFmtId="0" fontId="4" fillId="2" borderId="6" applyAlignment="1" pivotButton="0" quotePrefix="0" xfId="2">
      <alignment vertical="center"/>
    </xf>
    <xf numFmtId="0" fontId="4" fillId="2" borderId="10" applyAlignment="1" pivotButton="0" quotePrefix="0" xfId="2">
      <alignment vertical="center"/>
    </xf>
    <xf numFmtId="3" fontId="31" fillId="8" borderId="6" applyAlignment="1" pivotButton="0" quotePrefix="0" xfId="0">
      <alignment horizontal="center"/>
    </xf>
    <xf numFmtId="0" fontId="4" fillId="2" borderId="6" applyAlignment="1" pivotButton="0" quotePrefix="0" xfId="1">
      <alignment horizontal="center" vertical="center" wrapText="1"/>
    </xf>
    <xf numFmtId="0" fontId="4" fillId="2" borderId="1" applyAlignment="1" pivotButton="0" quotePrefix="0" xfId="2">
      <alignment horizontal="center" vertical="center"/>
    </xf>
    <xf numFmtId="0" fontId="4" fillId="2" borderId="6" applyAlignment="1" pivotButton="0" quotePrefix="0" xfId="2">
      <alignment horizontal="center" vertical="center"/>
    </xf>
    <xf numFmtId="0" fontId="4" fillId="2" borderId="1" applyAlignment="1" pivotButton="0" quotePrefix="0" xfId="1">
      <alignment horizontal="center" vertical="center"/>
    </xf>
    <xf numFmtId="0" fontId="4" fillId="2" borderId="10" applyAlignment="1" pivotButton="0" quotePrefix="0" xfId="1">
      <alignment horizontal="center" vertical="center"/>
    </xf>
    <xf numFmtId="0" fontId="31" fillId="2" borderId="10" applyAlignment="1" pivotButton="0" quotePrefix="0" xfId="1">
      <alignment horizontal="center" vertical="center" wrapText="1"/>
    </xf>
    <xf numFmtId="0" fontId="31" fillId="4" borderId="3" applyAlignment="1" pivotButton="0" quotePrefix="0" xfId="0">
      <alignment horizontal="center" vertical="center"/>
    </xf>
    <xf numFmtId="0" fontId="4" fillId="4" borderId="1" applyAlignment="1" pivotButton="0" quotePrefix="0" xfId="1">
      <alignment vertical="center"/>
    </xf>
    <xf numFmtId="49" fontId="4" fillId="4" borderId="1" applyAlignment="1" pivotButton="0" quotePrefix="1" xfId="1">
      <alignment horizontal="center" vertical="center"/>
    </xf>
    <xf numFmtId="0" fontId="3" fillId="5" borderId="1" applyAlignment="1" pivotButton="0" quotePrefix="0" xfId="1">
      <alignment horizontal="center" vertical="center"/>
    </xf>
    <xf numFmtId="49" fontId="11" fillId="5" borderId="1" applyAlignment="1" pivotButton="0" quotePrefix="0" xfId="1">
      <alignment horizontal="right" vertical="center"/>
    </xf>
    <xf numFmtId="0" fontId="4" fillId="4" borderId="1" applyAlignment="1" pivotButton="0" quotePrefix="0" xfId="1">
      <alignment horizontal="center" vertical="center"/>
    </xf>
    <xf numFmtId="0" fontId="3" fillId="5" borderId="6" applyAlignment="1" pivotButton="0" quotePrefix="0" xfId="1">
      <alignment horizontal="center" vertical="center"/>
    </xf>
    <xf numFmtId="164" fontId="31" fillId="2" borderId="1" applyAlignment="1" pivotButton="0" quotePrefix="0" xfId="3">
      <alignment horizontal="center" vertical="center" wrapText="1"/>
    </xf>
    <xf numFmtId="165" fontId="4" fillId="8" borderId="1" applyAlignment="1" pivotButton="0" quotePrefix="0" xfId="1">
      <alignment horizontal="center" vertical="center"/>
    </xf>
    <xf numFmtId="165" fontId="41" fillId="8" borderId="1" applyAlignment="1" pivotButton="0" quotePrefix="0" xfId="1">
      <alignment horizontal="center" vertical="center"/>
    </xf>
    <xf numFmtId="166" fontId="4" fillId="8" borderId="1" applyAlignment="1" pivotButton="0" quotePrefix="0" xfId="1">
      <alignment horizontal="center" vertical="center"/>
    </xf>
    <xf numFmtId="165" fontId="4" fillId="8" borderId="10" applyAlignment="1" pivotButton="0" quotePrefix="0" xfId="1">
      <alignment horizontal="center" vertical="center"/>
    </xf>
    <xf numFmtId="165" fontId="41" fillId="8" borderId="10" applyAlignment="1" pivotButton="0" quotePrefix="0" xfId="1">
      <alignment horizontal="center" vertical="center"/>
    </xf>
    <xf numFmtId="166" fontId="4" fillId="8" borderId="10" applyAlignment="1" pivotButton="0" quotePrefix="0" xfId="1">
      <alignment horizontal="center" vertical="center"/>
    </xf>
    <xf numFmtId="166" fontId="11" fillId="5" borderId="1" applyAlignment="1" pivotButton="0" quotePrefix="0" xfId="1">
      <alignment horizontal="center" vertical="center"/>
    </xf>
    <xf numFmtId="166" fontId="4" fillId="5" borderId="1" applyAlignment="1" pivotButton="0" quotePrefix="0" xfId="1">
      <alignment horizontal="center" vertical="center"/>
    </xf>
    <xf numFmtId="165" fontId="20" fillId="5" borderId="1" applyAlignment="1" pivotButton="0" quotePrefix="0" xfId="1">
      <alignment horizontal="center" vertical="center"/>
    </xf>
    <xf numFmtId="167" fontId="20" fillId="5" borderId="1" applyAlignment="1" pivotButton="0" quotePrefix="0" xfId="1">
      <alignment horizontal="center" vertical="center"/>
    </xf>
    <xf numFmtId="168" fontId="19" fillId="5" borderId="1" applyAlignment="1" pivotButton="0" quotePrefix="0" xfId="1">
      <alignment horizontal="center" vertical="center"/>
    </xf>
    <xf numFmtId="168" fontId="19" fillId="5" borderId="1" applyAlignment="1" pivotButton="0" quotePrefix="0" xfId="1">
      <alignment horizontal="right" vertical="center"/>
    </xf>
    <xf numFmtId="168" fontId="22" fillId="5" borderId="1" applyAlignment="1" pivotButton="0" quotePrefix="0" xfId="1">
      <alignment horizontal="right" vertical="center"/>
    </xf>
    <xf numFmtId="167" fontId="19" fillId="5" borderId="1" applyAlignment="1" pivotButton="0" quotePrefix="0" xfId="1">
      <alignment horizontal="center" vertical="center" shrinkToFit="1"/>
    </xf>
    <xf numFmtId="167" fontId="36" fillId="4" borderId="1" applyAlignment="1" pivotButton="0" quotePrefix="0" xfId="1">
      <alignment horizontal="center" vertical="center" shrinkToFit="1"/>
    </xf>
    <xf numFmtId="164" fontId="19" fillId="5" borderId="1" applyAlignment="1" pivotButton="0" quotePrefix="0" xfId="3">
      <alignment vertical="center"/>
    </xf>
    <xf numFmtId="164" fontId="21" fillId="5" borderId="1" applyAlignment="1" pivotButton="0" quotePrefix="0" xfId="3">
      <alignment vertical="center"/>
    </xf>
    <xf numFmtId="168" fontId="21" fillId="5" borderId="1" applyAlignment="1" pivotButton="0" quotePrefix="0" xfId="1">
      <alignment horizontal="right" vertical="center"/>
    </xf>
    <xf numFmtId="167" fontId="18" fillId="5" borderId="1" applyAlignment="1" pivotButton="0" quotePrefix="0" xfId="1">
      <alignment horizontal="left" vertical="top" wrapText="1"/>
    </xf>
    <xf numFmtId="165" fontId="22" fillId="5" borderId="1" applyAlignment="1" pivotButton="0" quotePrefix="0" xfId="1">
      <alignment horizontal="center" vertical="center"/>
    </xf>
    <xf numFmtId="164" fontId="19" fillId="5" borderId="1" applyAlignment="1" applyProtection="1" pivotButton="0" quotePrefix="0" xfId="3">
      <alignment horizontal="center" vertical="center"/>
      <protection locked="0" hidden="0"/>
    </xf>
    <xf numFmtId="164" fontId="21" fillId="5" borderId="1" applyAlignment="1" applyProtection="1" pivotButton="0" quotePrefix="0" xfId="3">
      <alignment horizontal="center" vertical="center"/>
      <protection locked="0" hidden="0"/>
    </xf>
    <xf numFmtId="167" fontId="36" fillId="4" borderId="1" applyAlignment="1" pivotButton="0" quotePrefix="0" xfId="1">
      <alignment horizontal="center" vertical="center"/>
    </xf>
    <xf numFmtId="167" fontId="25" fillId="5" borderId="1" applyAlignment="1" pivotButton="0" quotePrefix="0" xfId="1">
      <alignment horizontal="center" vertical="center"/>
    </xf>
    <xf numFmtId="165" fontId="19" fillId="5" borderId="1" applyAlignment="1" pivotButton="0" quotePrefix="0" xfId="1">
      <alignment horizontal="right" vertical="center"/>
    </xf>
    <xf numFmtId="165" fontId="21" fillId="5" borderId="1" applyAlignment="1" pivotButton="0" quotePrefix="0" xfId="1">
      <alignment horizontal="right" vertical="center"/>
    </xf>
    <xf numFmtId="165" fontId="20" fillId="5" borderId="4" applyAlignment="1" pivotButton="0" quotePrefix="0" xfId="1">
      <alignment horizontal="center" vertical="center"/>
    </xf>
    <xf numFmtId="167" fontId="20" fillId="5" borderId="4" applyAlignment="1" pivotButton="0" quotePrefix="0" xfId="1">
      <alignment horizontal="center" vertical="center"/>
    </xf>
    <xf numFmtId="168" fontId="19" fillId="5" borderId="1" applyAlignment="1" pivotButton="0" quotePrefix="0" xfId="1">
      <alignment vertical="center"/>
    </xf>
    <xf numFmtId="168" fontId="21" fillId="4" borderId="1" applyAlignment="1" pivotButton="0" quotePrefix="0" xfId="1">
      <alignment vertical="center"/>
    </xf>
    <xf numFmtId="167" fontId="19" fillId="4" borderId="1" applyAlignment="1" pivotButton="0" quotePrefix="0" xfId="1">
      <alignment horizontal="center" vertical="center" shrinkToFit="1"/>
    </xf>
    <xf numFmtId="169" fontId="24" fillId="5" borderId="1" applyAlignment="1" pivotButton="0" quotePrefix="0" xfId="1">
      <alignment horizontal="center" vertical="center"/>
    </xf>
    <xf numFmtId="164" fontId="25" fillId="5" borderId="1" applyAlignment="1" pivotButton="0" quotePrefix="0" xfId="3">
      <alignment vertical="center"/>
    </xf>
    <xf numFmtId="168" fontId="25" fillId="5" borderId="1" applyAlignment="1" pivotButton="0" quotePrefix="0" xfId="1">
      <alignment horizontal="right" vertical="center"/>
    </xf>
    <xf numFmtId="167" fontId="18" fillId="4" borderId="1" applyAlignment="1" pivotButton="0" quotePrefix="0" xfId="1">
      <alignment horizontal="left" vertical="top" wrapText="1"/>
    </xf>
    <xf numFmtId="164" fontId="21" fillId="4" borderId="1" applyAlignment="1" applyProtection="1" pivotButton="0" quotePrefix="0" xfId="3">
      <alignment horizontal="center" vertical="center"/>
      <protection locked="0" hidden="0"/>
    </xf>
    <xf numFmtId="167" fontId="25" fillId="4" borderId="1" applyAlignment="1" pivotButton="0" quotePrefix="0" xfId="1">
      <alignment horizontal="center" vertical="center"/>
    </xf>
    <xf numFmtId="165" fontId="21" fillId="4" borderId="1" applyAlignment="1" pivotButton="0" quotePrefix="0" xfId="1">
      <alignment horizontal="right" vertical="center"/>
    </xf>
    <xf numFmtId="165" fontId="19" fillId="5" borderId="1" applyAlignment="1" pivotButton="0" quotePrefix="0" xfId="1">
      <alignment horizontal="right" vertical="center" wrapText="1"/>
    </xf>
    <xf numFmtId="165" fontId="19" fillId="4" borderId="1" applyAlignment="1" pivotButton="0" quotePrefix="0" xfId="1">
      <alignment horizontal="right" vertical="center"/>
    </xf>
    <xf numFmtId="168" fontId="21" fillId="5" borderId="1" applyAlignment="1" pivotButton="0" quotePrefix="0" xfId="1">
      <alignment vertical="center"/>
    </xf>
    <xf numFmtId="0" fontId="40" fillId="5" borderId="8" applyAlignment="1" pivotButton="0" quotePrefix="0" xfId="1">
      <alignment horizontal="center" vertical="center"/>
    </xf>
    <xf numFmtId="0" fontId="0" fillId="0" borderId="9" pivotButton="0" quotePrefix="0" xfId="0"/>
    <xf numFmtId="0" fontId="8" fillId="2" borderId="1" applyAlignment="1" pivotButton="0" quotePrefix="0" xfId="2">
      <alignment horizontal="left" vertical="center"/>
    </xf>
    <xf numFmtId="0" fontId="0" fillId="0" borderId="3" pivotButton="0" quotePrefix="0" xfId="0"/>
    <xf numFmtId="0" fontId="14" fillId="2" borderId="1" applyAlignment="1" pivotButton="0" quotePrefix="0" xfId="2">
      <alignment horizontal="left" vertical="center"/>
    </xf>
    <xf numFmtId="0" fontId="31" fillId="5" borderId="1" applyAlignment="1" pivotButton="0" quotePrefix="0" xfId="2">
      <alignment horizontal="right" vertical="center"/>
    </xf>
    <xf numFmtId="0" fontId="13" fillId="2" borderId="1" applyAlignment="1" pivotButton="0" quotePrefix="0" xfId="2">
      <alignment horizontal="left" vertical="center"/>
    </xf>
    <xf numFmtId="0" fontId="4" fillId="5" borderId="1" applyAlignment="1" pivotButton="0" quotePrefix="0" xfId="2">
      <alignment horizontal="right" vertical="center"/>
    </xf>
    <xf numFmtId="0" fontId="15" fillId="5" borderId="1" applyAlignment="1" pivotButton="0" quotePrefix="0" xfId="2">
      <alignment horizontal="right" vertical="center"/>
    </xf>
    <xf numFmtId="0" fontId="4" fillId="5" borderId="1" applyAlignment="1" pivotButton="0" quotePrefix="0" xfId="2">
      <alignment horizontal="center" vertical="center"/>
    </xf>
    <xf numFmtId="0" fontId="7" fillId="4" borderId="1" applyAlignment="1" pivotButton="0" quotePrefix="0" xfId="2">
      <alignment horizontal="right" vertical="center"/>
    </xf>
    <xf numFmtId="0" fontId="11" fillId="5" borderId="1" applyAlignment="1" pivotButton="0" quotePrefix="0" xfId="2">
      <alignment horizontal="right" vertical="center"/>
    </xf>
    <xf numFmtId="0" fontId="17" fillId="5" borderId="1" applyAlignment="1" pivotButton="0" quotePrefix="0" xfId="0">
      <alignment horizontal="right"/>
    </xf>
    <xf numFmtId="0" fontId="4" fillId="5" borderId="1" applyAlignment="1" pivotButton="0" quotePrefix="0" xfId="2">
      <alignment horizontal="right" vertical="center" wrapText="1"/>
    </xf>
    <xf numFmtId="0" fontId="16" fillId="5" borderId="1" applyAlignment="1" pivotButton="0" quotePrefix="0" xfId="2">
      <alignment horizontal="right" vertical="center"/>
    </xf>
    <xf numFmtId="0" fontId="4" fillId="4" borderId="1" applyAlignment="1" pivotButton="0" quotePrefix="0" xfId="1">
      <alignment horizontal="right" vertical="center" wrapText="1"/>
    </xf>
    <xf numFmtId="0" fontId="10" fillId="5" borderId="1" applyAlignment="1" pivotButton="0" quotePrefix="0" xfId="1">
      <alignment horizontal="right" vertical="center" wrapText="1"/>
    </xf>
    <xf numFmtId="0" fontId="4" fillId="5" borderId="1" applyAlignment="1" pivotButton="0" quotePrefix="0" xfId="1">
      <alignment horizontal="right" vertical="center"/>
    </xf>
    <xf numFmtId="49" fontId="4" fillId="5" borderId="1" applyAlignment="1" pivotButton="0" quotePrefix="0" xfId="1">
      <alignment horizontal="right" vertical="center"/>
    </xf>
    <xf numFmtId="0" fontId="13" fillId="2" borderId="1" applyAlignment="1" pivotButton="0" quotePrefix="0" xfId="1">
      <alignment horizontal="left" vertical="center" wrapText="1"/>
    </xf>
    <xf numFmtId="0" fontId="10" fillId="4" borderId="1" applyAlignment="1" pivotButton="0" quotePrefix="0" xfId="1">
      <alignment horizontal="right" vertical="center" wrapText="1"/>
    </xf>
    <xf numFmtId="0" fontId="12" fillId="4" borderId="1" applyAlignment="1" pivotButton="0" quotePrefix="0" xfId="1">
      <alignment horizontal="right" vertical="center" wrapText="1"/>
    </xf>
    <xf numFmtId="0" fontId="26" fillId="5" borderId="8" applyAlignment="1" pivotButton="0" quotePrefix="0" xfId="1">
      <alignment horizontal="center" vertical="center"/>
    </xf>
    <xf numFmtId="0" fontId="4" fillId="4" borderId="1" applyAlignment="1" pivotButton="0" quotePrefix="0" xfId="1">
      <alignment horizontal="center" vertical="center"/>
    </xf>
    <xf numFmtId="49" fontId="11" fillId="5" borderId="1" applyAlignment="1" pivotButton="0" quotePrefix="0" xfId="1">
      <alignment horizontal="right" vertical="center"/>
    </xf>
    <xf numFmtId="0" fontId="0" fillId="0" borderId="5" pivotButton="0" quotePrefix="0" xfId="0"/>
    <xf numFmtId="0" fontId="0" fillId="0" borderId="6" pivotButton="0" quotePrefix="0" xfId="0"/>
    <xf numFmtId="49" fontId="10" fillId="5" borderId="1" applyAlignment="1" pivotButton="0" quotePrefix="0" xfId="1">
      <alignment horizontal="right" vertical="center" wrapText="1"/>
    </xf>
    <xf numFmtId="49" fontId="14" fillId="5" borderId="1" applyAlignment="1" pivotButton="0" quotePrefix="0" xfId="1">
      <alignment horizontal="right" vertical="center" wrapText="1"/>
    </xf>
    <xf numFmtId="0" fontId="31" fillId="5" borderId="1" applyAlignment="1" pivotButton="0" quotePrefix="0" xfId="2">
      <alignment horizontal="right" vertical="center" wrapText="1"/>
    </xf>
    <xf numFmtId="0" fontId="3" fillId="5" borderId="1" applyAlignment="1" pivotButton="0" quotePrefix="0" xfId="1">
      <alignment horizontal="center" vertical="center"/>
    </xf>
    <xf numFmtId="0" fontId="4" fillId="5" borderId="4" applyAlignment="1" pivotButton="0" quotePrefix="0" xfId="2">
      <alignment horizontal="center" vertical="center" wrapText="1"/>
    </xf>
    <xf numFmtId="0" fontId="4" fillId="5" borderId="1" applyAlignment="1" pivotButton="0" quotePrefix="0" xfId="2">
      <alignment horizontal="center" vertical="center" wrapText="1"/>
    </xf>
    <xf numFmtId="0" fontId="14" fillId="4" borderId="1" applyAlignment="1" pivotButton="0" quotePrefix="0" xfId="2">
      <alignment horizontal="center" vertical="center" wrapText="1"/>
    </xf>
    <xf numFmtId="0" fontId="7" fillId="5" borderId="1" applyAlignment="1" pivotButton="0" quotePrefix="0" xfId="2">
      <alignment horizontal="right" vertical="center" wrapText="1"/>
    </xf>
    <xf numFmtId="0" fontId="7" fillId="5" borderId="1" applyAlignment="1" pivotButton="0" quotePrefix="0" xfId="2">
      <alignment horizontal="right" vertical="center"/>
    </xf>
    <xf numFmtId="49" fontId="12" fillId="5" borderId="1" applyAlignment="1" pivotButton="0" quotePrefix="0" xfId="1">
      <alignment horizontal="right" vertical="center" wrapText="1"/>
    </xf>
    <xf numFmtId="0" fontId="12" fillId="5" borderId="1" applyAlignment="1" pivotButton="0" quotePrefix="0" xfId="1">
      <alignment horizontal="right" vertical="center" wrapText="1"/>
    </xf>
    <xf numFmtId="49" fontId="15" fillId="5" borderId="1" applyAlignment="1" pivotButton="0" quotePrefix="0" xfId="1">
      <alignment horizontal="right" vertical="center"/>
    </xf>
    <xf numFmtId="49" fontId="5" fillId="5" borderId="1" applyAlignment="1" pivotButton="0" quotePrefix="0" xfId="1">
      <alignment horizontal="right" vertical="center"/>
    </xf>
    <xf numFmtId="0" fontId="3" fillId="5" borderId="6" applyAlignment="1" pivotButton="0" quotePrefix="0" xfId="1">
      <alignment horizontal="center" vertical="center"/>
    </xf>
    <xf numFmtId="0" fontId="12" fillId="4" borderId="1" applyAlignment="1" pivotButton="0" quotePrefix="0" xfId="2">
      <alignment horizontal="center" vertical="center"/>
    </xf>
    <xf numFmtId="49" fontId="7" fillId="5" borderId="1" applyAlignment="1" pivotButton="0" quotePrefix="0" xfId="1">
      <alignment horizontal="right" vertical="center"/>
    </xf>
    <xf numFmtId="164" fontId="31" fillId="2" borderId="1" applyAlignment="1" pivotButton="0" quotePrefix="0" xfId="3">
      <alignment horizontal="center" vertical="center" wrapText="1"/>
    </xf>
    <xf numFmtId="165" fontId="4" fillId="8" borderId="1" applyAlignment="1" pivotButton="0" quotePrefix="0" xfId="1">
      <alignment horizontal="center" vertical="center"/>
    </xf>
    <xf numFmtId="165" fontId="41" fillId="8" borderId="1" applyAlignment="1" pivotButton="0" quotePrefix="0" xfId="1">
      <alignment horizontal="center" vertical="center"/>
    </xf>
    <xf numFmtId="166" fontId="4" fillId="8" borderId="1" applyAlignment="1" pivotButton="0" quotePrefix="0" xfId="1">
      <alignment horizontal="center" vertical="center"/>
    </xf>
    <xf numFmtId="165" fontId="4" fillId="8" borderId="10" applyAlignment="1" pivotButton="0" quotePrefix="0" xfId="1">
      <alignment horizontal="center" vertical="center"/>
    </xf>
    <xf numFmtId="165" fontId="41" fillId="8" borderId="10" applyAlignment="1" pivotButton="0" quotePrefix="0" xfId="1">
      <alignment horizontal="center" vertical="center"/>
    </xf>
    <xf numFmtId="166" fontId="4" fillId="8" borderId="10" applyAlignment="1" pivotButton="0" quotePrefix="0" xfId="1">
      <alignment horizontal="center" vertical="center"/>
    </xf>
    <xf numFmtId="166" fontId="11" fillId="5" borderId="1" applyAlignment="1" pivotButton="0" quotePrefix="0" xfId="1">
      <alignment horizontal="center" vertical="center"/>
    </xf>
    <xf numFmtId="166" fontId="4" fillId="5" borderId="1" applyAlignment="1" pivotButton="0" quotePrefix="0" xfId="1">
      <alignment horizontal="center" vertical="center"/>
    </xf>
    <xf numFmtId="165" fontId="20" fillId="5" borderId="1" applyAlignment="1" pivotButton="0" quotePrefix="0" xfId="1">
      <alignment horizontal="center" vertical="center"/>
    </xf>
    <xf numFmtId="167" fontId="20" fillId="5" borderId="1" applyAlignment="1" pivotButton="0" quotePrefix="0" xfId="1">
      <alignment horizontal="center" vertical="center"/>
    </xf>
    <xf numFmtId="168" fontId="19" fillId="5" borderId="1" applyAlignment="1" pivotButton="0" quotePrefix="0" xfId="1">
      <alignment horizontal="center" vertical="center"/>
    </xf>
    <xf numFmtId="168" fontId="19" fillId="5" borderId="1" applyAlignment="1" pivotButton="0" quotePrefix="0" xfId="1">
      <alignment horizontal="right" vertical="center"/>
    </xf>
    <xf numFmtId="168" fontId="22" fillId="5" borderId="1" applyAlignment="1" pivotButton="0" quotePrefix="0" xfId="1">
      <alignment horizontal="right" vertical="center"/>
    </xf>
    <xf numFmtId="167" fontId="19" fillId="5" borderId="1" applyAlignment="1" pivotButton="0" quotePrefix="0" xfId="1">
      <alignment horizontal="center" vertical="center" shrinkToFit="1"/>
    </xf>
    <xf numFmtId="167" fontId="36" fillId="4" borderId="1" applyAlignment="1" pivotButton="0" quotePrefix="0" xfId="1">
      <alignment horizontal="center" vertical="center" shrinkToFit="1"/>
    </xf>
    <xf numFmtId="164" fontId="19" fillId="5" borderId="1" applyAlignment="1" pivotButton="0" quotePrefix="0" xfId="3">
      <alignment vertical="center"/>
    </xf>
    <xf numFmtId="164" fontId="21" fillId="5" borderId="1" applyAlignment="1" pivotButton="0" quotePrefix="0" xfId="3">
      <alignment vertical="center"/>
    </xf>
    <xf numFmtId="168" fontId="21" fillId="5" borderId="1" applyAlignment="1" pivotButton="0" quotePrefix="0" xfId="1">
      <alignment horizontal="right" vertical="center"/>
    </xf>
    <xf numFmtId="167" fontId="18" fillId="5" borderId="1" applyAlignment="1" pivotButton="0" quotePrefix="0" xfId="1">
      <alignment horizontal="left" vertical="top" wrapText="1"/>
    </xf>
    <xf numFmtId="165" fontId="22" fillId="5" borderId="1" applyAlignment="1" pivotButton="0" quotePrefix="0" xfId="1">
      <alignment horizontal="center" vertical="center"/>
    </xf>
    <xf numFmtId="164" fontId="19" fillId="5" borderId="1" applyAlignment="1" applyProtection="1" pivotButton="0" quotePrefix="0" xfId="3">
      <alignment horizontal="center" vertical="center"/>
      <protection locked="0" hidden="0"/>
    </xf>
    <xf numFmtId="164" fontId="21" fillId="5" borderId="1" applyAlignment="1" applyProtection="1" pivotButton="0" quotePrefix="0" xfId="3">
      <alignment horizontal="center" vertical="center"/>
      <protection locked="0" hidden="0"/>
    </xf>
    <xf numFmtId="167" fontId="36" fillId="4" borderId="1" applyAlignment="1" pivotButton="0" quotePrefix="0" xfId="1">
      <alignment horizontal="center" vertical="center"/>
    </xf>
    <xf numFmtId="167" fontId="25" fillId="5" borderId="1" applyAlignment="1" pivotButton="0" quotePrefix="0" xfId="1">
      <alignment horizontal="center" vertical="center"/>
    </xf>
    <xf numFmtId="165" fontId="19" fillId="5" borderId="1" applyAlignment="1" pivotButton="0" quotePrefix="0" xfId="1">
      <alignment horizontal="right" vertical="center"/>
    </xf>
    <xf numFmtId="165" fontId="21" fillId="5" borderId="1" applyAlignment="1" pivotButton="0" quotePrefix="0" xfId="1">
      <alignment horizontal="right" vertical="center"/>
    </xf>
    <xf numFmtId="165" fontId="20" fillId="5" borderId="4" applyAlignment="1" pivotButton="0" quotePrefix="0" xfId="1">
      <alignment horizontal="center" vertical="center"/>
    </xf>
    <xf numFmtId="167" fontId="20" fillId="5" borderId="4" applyAlignment="1" pivotButton="0" quotePrefix="0" xfId="1">
      <alignment horizontal="center" vertical="center"/>
    </xf>
    <xf numFmtId="168" fontId="19" fillId="5" borderId="1" applyAlignment="1" pivotButton="0" quotePrefix="0" xfId="1">
      <alignment vertical="center"/>
    </xf>
    <xf numFmtId="168" fontId="21" fillId="4" borderId="1" applyAlignment="1" pivotButton="0" quotePrefix="0" xfId="1">
      <alignment vertical="center"/>
    </xf>
    <xf numFmtId="167" fontId="19" fillId="4" borderId="1" applyAlignment="1" pivotButton="0" quotePrefix="0" xfId="1">
      <alignment horizontal="center" vertical="center" shrinkToFit="1"/>
    </xf>
    <xf numFmtId="169" fontId="24" fillId="5" borderId="1" applyAlignment="1" pivotButton="0" quotePrefix="0" xfId="1">
      <alignment horizontal="center" vertical="center"/>
    </xf>
    <xf numFmtId="164" fontId="25" fillId="5" borderId="1" applyAlignment="1" pivotButton="0" quotePrefix="0" xfId="3">
      <alignment vertical="center"/>
    </xf>
    <xf numFmtId="168" fontId="25" fillId="5" borderId="1" applyAlignment="1" pivotButton="0" quotePrefix="0" xfId="1">
      <alignment horizontal="right" vertical="center"/>
    </xf>
    <xf numFmtId="167" fontId="18" fillId="4" borderId="1" applyAlignment="1" pivotButton="0" quotePrefix="0" xfId="1">
      <alignment horizontal="left" vertical="top" wrapText="1"/>
    </xf>
    <xf numFmtId="164" fontId="21" fillId="4" borderId="1" applyAlignment="1" applyProtection="1" pivotButton="0" quotePrefix="0" xfId="3">
      <alignment horizontal="center" vertical="center"/>
      <protection locked="0" hidden="0"/>
    </xf>
    <xf numFmtId="167" fontId="25" fillId="4" borderId="1" applyAlignment="1" pivotButton="0" quotePrefix="0" xfId="1">
      <alignment horizontal="center" vertical="center"/>
    </xf>
    <xf numFmtId="165" fontId="21" fillId="4" borderId="1" applyAlignment="1" pivotButton="0" quotePrefix="0" xfId="1">
      <alignment horizontal="right" vertical="center"/>
    </xf>
    <xf numFmtId="165" fontId="19" fillId="5" borderId="1" applyAlignment="1" pivotButton="0" quotePrefix="0" xfId="1">
      <alignment horizontal="right" vertical="center" wrapText="1"/>
    </xf>
    <xf numFmtId="165" fontId="19" fillId="4" borderId="1" applyAlignment="1" pivotButton="0" quotePrefix="0" xfId="1">
      <alignment horizontal="right" vertical="center"/>
    </xf>
    <xf numFmtId="168" fontId="21" fillId="5" borderId="1" applyAlignment="1" pivotButton="0" quotePrefix="0" xfId="1">
      <alignment vertical="center"/>
    </xf>
  </cellXfs>
  <cellStyles count="6">
    <cellStyle name="一般" xfId="0" builtinId="0"/>
    <cellStyle name="一般 2" xfId="1"/>
    <cellStyle name="超連結 2" xfId="2"/>
    <cellStyle name="千分位" xfId="3" builtinId="3"/>
    <cellStyle name="一般 3" xfId="4"/>
    <cellStyle name="千分位 2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USER</author>
  </authors>
  <commentList>
    <comment ref="L3" authorId="0" shapeId="0">
      <text>
        <t>USER:
D2依撙節後額度重設</t>
      </text>
    </comment>
  </commentList>
</comments>
</file>

<file path=xl/comments/comment2.xml><?xml version="1.0" encoding="utf-8"?>
<comments xmlns="http://schemas.openxmlformats.org/spreadsheetml/2006/main">
  <authors>
    <author>012640曾明儒</author>
  </authors>
  <commentList>
    <comment ref="N77" authorId="0" shapeId="0">
      <text>
        <t>新申請案收入$174、(離職同仁)退款$275</t>
      </text>
    </comment>
    <comment ref="D79" authorId="0" shapeId="0">
      <text>
        <t>ADM地下汽車停車位一卡通公司4格收費方式待新契約核定後執行；台智公司已繳109上半年費用</t>
      </text>
    </comment>
    <comment ref="E79" authorId="0" shapeId="0">
      <text>
        <t>ADM地下汽車停車位一卡通公司4格收費方式待新契約核定後執行；台智公司已繳109上半年費用</t>
      </text>
    </comment>
    <comment ref="F79" authorId="0" shapeId="0">
      <text>
        <t>一卡通公司
王治純副總繳109上半年費用</t>
      </text>
    </comment>
    <comment ref="F80" authorId="0" shapeId="0">
      <text>
        <t>「109-D300-0125」109.03.13核定，一卡通公司每月繳50440元停車場地清潔維護費(109.01-109.03款項於本月結算)</t>
      </text>
    </comment>
    <comment ref="G80" authorId="0" shapeId="0">
      <text>
        <t>「109-D300-0125」109.03.13核定，一卡通公司每月繳50440元停車場地清潔維護費</t>
      </text>
    </comment>
    <comment ref="H80" authorId="0" shapeId="0">
      <text>
        <t>「109-D300-0125」109.03.13核定，一卡通公司每月繳50440元停車場地清潔維護費</t>
      </text>
    </comment>
    <comment ref="I80" authorId="0" shapeId="0">
      <text>
        <t>「109-D300-0125」109.03.13核定，一卡通公司每月繳50440元停車場地清潔維護費</t>
      </text>
    </comment>
    <comment ref="J80" authorId="0" shapeId="0">
      <text>
        <t>「109-D300-0125」109.03.13核定，一卡通公司每月繳50440元停車場地清潔維護費</t>
      </text>
    </comment>
    <comment ref="K80" authorId="0" shapeId="0">
      <text>
        <t>「109-D300-0125」109.03.13核定，一卡通公司每月繳50440元停車場地清潔維護費</t>
      </text>
    </comment>
    <comment ref="L80" authorId="0" shapeId="0">
      <text>
        <t>1.「109-D300-0125」109.03.13核定，一卡通公司每月繳50440元停車場地清潔維護費
2.其他非員工繳費共$3900</t>
      </text>
    </comment>
    <comment ref="M80" authorId="0" shapeId="0">
      <text>
        <t>1.「109-D300-0125」109.03.13核定，一卡通公司每月繳50440元停車場地清潔維護費
2.其他非員工繳費共$600</t>
      </text>
    </comment>
    <comment ref="N80" authorId="0" shapeId="0">
      <text>
        <t>1.「109-D300-0125」109.03.13核定，一卡通公司每月繳50440元停車場地清潔維護費
2.其他非員工繳費共$1600</t>
      </text>
    </comment>
    <comment ref="M82" authorId="0" shapeId="0">
      <text>
        <t>勞工局訓就中心1名學員因傷退訓，退還未使用之預繳金額400元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O17"/>
  <sheetViews>
    <sheetView showZeros="0" tabSelected="1" zoomScale="70" zoomScaleNormal="70" workbookViewId="0">
      <pane ySplit="2" topLeftCell="A3" activePane="bottomLeft" state="frozen"/>
      <selection pane="bottomLeft" activeCell="C21" sqref="C21"/>
    </sheetView>
  </sheetViews>
  <sheetFormatPr baseColWidth="8" defaultColWidth="9.125" defaultRowHeight="19.8"/>
  <cols>
    <col width="20.5" customWidth="1" style="99" min="1" max="1"/>
    <col width="18.875" customWidth="1" style="99" min="2" max="2"/>
    <col width="20.125" bestFit="1" customWidth="1" style="99" min="3" max="12"/>
    <col width="16.75" customWidth="1" style="99" min="13" max="14"/>
    <col width="18.875" customWidth="1" style="97" min="15" max="15"/>
    <col width="9.125" customWidth="1" style="98" min="16" max="31"/>
    <col width="9.125" customWidth="1" style="98" min="32" max="16384"/>
  </cols>
  <sheetData>
    <row r="1" ht="40.8" customHeight="1">
      <c r="A1" s="203" t="inlineStr">
        <is>
          <t>M13重要業務數據表</t>
        </is>
      </c>
      <c r="B1" s="204" t="n"/>
      <c r="C1" s="204" t="n"/>
      <c r="D1" s="204" t="n"/>
      <c r="E1" s="204" t="n"/>
      <c r="F1" s="204" t="n"/>
      <c r="G1" s="204" t="n"/>
      <c r="H1" s="204" t="n"/>
      <c r="I1" s="204" t="n"/>
      <c r="J1" s="204" t="n"/>
      <c r="K1" s="204" t="n"/>
      <c r="L1" s="204" t="n"/>
      <c r="M1" s="204" t="n"/>
      <c r="N1" s="204" t="n"/>
      <c r="O1" s="204" t="n"/>
    </row>
    <row r="2" ht="31.5" customHeight="1">
      <c r="A2" s="155" t="inlineStr">
        <is>
          <t>date</t>
        </is>
      </c>
      <c r="B2" s="154" t="inlineStr">
        <is>
          <t>年月</t>
        </is>
      </c>
      <c r="C2" s="156" t="inlineStr">
        <is>
          <t>2021/01</t>
        </is>
      </c>
      <c r="D2" s="156" t="inlineStr">
        <is>
          <t>2021/02</t>
        </is>
      </c>
      <c r="E2" s="156" t="inlineStr">
        <is>
          <t>2021/03</t>
        </is>
      </c>
      <c r="F2" s="156" t="inlineStr">
        <is>
          <t>2021/04</t>
        </is>
      </c>
      <c r="G2" s="156" t="inlineStr">
        <is>
          <t>2021/05</t>
        </is>
      </c>
      <c r="H2" s="156" t="inlineStr">
        <is>
          <t>2021/06</t>
        </is>
      </c>
      <c r="I2" s="156" t="inlineStr">
        <is>
          <t>2021/07</t>
        </is>
      </c>
      <c r="J2" s="156" t="inlineStr">
        <is>
          <t>2021/08</t>
        </is>
      </c>
      <c r="K2" s="156" t="inlineStr">
        <is>
          <t>2021/09</t>
        </is>
      </c>
      <c r="L2" s="156" t="inlineStr">
        <is>
          <t>2021/10</t>
        </is>
      </c>
      <c r="M2" s="156" t="inlineStr">
        <is>
          <t>2021/11</t>
        </is>
      </c>
      <c r="N2" s="156" t="inlineStr">
        <is>
          <t>2021/12</t>
        </is>
      </c>
      <c r="O2" s="95" t="inlineStr">
        <is>
          <t>合計/平均</t>
        </is>
      </c>
    </row>
    <row r="3" ht="24.9" customHeight="1">
      <c r="A3" s="100" t="inlineStr">
        <is>
          <t>總預算</t>
        </is>
      </c>
      <c r="B3" s="246" t="inlineStr">
        <is>
          <t>元/年</t>
        </is>
      </c>
      <c r="C3" s="142" t="n">
        <v>57108130</v>
      </c>
      <c r="D3" s="142" t="n">
        <v>57108130</v>
      </c>
      <c r="E3" s="142" t="n">
        <v>57108130</v>
      </c>
      <c r="F3" s="142" t="n">
        <v>57108130</v>
      </c>
      <c r="G3" s="142" t="n">
        <v>57108130</v>
      </c>
      <c r="H3" s="142" t="n">
        <v>57108130</v>
      </c>
      <c r="I3" s="142" t="n">
        <v>57108130</v>
      </c>
      <c r="J3" s="143" t="n">
        <v>57145880</v>
      </c>
      <c r="K3" s="142" t="n">
        <v>57171880</v>
      </c>
      <c r="L3" s="114" t="n">
        <v>49333650</v>
      </c>
      <c r="M3" s="133" t="n"/>
      <c r="N3" s="133" t="n"/>
      <c r="O3" s="144">
        <f>N3</f>
        <v/>
      </c>
    </row>
    <row r="4" ht="24.9" customHeight="1">
      <c r="A4" s="106" t="inlineStr">
        <is>
          <t>電話費</t>
        </is>
      </c>
      <c r="B4" s="148" t="inlineStr">
        <is>
          <t>元/月</t>
        </is>
      </c>
      <c r="C4" s="124" t="n">
        <v>207894</v>
      </c>
      <c r="D4" s="124" t="n">
        <v>206669</v>
      </c>
      <c r="E4" s="124" t="n">
        <v>223243</v>
      </c>
      <c r="F4" s="124" t="n">
        <v>211653</v>
      </c>
      <c r="G4" s="124" t="n">
        <v>212237</v>
      </c>
      <c r="H4" s="124" t="n">
        <v>214821</v>
      </c>
      <c r="I4" s="124" t="n">
        <v>212638</v>
      </c>
      <c r="J4" s="124" t="n">
        <v>216066</v>
      </c>
      <c r="K4" s="124" t="n">
        <v>249751</v>
      </c>
      <c r="L4" s="118" t="n">
        <v>214303</v>
      </c>
      <c r="M4" s="129" t="n"/>
      <c r="N4" s="130" t="n"/>
      <c r="O4" s="147">
        <f>AVERAGE(C4:N4)</f>
        <v/>
      </c>
    </row>
    <row r="5" ht="24.9" customHeight="1">
      <c r="A5" s="96" t="inlineStr">
        <is>
          <t>網路費</t>
        </is>
      </c>
      <c r="B5" s="148" t="inlineStr">
        <is>
          <t>元/月</t>
        </is>
      </c>
      <c r="C5" s="125" t="n">
        <v>56120</v>
      </c>
      <c r="D5" s="125" t="n">
        <v>56120</v>
      </c>
      <c r="E5" s="125" t="n">
        <v>81098</v>
      </c>
      <c r="F5" s="125" t="n">
        <v>56120</v>
      </c>
      <c r="G5" s="125" t="n">
        <v>56102</v>
      </c>
      <c r="H5" s="125" t="n">
        <v>56075</v>
      </c>
      <c r="I5" s="125" t="n">
        <v>290796</v>
      </c>
      <c r="J5" s="125" t="n">
        <v>98135</v>
      </c>
      <c r="K5" s="125" t="n">
        <v>81363</v>
      </c>
      <c r="L5" s="119" t="n">
        <v>68614</v>
      </c>
      <c r="M5" s="125" t="n"/>
      <c r="N5" s="125" t="n"/>
      <c r="O5" s="147">
        <f>AVERAGE(C5:N5)</f>
        <v/>
      </c>
    </row>
    <row r="6" ht="24.9" customHeight="1">
      <c r="A6" s="102" t="inlineStr">
        <is>
          <t>燃油費</t>
        </is>
      </c>
      <c r="B6" s="148" t="inlineStr">
        <is>
          <t>元/月</t>
        </is>
      </c>
      <c r="C6" s="126" t="n">
        <v>141357</v>
      </c>
      <c r="D6" s="126" t="n">
        <v>124975</v>
      </c>
      <c r="E6" s="126" t="n">
        <v>121882</v>
      </c>
      <c r="F6" s="126" t="n">
        <v>177329</v>
      </c>
      <c r="G6" s="126" t="n">
        <v>173486</v>
      </c>
      <c r="H6" s="126" t="n">
        <v>165053</v>
      </c>
      <c r="I6" s="126" t="n">
        <v>163935</v>
      </c>
      <c r="J6" s="126" t="n">
        <v>171526</v>
      </c>
      <c r="K6" s="126" t="n">
        <v>176570</v>
      </c>
      <c r="L6" s="114" t="n">
        <v>179792</v>
      </c>
      <c r="M6" s="132" t="n"/>
      <c r="N6" s="133" t="n"/>
      <c r="O6" s="147">
        <f>AVERAGE(C6:N6)</f>
        <v/>
      </c>
    </row>
    <row r="7" ht="24.9" customHeight="1">
      <c r="A7" s="101" t="inlineStr">
        <is>
          <t>用電費</t>
        </is>
      </c>
      <c r="B7" s="148" t="inlineStr">
        <is>
          <t>元/月</t>
        </is>
      </c>
      <c r="C7" s="247" t="n">
        <v>292605</v>
      </c>
      <c r="D7" s="247" t="n">
        <v>257678</v>
      </c>
      <c r="E7" s="247" t="n">
        <v>295580</v>
      </c>
      <c r="F7" s="247" t="n">
        <v>326458</v>
      </c>
      <c r="G7" s="247" t="n">
        <v>363193</v>
      </c>
      <c r="H7" s="247" t="n">
        <v>314600</v>
      </c>
      <c r="I7" s="247" t="n">
        <v>394417</v>
      </c>
      <c r="J7" s="247" t="n">
        <v>397010</v>
      </c>
      <c r="K7" s="247" t="n">
        <v>402943</v>
      </c>
      <c r="L7" s="248" t="n">
        <v>382833</v>
      </c>
      <c r="M7" s="249" t="n"/>
      <c r="N7" s="249" t="n"/>
      <c r="O7" s="147">
        <f>AVERAGE(C7:N7)</f>
        <v/>
      </c>
    </row>
    <row r="8" ht="24.9" customHeight="1" thickBot="1">
      <c r="A8" s="105" t="inlineStr">
        <is>
          <t>用水費</t>
        </is>
      </c>
      <c r="B8" s="153" t="inlineStr">
        <is>
          <t>元/月</t>
        </is>
      </c>
      <c r="C8" s="250" t="n">
        <v>39761</v>
      </c>
      <c r="D8" s="250" t="n">
        <v>54853</v>
      </c>
      <c r="E8" s="250" t="n">
        <v>35490</v>
      </c>
      <c r="F8" s="250" t="n">
        <v>50948</v>
      </c>
      <c r="G8" s="250" t="n">
        <v>45899</v>
      </c>
      <c r="H8" s="250" t="n">
        <v>36813</v>
      </c>
      <c r="I8" s="250" t="n">
        <v>45258</v>
      </c>
      <c r="J8" s="250" t="n">
        <v>49707</v>
      </c>
      <c r="K8" s="250" t="n">
        <v>58689</v>
      </c>
      <c r="L8" s="251" t="n">
        <v>44521</v>
      </c>
      <c r="M8" s="252" t="n"/>
      <c r="N8" s="252" t="n"/>
      <c r="O8" s="250">
        <f>AVERAGE(C8:N8)</f>
        <v/>
      </c>
    </row>
    <row r="9" ht="22.5" customHeight="1">
      <c r="A9" s="145" t="inlineStr">
        <is>
          <t>高捷總發</t>
        </is>
      </c>
      <c r="B9" s="150" t="inlineStr">
        <is>
          <t>件/月</t>
        </is>
      </c>
      <c r="C9" s="136" t="n"/>
      <c r="D9" s="137" t="n"/>
      <c r="E9" s="138" t="n"/>
      <c r="F9" s="138" t="n"/>
      <c r="G9" s="138" t="n"/>
      <c r="H9" s="138" t="n"/>
      <c r="I9" s="138" t="n"/>
      <c r="J9" s="138" t="n"/>
      <c r="K9" s="139" t="n"/>
      <c r="L9" s="137" t="n"/>
      <c r="M9" s="138" t="n"/>
      <c r="N9" s="138" t="n"/>
      <c r="O9" s="131" t="n"/>
    </row>
    <row r="10" ht="22.5" customHeight="1">
      <c r="A10" s="103" t="inlineStr">
        <is>
          <t>高捷總收</t>
        </is>
      </c>
      <c r="B10" s="151" t="inlineStr">
        <is>
          <t>件/月</t>
        </is>
      </c>
      <c r="C10" s="120" t="n"/>
      <c r="D10" s="115" t="n"/>
      <c r="E10" s="116" t="n"/>
      <c r="F10" s="116" t="n"/>
      <c r="G10" s="116" t="n"/>
      <c r="H10" s="116" t="n"/>
      <c r="I10" s="116" t="n"/>
      <c r="J10" s="116" t="n"/>
      <c r="K10" s="121" t="n"/>
      <c r="L10" s="115" t="n"/>
      <c r="M10" s="116" t="n"/>
      <c r="N10" s="116" t="n"/>
      <c r="O10" s="127" t="n"/>
    </row>
    <row r="11" ht="22.5" customHeight="1">
      <c r="A11" s="103" t="inlineStr">
        <is>
          <t>台智總發</t>
        </is>
      </c>
      <c r="B11" s="149" t="inlineStr">
        <is>
          <t>件/月</t>
        </is>
      </c>
      <c r="C11" s="120" t="n"/>
      <c r="D11" s="115" t="n"/>
      <c r="E11" s="116" t="n"/>
      <c r="F11" s="116" t="n"/>
      <c r="G11" s="116" t="n"/>
      <c r="H11" s="116" t="n"/>
      <c r="I11" s="116" t="n"/>
      <c r="J11" s="116" t="n"/>
      <c r="K11" s="116" t="n"/>
      <c r="L11" s="116" t="n"/>
      <c r="M11" s="116" t="n"/>
      <c r="N11" s="116" t="n"/>
      <c r="O11" s="127" t="n"/>
    </row>
    <row r="12" ht="22.5" customHeight="1" thickBot="1">
      <c r="A12" s="146" t="inlineStr">
        <is>
          <t>台智總收</t>
        </is>
      </c>
      <c r="B12" s="152" t="inlineStr">
        <is>
          <t>件/月</t>
        </is>
      </c>
      <c r="C12" s="122" t="n"/>
      <c r="D12" s="123" t="n"/>
      <c r="E12" s="117" t="n"/>
      <c r="F12" s="117" t="n"/>
      <c r="G12" s="117" t="n"/>
      <c r="H12" s="117" t="n"/>
      <c r="I12" s="117" t="n"/>
      <c r="J12" s="117" t="n"/>
      <c r="K12" s="117" t="n"/>
      <c r="L12" s="117" t="n"/>
      <c r="M12" s="117" t="n"/>
      <c r="N12" s="117" t="n"/>
      <c r="O12" s="128" t="n"/>
    </row>
    <row r="13" ht="24.9" customHeight="1">
      <c r="A13" s="110" t="inlineStr">
        <is>
          <t>機廠保全單價</t>
        </is>
      </c>
      <c r="B13" s="111" t="inlineStr">
        <is>
          <t>元/小時</t>
        </is>
      </c>
      <c r="C13" s="253" t="n">
        <v>163.89</v>
      </c>
      <c r="D13" s="253" t="n">
        <v>163.89</v>
      </c>
      <c r="E13" s="253" t="n">
        <v>163.89</v>
      </c>
      <c r="F13" s="253" t="n">
        <v>163.89</v>
      </c>
      <c r="G13" s="253" t="n">
        <v>163.89</v>
      </c>
      <c r="H13" s="253" t="n">
        <v>163.89</v>
      </c>
      <c r="I13" s="253" t="n">
        <v>163.89</v>
      </c>
      <c r="J13" s="253" t="n">
        <v>163.89</v>
      </c>
      <c r="K13" s="253" t="n">
        <v>163.89</v>
      </c>
      <c r="L13" s="253" t="n">
        <v>163.89</v>
      </c>
      <c r="M13" s="253" t="n"/>
      <c r="N13" s="253" t="n"/>
      <c r="O13" s="254" t="n"/>
    </row>
    <row r="14" ht="24.9" customHeight="1">
      <c r="A14" s="110" t="inlineStr">
        <is>
          <t>辦清人月費用(含耗材管銷)</t>
        </is>
      </c>
      <c r="B14" s="111" t="inlineStr">
        <is>
          <t>萬元/人月</t>
        </is>
      </c>
      <c r="C14" s="253" t="n">
        <v>3.04</v>
      </c>
      <c r="D14" s="253" t="n">
        <v>3.04</v>
      </c>
      <c r="E14" s="253" t="n">
        <v>3.04</v>
      </c>
      <c r="F14" s="253" t="n">
        <v>3.04</v>
      </c>
      <c r="G14" s="253" t="n">
        <v>3.04</v>
      </c>
      <c r="H14" s="253" t="n">
        <v>3.04</v>
      </c>
      <c r="I14" s="253" t="n">
        <v>3.04</v>
      </c>
      <c r="J14" s="253" t="n">
        <v>3.04</v>
      </c>
      <c r="K14" s="253" t="n">
        <v>3.04</v>
      </c>
      <c r="L14" s="253" t="n">
        <v>3.04</v>
      </c>
      <c r="M14" s="253" t="n"/>
      <c r="N14" s="253" t="n"/>
      <c r="O14" s="254" t="n"/>
    </row>
    <row r="15" ht="24.9" customHeight="1">
      <c r="A15" s="110" t="inlineStr">
        <is>
          <t>道清人月費用(含耗材管銷)</t>
        </is>
      </c>
      <c r="B15" s="111" t="inlineStr">
        <is>
          <t>萬元/人月</t>
        </is>
      </c>
      <c r="C15" s="253" t="n">
        <v>3.62</v>
      </c>
      <c r="D15" s="253" t="n">
        <v>3.62</v>
      </c>
      <c r="E15" s="253" t="n">
        <v>3.62</v>
      </c>
      <c r="F15" s="253" t="n">
        <v>3.62</v>
      </c>
      <c r="G15" s="253" t="n">
        <v>3.62</v>
      </c>
      <c r="H15" s="253" t="n">
        <v>3.62</v>
      </c>
      <c r="I15" s="253" t="n">
        <v>3.62</v>
      </c>
      <c r="J15" s="253" t="n">
        <v>3.62</v>
      </c>
      <c r="K15" s="253" t="n">
        <v>3.62</v>
      </c>
      <c r="L15" s="253" t="n">
        <v>3.62</v>
      </c>
      <c r="M15" s="253" t="n"/>
      <c r="N15" s="253" t="n"/>
      <c r="O15" s="254" t="n"/>
    </row>
    <row r="16" ht="24.9" customHeight="1">
      <c r="A16" s="134" t="inlineStr">
        <is>
          <t>自有汽車台數</t>
        </is>
      </c>
      <c r="B16" s="135" t="inlineStr">
        <is>
          <t>(M13：3輛)</t>
        </is>
      </c>
      <c r="C16" s="113" t="n">
        <v>31</v>
      </c>
      <c r="D16" s="113" t="n">
        <v>31</v>
      </c>
      <c r="E16" s="113" t="n">
        <v>31</v>
      </c>
      <c r="F16" s="113" t="n">
        <v>31</v>
      </c>
      <c r="G16" s="113" t="n">
        <v>31</v>
      </c>
      <c r="H16" s="113" t="n">
        <v>31</v>
      </c>
      <c r="I16" s="113" t="n">
        <v>31</v>
      </c>
      <c r="J16" s="113" t="n">
        <v>31</v>
      </c>
      <c r="K16" s="113" t="n">
        <v>31</v>
      </c>
      <c r="L16" s="113" t="n">
        <v>31</v>
      </c>
      <c r="M16" s="113" t="n"/>
      <c r="N16" s="113" t="n"/>
      <c r="O16" s="104" t="n"/>
    </row>
    <row r="17" ht="24.9" customHeight="1" thickBot="1">
      <c r="A17" s="140" t="inlineStr">
        <is>
          <t>自有機車台數</t>
        </is>
      </c>
      <c r="B17" s="112" t="inlineStr">
        <is>
          <t>(M13：2輛)</t>
        </is>
      </c>
      <c r="C17" s="141" t="n">
        <v>41</v>
      </c>
      <c r="D17" s="141" t="n">
        <v>41</v>
      </c>
      <c r="E17" s="141" t="n">
        <v>41</v>
      </c>
      <c r="F17" s="141" t="n">
        <v>41</v>
      </c>
      <c r="G17" s="141" t="n">
        <v>41</v>
      </c>
      <c r="H17" s="141" t="n">
        <v>41</v>
      </c>
      <c r="I17" s="141" t="n">
        <v>41</v>
      </c>
      <c r="J17" s="141" t="n">
        <v>41</v>
      </c>
      <c r="K17" s="141" t="n">
        <v>41</v>
      </c>
      <c r="L17" s="141" t="n">
        <v>41</v>
      </c>
      <c r="M17" s="141" t="n"/>
      <c r="N17" s="141" t="n"/>
      <c r="O17" s="107" t="n"/>
    </row>
  </sheetData>
  <mergeCells count="1">
    <mergeCell ref="A1:O1"/>
  </mergeCells>
  <printOptions horizontalCentered="1"/>
  <pageMargins left="0" right="0" top="0" bottom="0.1968503937007874" header="0.3149606299212598" footer="0.3149606299212598"/>
  <pageSetup orientation="landscape" paperSize="9" scale="60" fitToHeight="0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O96"/>
  <sheetViews>
    <sheetView zoomScale="70" zoomScaleNormal="70" workbookViewId="0">
      <pane ySplit="2" topLeftCell="A3" activePane="bottomLeft" state="frozen"/>
      <selection pane="bottomLeft" activeCell="F11" sqref="F10:F11"/>
    </sheetView>
  </sheetViews>
  <sheetFormatPr baseColWidth="8" defaultRowHeight="15"/>
  <cols>
    <col width="8" customWidth="1" style="4" min="1" max="1"/>
    <col width="41.125" customWidth="1" style="4" min="2" max="2"/>
    <col width="30" customWidth="1" style="4" min="3" max="3"/>
    <col width="16.75" customWidth="1" style="4" min="4" max="9"/>
    <col width="20.375" customWidth="1" style="4" min="10" max="10"/>
    <col width="16.75" customWidth="1" style="4" min="11" max="12"/>
    <col width="31.125" customWidth="1" style="4" min="13" max="13"/>
    <col width="20.375" customWidth="1" style="4" min="14" max="14"/>
    <col width="16.75" customWidth="1" style="4" min="15" max="15"/>
  </cols>
  <sheetData>
    <row r="1" ht="37.5" customHeight="1">
      <c r="A1" s="225" t="inlineStr">
        <is>
          <t>109年度 M13業務參數表</t>
        </is>
      </c>
      <c r="B1" s="204" t="n"/>
      <c r="C1" s="204" t="n"/>
      <c r="D1" s="204" t="n"/>
      <c r="E1" s="204" t="n"/>
      <c r="F1" s="204" t="n"/>
      <c r="G1" s="204" t="n"/>
      <c r="H1" s="204" t="n"/>
      <c r="I1" s="204" t="n"/>
      <c r="J1" s="204" t="n"/>
      <c r="K1" s="204" t="n"/>
      <c r="L1" s="204" t="n"/>
      <c r="M1" s="204" t="n"/>
      <c r="N1" s="204" t="n"/>
      <c r="O1" s="204" t="n"/>
    </row>
    <row r="2" ht="25.5" customHeight="1">
      <c r="A2" s="226" t="inlineStr">
        <is>
          <t>項次</t>
        </is>
      </c>
      <c r="B2" s="226" t="inlineStr">
        <is>
          <t>重點業務項目及執行情形簡述</t>
        </is>
      </c>
      <c r="C2" s="206" t="n"/>
      <c r="D2" s="64" t="inlineStr">
        <is>
          <t>109.01</t>
        </is>
      </c>
      <c r="E2" s="64" t="inlineStr">
        <is>
          <t>109.02</t>
        </is>
      </c>
      <c r="F2" s="64" t="inlineStr">
        <is>
          <t>109.03</t>
        </is>
      </c>
      <c r="G2" s="64" t="inlineStr">
        <is>
          <t>109.04</t>
        </is>
      </c>
      <c r="H2" s="64" t="inlineStr">
        <is>
          <t>109.05</t>
        </is>
      </c>
      <c r="I2" s="64" t="inlineStr">
        <is>
          <t>109.06</t>
        </is>
      </c>
      <c r="J2" s="64" t="inlineStr">
        <is>
          <t>109.07</t>
        </is>
      </c>
      <c r="K2" s="64" t="inlineStr">
        <is>
          <t>109.08</t>
        </is>
      </c>
      <c r="L2" s="64" t="inlineStr">
        <is>
          <t>109.09</t>
        </is>
      </c>
      <c r="M2" s="64" t="inlineStr">
        <is>
          <t>109.10</t>
        </is>
      </c>
      <c r="N2" s="64" t="inlineStr">
        <is>
          <t>109.11</t>
        </is>
      </c>
      <c r="O2" s="64" t="inlineStr">
        <is>
          <t>109.12</t>
        </is>
      </c>
    </row>
    <row r="3" ht="42.75" customHeight="1">
      <c r="A3" s="14" t="inlineStr">
        <is>
          <t>1.</t>
        </is>
      </c>
      <c r="B3" s="15" t="inlineStr">
        <is>
          <t>總務費用統籌預算</t>
        </is>
      </c>
      <c r="C3" s="81" t="inlineStr">
        <is>
          <t>50,090,280元
(109.09新版)</t>
        </is>
      </c>
      <c r="D3" s="255" t="n"/>
      <c r="E3" s="256" t="n"/>
      <c r="F3" s="256" t="n"/>
      <c r="G3" s="256" t="n"/>
      <c r="H3" s="256" t="n"/>
      <c r="I3" s="256" t="n"/>
      <c r="J3" s="256" t="n"/>
      <c r="K3" s="256" t="n"/>
      <c r="L3" s="256" t="n"/>
      <c r="M3" s="256" t="n"/>
      <c r="N3" s="256" t="n"/>
      <c r="O3" s="256" t="n"/>
    </row>
    <row r="4" ht="22.5" customHeight="1">
      <c r="A4" s="1" t="inlineStr">
        <is>
          <t>1.-1</t>
        </is>
      </c>
      <c r="B4" s="221" t="inlineStr">
        <is>
          <t>每月支出費用</t>
        </is>
      </c>
      <c r="C4" s="206" t="n"/>
      <c r="D4" s="26" t="n">
        <v>4833705</v>
      </c>
      <c r="E4" s="26" t="n">
        <v>2803995</v>
      </c>
      <c r="F4" s="26" t="n">
        <v>4340598</v>
      </c>
      <c r="G4" s="26" t="n">
        <v>2923581</v>
      </c>
      <c r="H4" s="26" t="n">
        <v>2548031</v>
      </c>
      <c r="I4" s="26" t="n">
        <v>6048338</v>
      </c>
      <c r="J4" s="26" t="n">
        <v>3421390</v>
      </c>
      <c r="K4" s="26" t="n">
        <v>5460314</v>
      </c>
      <c r="L4" s="26" t="n">
        <v>3222613</v>
      </c>
      <c r="M4" s="26" t="n">
        <v>3837877</v>
      </c>
      <c r="N4" s="26" t="n">
        <v>2437575</v>
      </c>
      <c r="O4" s="26" t="n">
        <v>3722587</v>
      </c>
    </row>
    <row r="5" ht="22.5" customHeight="1">
      <c r="A5" s="1" t="inlineStr">
        <is>
          <t>1.-2</t>
        </is>
      </c>
      <c r="B5" s="221" t="inlineStr">
        <is>
          <t>累計費用</t>
        </is>
      </c>
      <c r="C5" s="206" t="n"/>
      <c r="D5" s="26" t="n">
        <v>4833705</v>
      </c>
      <c r="E5" s="26">
        <f>SUM(D4:E4)</f>
        <v/>
      </c>
      <c r="F5" s="26" t="n">
        <v>11978298</v>
      </c>
      <c r="G5" s="26" t="n">
        <v>14901879</v>
      </c>
      <c r="H5" s="26" t="n">
        <v>17449910</v>
      </c>
      <c r="I5" s="26" t="n">
        <v>23498248</v>
      </c>
      <c r="J5" s="26" t="n">
        <v>26919638</v>
      </c>
      <c r="K5" s="26" t="n">
        <v>32379952</v>
      </c>
      <c r="L5" s="26" t="n">
        <v>35602565</v>
      </c>
      <c r="M5" s="26" t="n">
        <v>39440442</v>
      </c>
      <c r="N5" s="26" t="n">
        <v>41878017</v>
      </c>
      <c r="O5" s="26" t="n">
        <v>45600604</v>
      </c>
    </row>
    <row r="6" ht="22.5" customHeight="1">
      <c r="A6" s="1" t="inlineStr">
        <is>
          <t>1.-3</t>
        </is>
      </c>
      <c r="B6" s="221" t="inlineStr">
        <is>
          <t>費用累計執行率</t>
        </is>
      </c>
      <c r="C6" s="206" t="n"/>
      <c r="D6" s="257" t="n">
        <v>0.08599999999999999</v>
      </c>
      <c r="E6" s="27" t="n">
        <v>0.136</v>
      </c>
      <c r="F6" s="28" t="n">
        <v>0.214</v>
      </c>
      <c r="G6" s="28" t="n">
        <v>0.266</v>
      </c>
      <c r="H6" s="28" t="n">
        <v>0.311</v>
      </c>
      <c r="I6" s="28" t="n">
        <v>0.419</v>
      </c>
      <c r="J6" s="28" t="n">
        <v>0.48</v>
      </c>
      <c r="K6" s="28" t="n">
        <v>0.577</v>
      </c>
      <c r="L6" s="28" t="n">
        <v>0.711</v>
      </c>
      <c r="M6" s="28" t="n">
        <v>0.787</v>
      </c>
      <c r="N6" s="28" t="n">
        <v>0.836</v>
      </c>
      <c r="O6" s="28" t="n">
        <v>0.91</v>
      </c>
    </row>
    <row r="7" ht="22.5" customHeight="1">
      <c r="A7" s="1" t="inlineStr">
        <is>
          <t>1.-4</t>
        </is>
      </c>
      <c r="B7" s="227" t="inlineStr">
        <is>
          <t>月撙節金額</t>
        </is>
      </c>
      <c r="C7" s="206" t="n"/>
      <c r="D7" s="33" t="n">
        <v>1067371</v>
      </c>
      <c r="E7" s="33" t="n">
        <v>784106</v>
      </c>
      <c r="F7" s="33" t="n">
        <v>1949722</v>
      </c>
      <c r="G7" s="33" t="n">
        <v>1264928</v>
      </c>
      <c r="H7" s="33" t="n">
        <v>3465964</v>
      </c>
      <c r="I7" s="33" t="n">
        <v>-289667</v>
      </c>
      <c r="J7" s="33" t="n">
        <v>1051532</v>
      </c>
      <c r="K7" s="33" t="n">
        <v>1219518</v>
      </c>
      <c r="L7" s="26" t="n">
        <v>-207383</v>
      </c>
      <c r="M7" s="29" t="n">
        <v>1616078</v>
      </c>
      <c r="N7" s="29" t="n">
        <v>610172</v>
      </c>
      <c r="O7" s="29" t="n">
        <v>-695222</v>
      </c>
    </row>
    <row r="8" ht="22.5" customHeight="1">
      <c r="A8" s="1" t="inlineStr">
        <is>
          <t>1.-5</t>
        </is>
      </c>
      <c r="B8" s="227" t="inlineStr">
        <is>
          <t>累計撙節率</t>
        </is>
      </c>
      <c r="C8" s="206" t="n"/>
      <c r="D8" s="258" t="n">
        <v>0.019</v>
      </c>
      <c r="E8" s="258" t="n">
        <v>0.033</v>
      </c>
      <c r="F8" s="258" t="n">
        <v>0.067</v>
      </c>
      <c r="G8" s="258" t="n">
        <v>0.09</v>
      </c>
      <c r="H8" s="258" t="n">
        <v>0.151</v>
      </c>
      <c r="I8" s="258" t="n">
        <v>0.114</v>
      </c>
      <c r="J8" s="258" t="n">
        <v>0.133</v>
      </c>
      <c r="K8" s="258" t="n">
        <v>0.154</v>
      </c>
      <c r="L8" s="258" t="n">
        <v>0.089</v>
      </c>
      <c r="M8" s="259" t="n">
        <v>0.118</v>
      </c>
      <c r="N8" s="259" t="n">
        <v>0.13</v>
      </c>
      <c r="O8" s="259" t="n">
        <v>0.156</v>
      </c>
    </row>
    <row r="9" ht="22.5" customHeight="1">
      <c r="A9" s="14" t="inlineStr">
        <is>
          <t>2.</t>
        </is>
      </c>
      <c r="B9" s="15" t="inlineStr">
        <is>
          <t>總務資本支出預算</t>
        </is>
      </c>
      <c r="C9" s="70" t="inlineStr">
        <is>
          <t xml:space="preserve"> 690,000元</t>
        </is>
      </c>
      <c r="D9" s="255" t="n"/>
      <c r="E9" s="256" t="n"/>
      <c r="F9" s="256" t="n"/>
      <c r="G9" s="256" t="n"/>
      <c r="H9" s="256" t="n"/>
      <c r="I9" s="260" t="n"/>
      <c r="J9" s="260" t="n"/>
      <c r="K9" s="261" t="inlineStr">
        <is>
          <t>淡輕家電一批</t>
        </is>
      </c>
      <c r="L9" s="260" t="n"/>
      <c r="M9" s="260" t="n"/>
      <c r="N9" s="260" t="n"/>
      <c r="O9" s="260" t="n"/>
    </row>
    <row r="10" ht="22.5" customHeight="1">
      <c r="A10" s="1" t="inlineStr">
        <is>
          <t>2.-1</t>
        </is>
      </c>
      <c r="B10" s="221" t="inlineStr">
        <is>
          <t>已執行資本支出金額</t>
        </is>
      </c>
      <c r="C10" s="206" t="n"/>
      <c r="D10" s="26" t="n">
        <v>0</v>
      </c>
      <c r="E10" s="26" t="n">
        <v>18000</v>
      </c>
      <c r="F10" s="26" t="n">
        <v>18000</v>
      </c>
      <c r="G10" s="26" t="n">
        <v>18000</v>
      </c>
      <c r="H10" s="26" t="n">
        <v>19999</v>
      </c>
      <c r="I10" s="26" t="n">
        <v>19999</v>
      </c>
      <c r="J10" s="26" t="n">
        <v>41999</v>
      </c>
      <c r="K10" s="26" t="n">
        <v>131999</v>
      </c>
      <c r="L10" s="26" t="n">
        <v>94046</v>
      </c>
      <c r="M10" s="26" t="n">
        <v>94046</v>
      </c>
      <c r="N10" s="26" t="n">
        <v>94046</v>
      </c>
      <c r="O10" s="26" t="n">
        <v>94046</v>
      </c>
    </row>
    <row r="11" ht="22.5" customHeight="1">
      <c r="A11" s="1" t="inlineStr">
        <is>
          <t>2.-2</t>
        </is>
      </c>
      <c r="B11" s="221" t="inlineStr">
        <is>
          <t>資本支出累計執行率</t>
        </is>
      </c>
      <c r="C11" s="206" t="n"/>
      <c r="D11" s="258" t="n">
        <v>0</v>
      </c>
      <c r="E11" s="258" t="n">
        <v>0.03</v>
      </c>
      <c r="F11" s="258" t="n">
        <v>0.03</v>
      </c>
      <c r="G11" s="258" t="n">
        <v>0.03</v>
      </c>
      <c r="H11" s="258" t="n">
        <v>0.03</v>
      </c>
      <c r="I11" s="258" t="n">
        <v>0.03</v>
      </c>
      <c r="J11" s="258" t="n">
        <v>0.06</v>
      </c>
      <c r="K11" s="258" t="n">
        <v>0.19</v>
      </c>
      <c r="L11" s="258" t="n">
        <v>0.136</v>
      </c>
      <c r="M11" s="258" t="n">
        <v>0.136</v>
      </c>
      <c r="N11" s="258" t="n">
        <v>0.136</v>
      </c>
      <c r="O11" s="258" t="n">
        <v>0.136</v>
      </c>
    </row>
    <row r="12" ht="22.5" customHeight="1">
      <c r="A12" s="1" t="inlineStr">
        <is>
          <t>2.-3</t>
        </is>
      </c>
      <c r="B12" s="221" t="inlineStr">
        <is>
          <t>執行項目</t>
        </is>
      </c>
      <c r="C12" s="206" t="n"/>
      <c r="D12" s="50" t="n"/>
      <c r="E12" s="51" t="n"/>
      <c r="F12" s="51" t="n"/>
      <c r="G12" s="51" t="n"/>
      <c r="H12" s="51" t="n"/>
      <c r="I12" s="52" t="n"/>
      <c r="J12" s="31" t="n"/>
      <c r="K12" s="31" t="n"/>
      <c r="L12" s="31" t="n"/>
      <c r="M12" s="31" t="n"/>
      <c r="N12" s="31" t="n"/>
      <c r="O12" s="44" t="n"/>
    </row>
    <row r="13" ht="26.25" customHeight="1">
      <c r="A13" s="14" t="inlineStr">
        <is>
          <t>3.</t>
        </is>
      </c>
      <c r="B13" s="69" t="inlineStr">
        <is>
          <t>南機廠保全預算</t>
        </is>
      </c>
      <c r="C13" s="82" t="inlineStr">
        <is>
          <t xml:space="preserve"> 4,145,360元</t>
        </is>
      </c>
      <c r="D13" s="255" t="n"/>
      <c r="E13" s="256" t="n"/>
      <c r="F13" s="256" t="n"/>
      <c r="G13" s="256" t="n"/>
      <c r="H13" s="256" t="n"/>
      <c r="I13" s="256" t="n"/>
      <c r="J13" s="256" t="n"/>
      <c r="K13" s="256" t="n"/>
      <c r="L13" s="256" t="n"/>
      <c r="M13" s="256" t="n"/>
      <c r="N13" s="256" t="n"/>
      <c r="O13" s="256" t="n"/>
    </row>
    <row r="14" ht="22.5" customHeight="1">
      <c r="A14" s="16" t="n"/>
      <c r="B14" s="227" t="inlineStr">
        <is>
          <t>機廠保全人力</t>
        </is>
      </c>
      <c r="C14" s="227" t="inlineStr">
        <is>
          <t>南機廠行政區</t>
        </is>
      </c>
      <c r="D14" s="32" t="inlineStr">
        <is>
          <t>4</t>
        </is>
      </c>
      <c r="E14" s="32" t="inlineStr">
        <is>
          <t>4</t>
        </is>
      </c>
      <c r="F14" s="32" t="inlineStr">
        <is>
          <t>4</t>
        </is>
      </c>
      <c r="G14" s="32" t="inlineStr">
        <is>
          <t>4</t>
        </is>
      </c>
      <c r="H14" s="32" t="inlineStr">
        <is>
          <t>4</t>
        </is>
      </c>
      <c r="I14" s="32" t="inlineStr">
        <is>
          <t>4</t>
        </is>
      </c>
      <c r="J14" s="32" t="inlineStr">
        <is>
          <t>4</t>
        </is>
      </c>
      <c r="K14" s="32" t="inlineStr">
        <is>
          <t>4</t>
        </is>
      </c>
      <c r="L14" s="32" t="inlineStr">
        <is>
          <t>4</t>
        </is>
      </c>
      <c r="M14" s="32" t="inlineStr">
        <is>
          <t>4</t>
        </is>
      </c>
      <c r="N14" s="32" t="inlineStr">
        <is>
          <t>4</t>
        </is>
      </c>
      <c r="O14" s="32" t="inlineStr">
        <is>
          <t>4</t>
        </is>
      </c>
    </row>
    <row r="15" ht="22.5" customHeight="1">
      <c r="A15" s="16" t="n"/>
      <c r="B15" s="228" t="n"/>
      <c r="C15" s="227" t="inlineStr">
        <is>
          <t>南機廠</t>
        </is>
      </c>
      <c r="D15" s="32" t="inlineStr">
        <is>
          <t>4</t>
        </is>
      </c>
      <c r="E15" s="32" t="inlineStr">
        <is>
          <t>4</t>
        </is>
      </c>
      <c r="F15" s="32" t="inlineStr">
        <is>
          <t>4</t>
        </is>
      </c>
      <c r="G15" s="32" t="inlineStr">
        <is>
          <t>4</t>
        </is>
      </c>
      <c r="H15" s="32" t="inlineStr">
        <is>
          <t>4</t>
        </is>
      </c>
      <c r="I15" s="32" t="inlineStr">
        <is>
          <t>4</t>
        </is>
      </c>
      <c r="J15" s="32" t="inlineStr">
        <is>
          <t>4</t>
        </is>
      </c>
      <c r="K15" s="32" t="inlineStr">
        <is>
          <t>4</t>
        </is>
      </c>
      <c r="L15" s="32" t="inlineStr">
        <is>
          <t>4</t>
        </is>
      </c>
      <c r="M15" s="32" t="inlineStr">
        <is>
          <t>4</t>
        </is>
      </c>
      <c r="N15" s="32" t="inlineStr">
        <is>
          <t>4</t>
        </is>
      </c>
      <c r="O15" s="32" t="inlineStr">
        <is>
          <t>4</t>
        </is>
      </c>
    </row>
    <row r="16" ht="22.5" customHeight="1">
      <c r="A16" s="16" t="n"/>
      <c r="B16" s="228" t="n"/>
      <c r="C16" s="227" t="inlineStr">
        <is>
          <t>大寮機廠</t>
        </is>
      </c>
      <c r="D16" s="32" t="inlineStr">
        <is>
          <t>5</t>
        </is>
      </c>
      <c r="E16" s="32" t="inlineStr">
        <is>
          <t>5</t>
        </is>
      </c>
      <c r="F16" s="32" t="inlineStr">
        <is>
          <t>5</t>
        </is>
      </c>
      <c r="G16" s="32" t="inlineStr">
        <is>
          <t>5</t>
        </is>
      </c>
      <c r="H16" s="32" t="inlineStr">
        <is>
          <t>5</t>
        </is>
      </c>
      <c r="I16" s="32" t="inlineStr">
        <is>
          <t>5</t>
        </is>
      </c>
      <c r="J16" s="32" t="inlineStr">
        <is>
          <t>5</t>
        </is>
      </c>
      <c r="K16" s="32" t="inlineStr">
        <is>
          <t>5</t>
        </is>
      </c>
      <c r="L16" s="32" t="inlineStr">
        <is>
          <t>5</t>
        </is>
      </c>
      <c r="M16" s="32" t="inlineStr">
        <is>
          <t>5</t>
        </is>
      </c>
      <c r="N16" s="32" t="inlineStr">
        <is>
          <t>5</t>
        </is>
      </c>
      <c r="O16" s="32" t="inlineStr">
        <is>
          <t>5</t>
        </is>
      </c>
    </row>
    <row r="17" ht="22.5" customHeight="1">
      <c r="A17" s="17" t="n"/>
      <c r="B17" s="229" t="n"/>
      <c r="C17" s="227" t="inlineStr">
        <is>
          <t>北機廠</t>
        </is>
      </c>
      <c r="D17" s="32" t="inlineStr">
        <is>
          <t>3</t>
        </is>
      </c>
      <c r="E17" s="32" t="inlineStr">
        <is>
          <t>3</t>
        </is>
      </c>
      <c r="F17" s="32" t="inlineStr">
        <is>
          <t>3</t>
        </is>
      </c>
      <c r="G17" s="32" t="inlineStr">
        <is>
          <t>3</t>
        </is>
      </c>
      <c r="H17" s="32" t="inlineStr">
        <is>
          <t>3</t>
        </is>
      </c>
      <c r="I17" s="32" t="inlineStr">
        <is>
          <t>3</t>
        </is>
      </c>
      <c r="J17" s="32" t="inlineStr">
        <is>
          <t>3</t>
        </is>
      </c>
      <c r="K17" s="32" t="inlineStr">
        <is>
          <t>3</t>
        </is>
      </c>
      <c r="L17" s="32" t="inlineStr">
        <is>
          <t>3</t>
        </is>
      </c>
      <c r="M17" s="32" t="inlineStr">
        <is>
          <t>3</t>
        </is>
      </c>
      <c r="N17" s="32" t="inlineStr">
        <is>
          <t>3</t>
        </is>
      </c>
      <c r="O17" s="32" t="inlineStr">
        <is>
          <t>3</t>
        </is>
      </c>
    </row>
    <row r="18" ht="22.5" customHeight="1">
      <c r="A18" s="1" t="inlineStr">
        <is>
          <t>3.-1</t>
        </is>
      </c>
      <c r="B18" s="230" t="inlineStr">
        <is>
          <t>每月費用</t>
        </is>
      </c>
      <c r="C18" s="206" t="n"/>
      <c r="D18" s="262" t="n">
        <v>352641</v>
      </c>
      <c r="E18" s="262" t="n">
        <v>340542</v>
      </c>
      <c r="F18" s="262" t="n">
        <v>304131</v>
      </c>
      <c r="G18" s="263" t="n">
        <v>291976</v>
      </c>
      <c r="H18" s="263" t="n">
        <v>399747</v>
      </c>
      <c r="I18" s="262" t="n">
        <v>284418</v>
      </c>
      <c r="J18" s="262" t="n">
        <v>296574</v>
      </c>
      <c r="K18" s="262" t="n">
        <v>292189</v>
      </c>
      <c r="L18" s="262" t="n">
        <v>286861</v>
      </c>
      <c r="M18" s="262" t="n">
        <v>287803</v>
      </c>
      <c r="N18" s="262" t="n">
        <v>286361</v>
      </c>
      <c r="O18" s="263" t="n">
        <v>303664</v>
      </c>
    </row>
    <row r="19" ht="22.5" customHeight="1">
      <c r="A19" s="1" t="inlineStr">
        <is>
          <t>3.-2</t>
        </is>
      </c>
      <c r="B19" s="221" t="inlineStr">
        <is>
          <t>費用累計執行率</t>
        </is>
      </c>
      <c r="C19" s="206" t="n"/>
      <c r="D19" s="258" t="n">
        <v>0.076</v>
      </c>
      <c r="E19" s="258" t="n">
        <v>0.149</v>
      </c>
      <c r="F19" s="258" t="n">
        <v>0.214</v>
      </c>
      <c r="G19" s="258" t="n">
        <v>0.276</v>
      </c>
      <c r="H19" s="258" t="n">
        <v>0.362</v>
      </c>
      <c r="I19" s="258" t="n">
        <v>0.423</v>
      </c>
      <c r="J19" s="258" t="n">
        <v>0.486</v>
      </c>
      <c r="K19" s="258" t="n">
        <v>0.549</v>
      </c>
      <c r="L19" s="258" t="n">
        <v>0.6870000000000001</v>
      </c>
      <c r="M19" s="258" t="n">
        <v>0.757</v>
      </c>
      <c r="N19" s="258" t="n">
        <v>0.826</v>
      </c>
      <c r="O19" s="264" t="n">
        <v>0.899</v>
      </c>
    </row>
    <row r="20" ht="27" customHeight="1">
      <c r="A20" s="14" t="inlineStr">
        <is>
          <t>4.</t>
        </is>
      </c>
      <c r="B20" s="53" t="inlineStr">
        <is>
          <t>南機廠清潔費用預算</t>
        </is>
      </c>
      <c r="C20" s="82" t="inlineStr">
        <is>
          <t>5,040,700元</t>
        </is>
      </c>
      <c r="D20" s="255" t="n"/>
      <c r="E20" s="265" t="n"/>
      <c r="F20" s="256" t="n"/>
      <c r="G20" s="256" t="n"/>
      <c r="H20" s="256" t="n"/>
      <c r="I20" s="256" t="n"/>
      <c r="J20" s="256" t="n"/>
      <c r="K20" s="256" t="n"/>
      <c r="L20" s="256" t="n"/>
      <c r="M20" s="256" t="n"/>
      <c r="N20" s="256" t="n"/>
      <c r="O20" s="256" t="n"/>
    </row>
    <row r="21" ht="22.5" customHeight="1">
      <c r="A21" s="13" t="n"/>
      <c r="B21" s="231" t="inlineStr">
        <is>
          <t>南機廠清潔人力</t>
        </is>
      </c>
      <c r="C21" s="206" t="n"/>
      <c r="D21" s="266" t="n">
        <v>10</v>
      </c>
      <c r="E21" s="266" t="n">
        <v>10</v>
      </c>
      <c r="F21" s="266" t="n">
        <v>10</v>
      </c>
      <c r="G21" s="266" t="n">
        <v>10</v>
      </c>
      <c r="H21" s="266" t="n">
        <v>10</v>
      </c>
      <c r="I21" s="266" t="n">
        <v>10</v>
      </c>
      <c r="J21" s="266" t="n">
        <v>10</v>
      </c>
      <c r="K21" s="266" t="n">
        <v>10</v>
      </c>
      <c r="L21" s="266" t="n">
        <v>10</v>
      </c>
      <c r="M21" s="266" t="n">
        <v>10</v>
      </c>
      <c r="N21" s="266" t="n">
        <v>10</v>
      </c>
      <c r="O21" s="266" t="n">
        <v>10</v>
      </c>
    </row>
    <row r="22" ht="22.5" customHeight="1">
      <c r="A22" s="1" t="inlineStr">
        <is>
          <t>4.-1</t>
        </is>
      </c>
      <c r="B22" s="230" t="inlineStr">
        <is>
          <t>每月費用</t>
        </is>
      </c>
      <c r="C22" s="206" t="n"/>
      <c r="D22" s="267" t="n">
        <v>383414</v>
      </c>
      <c r="E22" s="267" t="n">
        <v>379375</v>
      </c>
      <c r="F22" s="267" t="n">
        <v>379375</v>
      </c>
      <c r="G22" s="268" t="n">
        <v>456375</v>
      </c>
      <c r="H22" s="268" t="n">
        <v>302375</v>
      </c>
      <c r="I22" s="33" t="n">
        <v>382068</v>
      </c>
      <c r="J22" s="33" t="n">
        <v>380721</v>
      </c>
      <c r="K22" s="33" t="n">
        <v>379375</v>
      </c>
      <c r="L22" s="33" t="n">
        <v>379375</v>
      </c>
      <c r="M22" s="33" t="n">
        <v>380721</v>
      </c>
      <c r="N22" s="33" t="n">
        <v>399375</v>
      </c>
      <c r="O22" s="26" t="n">
        <v>403165</v>
      </c>
    </row>
    <row r="23" ht="22.5" customHeight="1">
      <c r="A23" s="1" t="inlineStr">
        <is>
          <t>4.-2</t>
        </is>
      </c>
      <c r="B23" s="221" t="inlineStr">
        <is>
          <t>費用累計執行率</t>
        </is>
      </c>
      <c r="C23" s="206" t="n"/>
      <c r="D23" s="258" t="n">
        <v>0.07199999999999999</v>
      </c>
      <c r="E23" s="258" t="n">
        <v>0.144</v>
      </c>
      <c r="F23" s="258" t="n">
        <v>0.215</v>
      </c>
      <c r="G23" s="258" t="n">
        <v>0.301</v>
      </c>
      <c r="H23" s="258" t="n">
        <v>0.358</v>
      </c>
      <c r="I23" s="258" t="n">
        <v>0.43</v>
      </c>
      <c r="J23" s="258" t="n">
        <v>0.502</v>
      </c>
      <c r="K23" s="258" t="n">
        <v>0.574</v>
      </c>
      <c r="L23" s="258" t="n">
        <v>0.679</v>
      </c>
      <c r="M23" s="258" t="n">
        <v>0.754</v>
      </c>
      <c r="N23" s="258" t="n">
        <v>0.834</v>
      </c>
      <c r="O23" s="264" t="n">
        <v>0.914</v>
      </c>
    </row>
    <row r="24" ht="24.75" customHeight="1">
      <c r="A24" s="14" t="inlineStr">
        <is>
          <t>5.</t>
        </is>
      </c>
      <c r="B24" s="15" t="inlineStr">
        <is>
          <t>南機廠綠化預算</t>
        </is>
      </c>
      <c r="C24" s="82" t="inlineStr">
        <is>
          <t>1,767,000元</t>
        </is>
      </c>
      <c r="D24" s="255" t="n"/>
      <c r="E24" s="256" t="n"/>
      <c r="F24" s="256" t="n"/>
      <c r="G24" s="256" t="n"/>
      <c r="H24" s="256" t="n"/>
      <c r="I24" s="256" t="n"/>
      <c r="J24" s="256" t="n"/>
      <c r="K24" s="256" t="n"/>
      <c r="L24" s="256" t="n"/>
      <c r="M24" s="256" t="n"/>
      <c r="N24" s="256" t="n"/>
      <c r="O24" s="256" t="n"/>
    </row>
    <row r="25" ht="22.5" customHeight="1">
      <c r="A25" s="17" t="n"/>
      <c r="B25" s="231" t="inlineStr">
        <is>
          <t>南機廠道路清潔及綠化人力</t>
        </is>
      </c>
      <c r="C25" s="206" t="n"/>
      <c r="D25" s="266" t="n">
        <v>4</v>
      </c>
      <c r="E25" s="266" t="n">
        <v>4</v>
      </c>
      <c r="F25" s="266" t="n">
        <v>4</v>
      </c>
      <c r="G25" s="266" t="n">
        <v>4</v>
      </c>
      <c r="H25" s="266" t="n">
        <v>4</v>
      </c>
      <c r="I25" s="266" t="n">
        <v>4</v>
      </c>
      <c r="J25" s="266" t="n">
        <v>4</v>
      </c>
      <c r="K25" s="266" t="n">
        <v>4</v>
      </c>
      <c r="L25" s="266" t="n">
        <v>4</v>
      </c>
      <c r="M25" s="266" t="n">
        <v>4</v>
      </c>
      <c r="N25" s="266" t="n">
        <v>4</v>
      </c>
      <c r="O25" s="266" t="n">
        <v>4</v>
      </c>
    </row>
    <row r="26" ht="22.5" customHeight="1">
      <c r="A26" s="1" t="inlineStr">
        <is>
          <t>5.-1</t>
        </is>
      </c>
      <c r="B26" s="230" t="inlineStr">
        <is>
          <t>每月費用</t>
        </is>
      </c>
      <c r="C26" s="206" t="n"/>
      <c r="D26" s="33" t="n">
        <v>133959</v>
      </c>
      <c r="E26" s="33" t="n">
        <v>133959</v>
      </c>
      <c r="F26" s="33" t="n">
        <v>133959</v>
      </c>
      <c r="G26" s="26" t="n">
        <v>56959</v>
      </c>
      <c r="H26" s="26" t="n">
        <v>210959</v>
      </c>
      <c r="I26" s="33" t="n">
        <v>133959</v>
      </c>
      <c r="J26" s="33" t="n">
        <v>133959</v>
      </c>
      <c r="K26" s="33" t="n">
        <v>133959</v>
      </c>
      <c r="L26" s="33" t="n">
        <v>133959</v>
      </c>
      <c r="M26" s="33" t="n">
        <v>133959</v>
      </c>
      <c r="N26" s="33" t="n">
        <v>133959</v>
      </c>
      <c r="O26" s="26" t="n">
        <v>143475</v>
      </c>
    </row>
    <row r="27" ht="22.5" customHeight="1">
      <c r="A27" s="1" t="inlineStr">
        <is>
          <t>5.-2</t>
        </is>
      </c>
      <c r="B27" s="221" t="inlineStr">
        <is>
          <t>費用累計執行率</t>
        </is>
      </c>
      <c r="C27" s="206" t="n"/>
      <c r="D27" s="258" t="n">
        <v>0.07199999999999999</v>
      </c>
      <c r="E27" s="258" t="n">
        <v>0.144</v>
      </c>
      <c r="F27" s="258" t="n">
        <v>0.216</v>
      </c>
      <c r="G27" s="258" t="n">
        <v>0.247</v>
      </c>
      <c r="H27" s="258" t="n">
        <v>0.36</v>
      </c>
      <c r="I27" s="258" t="n">
        <v>0.432</v>
      </c>
      <c r="J27" s="258" t="n">
        <v>0.504</v>
      </c>
      <c r="K27" s="258" t="n">
        <v>0.576</v>
      </c>
      <c r="L27" s="258" t="n">
        <v>0.6820000000000001</v>
      </c>
      <c r="M27" s="258" t="n">
        <v>0.758</v>
      </c>
      <c r="N27" s="258" t="n">
        <v>0.834</v>
      </c>
      <c r="O27" s="264" t="n">
        <v>0.915</v>
      </c>
    </row>
    <row r="28" ht="21.75" customHeight="1">
      <c r="A28" s="18" t="inlineStr">
        <is>
          <t>6.</t>
        </is>
      </c>
      <c r="B28" s="15" t="inlineStr">
        <is>
          <t>員工制服預算</t>
        </is>
      </c>
      <c r="C28" s="82" t="inlineStr">
        <is>
          <t>6,311,195元</t>
        </is>
      </c>
      <c r="D28" s="255" t="n"/>
      <c r="E28" s="269" t="inlineStr">
        <is>
          <t>淡輕新進人員</t>
        </is>
      </c>
      <c r="F28" s="269" t="inlineStr">
        <is>
          <t>淡輕夏服</t>
        </is>
      </c>
      <c r="G28" s="256" t="n"/>
      <c r="H28" s="256" t="n"/>
      <c r="I28" s="269" t="inlineStr">
        <is>
          <t>高捷夏服</t>
        </is>
      </c>
      <c r="J28" s="270" t="n"/>
      <c r="K28" s="256" t="n"/>
      <c r="L28" s="269" t="inlineStr">
        <is>
          <t>淡輕冬服</t>
        </is>
      </c>
      <c r="M28" s="269" t="inlineStr">
        <is>
          <t>高捷冬服</t>
        </is>
      </c>
      <c r="N28" s="256" t="n"/>
      <c r="O28" s="256" t="n"/>
    </row>
    <row r="29" ht="22.5" customHeight="1">
      <c r="A29" s="1" t="inlineStr">
        <is>
          <t>6.-1</t>
        </is>
      </c>
      <c r="B29" s="230" t="inlineStr">
        <is>
          <t>每月費用</t>
        </is>
      </c>
      <c r="C29" s="206" t="n"/>
      <c r="D29" s="271" t="n">
        <v>145741</v>
      </c>
      <c r="E29" s="271" t="n">
        <v>197843</v>
      </c>
      <c r="F29" s="271" t="n">
        <v>570537</v>
      </c>
      <c r="G29" s="271" t="n">
        <v>172358</v>
      </c>
      <c r="H29" s="271" t="n">
        <v>80065</v>
      </c>
      <c r="I29" s="271" t="n">
        <v>2048228</v>
      </c>
      <c r="J29" s="271" t="n">
        <v>101551</v>
      </c>
      <c r="K29" s="271" t="n">
        <v>64771</v>
      </c>
      <c r="L29" s="271" t="n">
        <v>685695</v>
      </c>
      <c r="M29" s="271" t="n">
        <v>957329</v>
      </c>
      <c r="N29" s="271" t="n">
        <v>70081</v>
      </c>
      <c r="O29" s="272" t="n">
        <v>375126</v>
      </c>
    </row>
    <row r="30" ht="22.5" customHeight="1">
      <c r="A30" s="1" t="inlineStr">
        <is>
          <t>6.-2</t>
        </is>
      </c>
      <c r="B30" s="221" t="inlineStr">
        <is>
          <t>高捷款每月費用</t>
        </is>
      </c>
      <c r="C30" s="206" t="n"/>
      <c r="D30" s="271">
        <f>D29-D31</f>
        <v/>
      </c>
      <c r="E30" s="271">
        <f>E29-E31</f>
        <v/>
      </c>
      <c r="F30" s="271">
        <f>F29-F31</f>
        <v/>
      </c>
      <c r="G30" s="271">
        <f>G29-G31</f>
        <v/>
      </c>
      <c r="H30" s="271">
        <f>H29-H31</f>
        <v/>
      </c>
      <c r="I30" s="271">
        <f>I29-I31</f>
        <v/>
      </c>
      <c r="J30" s="271">
        <f>J29-J31</f>
        <v/>
      </c>
      <c r="K30" s="271">
        <f>K29-K31</f>
        <v/>
      </c>
      <c r="L30" s="271">
        <f>L29-L31</f>
        <v/>
      </c>
      <c r="M30" s="271">
        <f>M29-M31</f>
        <v/>
      </c>
      <c r="N30" s="271">
        <f>N29-N31</f>
        <v/>
      </c>
      <c r="O30" s="271">
        <f>O29-O31</f>
        <v/>
      </c>
    </row>
    <row r="31" ht="22.5" customHeight="1">
      <c r="A31" s="1" t="inlineStr">
        <is>
          <t>6.-3</t>
        </is>
      </c>
      <c r="B31" s="221" t="inlineStr">
        <is>
          <t>淡輕款每月費用</t>
        </is>
      </c>
      <c r="C31" s="206" t="n"/>
      <c r="D31" s="271" t="n">
        <v>12640</v>
      </c>
      <c r="E31" s="271" t="n">
        <v>153880</v>
      </c>
      <c r="F31" s="271" t="n">
        <v>505880</v>
      </c>
      <c r="G31" s="271" t="n">
        <v>55110</v>
      </c>
      <c r="H31" s="271" t="n">
        <v>43720</v>
      </c>
      <c r="I31" s="271" t="n">
        <v>327735</v>
      </c>
      <c r="J31" s="271" t="n">
        <v>52350</v>
      </c>
      <c r="K31" s="271" t="n">
        <v>0</v>
      </c>
      <c r="L31" s="271" t="n">
        <v>654199</v>
      </c>
      <c r="M31" s="271" t="n">
        <v>76080</v>
      </c>
      <c r="N31" s="271" t="n">
        <v>30288</v>
      </c>
      <c r="O31" s="271" t="n">
        <v>126720</v>
      </c>
    </row>
    <row r="32" ht="22.5" customHeight="1">
      <c r="A32" s="1" t="inlineStr">
        <is>
          <t>6.-4</t>
        </is>
      </c>
      <c r="B32" s="221" t="inlineStr">
        <is>
          <t>費用累計執行率</t>
        </is>
      </c>
      <c r="C32" s="206" t="n"/>
      <c r="D32" s="258" t="n">
        <v>0.019</v>
      </c>
      <c r="E32" s="258" t="n">
        <v>0.044</v>
      </c>
      <c r="F32" s="258" t="n">
        <v>0.118</v>
      </c>
      <c r="G32" s="258" t="n">
        <v>0.14</v>
      </c>
      <c r="H32" s="258" t="n">
        <v>0.151</v>
      </c>
      <c r="I32" s="258" t="n">
        <v>0.415</v>
      </c>
      <c r="J32" s="258" t="n">
        <v>0.428</v>
      </c>
      <c r="K32" s="258" t="n">
        <v>0.436</v>
      </c>
      <c r="L32" s="258" t="n">
        <v>0.644</v>
      </c>
      <c r="M32" s="258" t="n">
        <v>0.796</v>
      </c>
      <c r="N32" s="258" t="n">
        <v>0.8070000000000001</v>
      </c>
      <c r="O32" s="264" t="n">
        <v>0.867</v>
      </c>
    </row>
    <row r="33" ht="22.5" customHeight="1">
      <c r="A33" s="18" t="inlineStr">
        <is>
          <t>7.</t>
        </is>
      </c>
      <c r="B33" s="15" t="inlineStr">
        <is>
          <t>電話費用預算</t>
        </is>
      </c>
      <c r="C33" s="83" t="inlineStr">
        <is>
          <t>3,993,200元</t>
        </is>
      </c>
      <c r="D33" s="273" t="n"/>
      <c r="E33" s="274" t="n"/>
      <c r="F33" s="274" t="n"/>
      <c r="G33" s="274" t="n"/>
      <c r="H33" s="274" t="n"/>
      <c r="I33" s="274" t="n"/>
      <c r="J33" s="274" t="n"/>
      <c r="K33" s="274" t="n"/>
      <c r="L33" s="274" t="n"/>
      <c r="M33" s="274" t="n"/>
      <c r="N33" s="274" t="n"/>
      <c r="O33" s="274" t="n"/>
    </row>
    <row r="34" ht="22.5" customHeight="1">
      <c r="A34" s="233" t="inlineStr">
        <is>
          <t>7.-1</t>
        </is>
      </c>
      <c r="B34" s="219" t="inlineStr">
        <is>
          <t>每月費用</t>
        </is>
      </c>
      <c r="C34" s="206" t="n"/>
      <c r="D34" s="33" t="n">
        <v>379926</v>
      </c>
      <c r="E34" s="33" t="n">
        <v>290673</v>
      </c>
      <c r="F34" s="33" t="n">
        <v>301807</v>
      </c>
      <c r="G34" s="33" t="n">
        <v>299833</v>
      </c>
      <c r="H34" s="33" t="n">
        <v>284673</v>
      </c>
      <c r="I34" s="33" t="n">
        <v>341663</v>
      </c>
      <c r="J34" s="33" t="n">
        <v>291673</v>
      </c>
      <c r="K34" s="33" t="n">
        <v>217682</v>
      </c>
      <c r="L34" s="33" t="n">
        <v>219883</v>
      </c>
      <c r="M34" s="33" t="n">
        <v>219347</v>
      </c>
      <c r="N34" s="33" t="n">
        <v>198977</v>
      </c>
      <c r="O34" s="26" t="n">
        <v>203366</v>
      </c>
    </row>
    <row r="35" ht="22.5" customHeight="1">
      <c r="A35" s="233" t="inlineStr">
        <is>
          <t>7.-2</t>
        </is>
      </c>
      <c r="B35" s="220" t="inlineStr">
        <is>
          <t>各單位(不含PBS)每月電話費</t>
        </is>
      </c>
      <c r="C35" s="206" t="n"/>
      <c r="D35" s="33">
        <f>D34-D36</f>
        <v/>
      </c>
      <c r="E35" s="33">
        <f>E34-E36</f>
        <v/>
      </c>
      <c r="F35" s="33">
        <f>F34-F36</f>
        <v/>
      </c>
      <c r="G35" s="33">
        <f>G34-G36</f>
        <v/>
      </c>
      <c r="H35" s="33">
        <f>H34-H36</f>
        <v/>
      </c>
      <c r="I35" s="33">
        <f>I34-I36</f>
        <v/>
      </c>
      <c r="J35" s="33">
        <f>J34-J36</f>
        <v/>
      </c>
      <c r="K35" s="33">
        <f>K34-K36</f>
        <v/>
      </c>
      <c r="L35" s="33">
        <f>L34-L36</f>
        <v/>
      </c>
      <c r="M35" s="33" t="n">
        <v>219347</v>
      </c>
      <c r="N35" s="33" t="n">
        <v>198977</v>
      </c>
      <c r="O35" s="33" t="n">
        <v>203366</v>
      </c>
    </row>
    <row r="36" ht="22.5" customHeight="1">
      <c r="A36" s="233" t="inlineStr">
        <is>
          <t>7.-3</t>
        </is>
      </c>
      <c r="B36" s="220" t="inlineStr">
        <is>
          <t>PBS電話費</t>
        </is>
      </c>
      <c r="C36" s="206" t="n"/>
      <c r="D36" s="33" t="n">
        <v>161309</v>
      </c>
      <c r="E36" s="33" t="n">
        <v>75126</v>
      </c>
      <c r="F36" s="33" t="n">
        <v>85810</v>
      </c>
      <c r="G36" s="33" t="n">
        <v>84939</v>
      </c>
      <c r="H36" s="33" t="n">
        <v>70124</v>
      </c>
      <c r="I36" s="33" t="n">
        <v>127756</v>
      </c>
      <c r="J36" s="33" t="n">
        <v>75477</v>
      </c>
      <c r="K36" s="33" t="n">
        <v>0</v>
      </c>
      <c r="L36" s="33" t="n">
        <v>0</v>
      </c>
      <c r="M36" s="33" t="n">
        <v>0</v>
      </c>
      <c r="N36" s="33" t="n">
        <v>0</v>
      </c>
      <c r="O36" s="33" t="n">
        <v>0</v>
      </c>
    </row>
    <row r="37" ht="22.5" customHeight="1">
      <c r="A37" s="233" t="inlineStr">
        <is>
          <t>7.-4</t>
        </is>
      </c>
      <c r="B37" s="221" t="inlineStr">
        <is>
          <t>費用累計執行率</t>
        </is>
      </c>
      <c r="C37" s="206" t="n"/>
      <c r="D37" s="258" t="n">
        <v>0.078</v>
      </c>
      <c r="E37" s="258" t="n">
        <v>0.138</v>
      </c>
      <c r="F37" s="258" t="n">
        <v>0.201</v>
      </c>
      <c r="G37" s="258" t="n">
        <v>0.263</v>
      </c>
      <c r="H37" s="258" t="n">
        <v>0.321</v>
      </c>
      <c r="I37" s="258" t="n">
        <v>0.392</v>
      </c>
      <c r="J37" s="258" t="n">
        <v>0.452</v>
      </c>
      <c r="K37" s="258" t="n">
        <v>0.497</v>
      </c>
      <c r="L37" s="258" t="n">
        <v>0.658</v>
      </c>
      <c r="M37" s="258" t="n">
        <v>0.713</v>
      </c>
      <c r="N37" s="258" t="n">
        <v>0.763</v>
      </c>
      <c r="O37" s="264" t="n">
        <v>0.8139999999999999</v>
      </c>
    </row>
    <row r="38" ht="22.5" customHeight="1">
      <c r="A38" s="19" t="inlineStr">
        <is>
          <t>8.</t>
        </is>
      </c>
      <c r="B38" s="20" t="inlineStr">
        <is>
          <t>網際網路租金預算</t>
        </is>
      </c>
      <c r="C38" s="83" t="inlineStr">
        <is>
          <t>1,833,865元</t>
        </is>
      </c>
      <c r="D38" s="34" t="n"/>
      <c r="E38" s="34" t="n"/>
      <c r="F38" s="34" t="n"/>
      <c r="G38" s="34" t="n"/>
      <c r="H38" s="34" t="n"/>
      <c r="I38" s="34" t="n"/>
      <c r="J38" s="34" t="n"/>
      <c r="K38" s="34" t="n"/>
      <c r="L38" s="34" t="n"/>
      <c r="M38" s="34" t="n"/>
      <c r="N38" s="34" t="n"/>
      <c r="O38" s="34" t="n"/>
    </row>
    <row r="39" ht="22.5" customHeight="1">
      <c r="A39" s="233" t="inlineStr">
        <is>
          <t>8.-1</t>
        </is>
      </c>
      <c r="B39" s="219" t="inlineStr">
        <is>
          <t>每月費用</t>
        </is>
      </c>
      <c r="C39" s="206" t="n"/>
      <c r="D39" s="33" t="n">
        <v>155864</v>
      </c>
      <c r="E39" s="33" t="n">
        <v>294722</v>
      </c>
      <c r="F39" s="33" t="n">
        <v>234081</v>
      </c>
      <c r="G39" s="33" t="n">
        <v>156605</v>
      </c>
      <c r="H39" s="33" t="n">
        <v>219018</v>
      </c>
      <c r="I39" s="33" t="n">
        <v>204349</v>
      </c>
      <c r="J39" s="33" t="n">
        <v>194352</v>
      </c>
      <c r="K39" s="33" t="n">
        <v>46002</v>
      </c>
      <c r="L39" s="33" t="n">
        <v>55531</v>
      </c>
      <c r="M39" s="33" t="n">
        <v>54703</v>
      </c>
      <c r="N39" s="33" t="n">
        <v>55112</v>
      </c>
      <c r="O39" s="26" t="n">
        <v>56120</v>
      </c>
    </row>
    <row r="40" ht="22.5" customHeight="1">
      <c r="A40" s="233" t="inlineStr">
        <is>
          <t>8.-2</t>
        </is>
      </c>
      <c r="B40" s="220" t="inlineStr">
        <is>
          <t>各單位(不含PBS)網路費</t>
        </is>
      </c>
      <c r="C40" s="206" t="n"/>
      <c r="D40" s="33">
        <f>D39-D41</f>
        <v/>
      </c>
      <c r="E40" s="33">
        <f>E39-E41</f>
        <v/>
      </c>
      <c r="F40" s="33">
        <f>F39-F41</f>
        <v/>
      </c>
      <c r="G40" s="33">
        <f>G39-G41</f>
        <v/>
      </c>
      <c r="H40" s="33">
        <f>H39-H41</f>
        <v/>
      </c>
      <c r="I40" s="33">
        <f>I39-I41</f>
        <v/>
      </c>
      <c r="J40" s="33">
        <f>J39-J41</f>
        <v/>
      </c>
      <c r="K40" s="33">
        <f>K39-K41</f>
        <v/>
      </c>
      <c r="L40" s="33">
        <f>L39-L41</f>
        <v/>
      </c>
      <c r="M40" s="33" t="n">
        <v>54703</v>
      </c>
      <c r="N40" s="33" t="n">
        <v>55112</v>
      </c>
      <c r="O40" s="33" t="n">
        <v>56120</v>
      </c>
    </row>
    <row r="41" ht="22.5" customHeight="1">
      <c r="A41" s="233" t="inlineStr">
        <is>
          <t>8.-3</t>
        </is>
      </c>
      <c r="B41" s="220" t="inlineStr">
        <is>
          <t>PBS網路費</t>
        </is>
      </c>
      <c r="C41" s="206" t="n"/>
      <c r="D41" s="33" t="n">
        <v>96573</v>
      </c>
      <c r="E41" s="33" t="n">
        <v>125246</v>
      </c>
      <c r="F41" s="33" t="n">
        <v>98042</v>
      </c>
      <c r="G41" s="33" t="n">
        <v>101623</v>
      </c>
      <c r="H41" s="33" t="n">
        <v>101742</v>
      </c>
      <c r="I41" s="33" t="n">
        <v>101837</v>
      </c>
      <c r="J41" s="33" t="n">
        <v>93757</v>
      </c>
      <c r="K41" s="33" t="n">
        <v>0</v>
      </c>
      <c r="L41" s="33" t="n">
        <v>0</v>
      </c>
      <c r="M41" s="33" t="n">
        <v>0</v>
      </c>
      <c r="N41" s="33" t="n">
        <v>0</v>
      </c>
      <c r="O41" s="33" t="n">
        <v>0</v>
      </c>
    </row>
    <row r="42" ht="22.5" customHeight="1">
      <c r="A42" s="233" t="inlineStr">
        <is>
          <t>8.-4</t>
        </is>
      </c>
      <c r="B42" s="221" t="inlineStr">
        <is>
          <t>費用累計執行率</t>
        </is>
      </c>
      <c r="C42" s="206" t="n"/>
      <c r="D42" s="258" t="n">
        <v>0.062</v>
      </c>
      <c r="E42" s="258" t="n">
        <v>0.145</v>
      </c>
      <c r="F42" s="258" t="n">
        <v>0.271</v>
      </c>
      <c r="G42" s="258" t="n">
        <v>0.333</v>
      </c>
      <c r="H42" s="258" t="n">
        <v>0.42</v>
      </c>
      <c r="I42" s="258" t="n">
        <v>0.501</v>
      </c>
      <c r="J42" s="258" t="n">
        <v>0.578</v>
      </c>
      <c r="K42" s="258" t="n">
        <v>0.596</v>
      </c>
      <c r="L42" s="258" t="n">
        <v>0.851</v>
      </c>
      <c r="M42" s="258" t="n">
        <v>0.881</v>
      </c>
      <c r="N42" s="258" t="n">
        <v>0.911</v>
      </c>
      <c r="O42" s="264" t="n">
        <v>0.9409999999999999</v>
      </c>
    </row>
    <row r="43" ht="22.5" customHeight="1">
      <c r="A43" s="19" t="n">
        <v>9</v>
      </c>
      <c r="B43" s="222" t="inlineStr">
        <is>
          <t>公務車管理</t>
        </is>
      </c>
      <c r="C43" s="206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</row>
    <row r="44" ht="22.5" customHeight="1">
      <c r="A44" s="109" t="n"/>
      <c r="B44" s="223" t="inlineStr">
        <is>
          <t>自有汽車31輛(M13：3輛)</t>
        </is>
      </c>
      <c r="C44" s="206" t="n"/>
      <c r="D44" s="36" t="n">
        <v>31</v>
      </c>
      <c r="E44" s="36" t="n">
        <v>31</v>
      </c>
      <c r="F44" s="36" t="n">
        <v>31</v>
      </c>
      <c r="G44" s="36" t="n">
        <v>31</v>
      </c>
      <c r="H44" s="36" t="n">
        <v>31</v>
      </c>
      <c r="I44" s="36" t="n">
        <v>31</v>
      </c>
      <c r="J44" s="36" t="n">
        <v>31</v>
      </c>
      <c r="K44" s="36" t="n">
        <v>31</v>
      </c>
      <c r="L44" s="36" t="n">
        <v>31</v>
      </c>
      <c r="M44" s="36" t="n">
        <v>31</v>
      </c>
      <c r="N44" s="36" t="n">
        <v>31</v>
      </c>
      <c r="O44" s="36" t="n">
        <v>31</v>
      </c>
    </row>
    <row r="45" ht="22.5" customHeight="1">
      <c r="A45" s="109" t="n"/>
      <c r="B45" s="224" t="inlineStr">
        <is>
          <t>109.12：自有機車41輛(M13：2輛)</t>
        </is>
      </c>
      <c r="C45" s="206" t="n"/>
      <c r="D45" s="36" t="n">
        <v>52</v>
      </c>
      <c r="E45" s="36" t="n">
        <v>52</v>
      </c>
      <c r="F45" s="36" t="n">
        <v>52</v>
      </c>
      <c r="G45" s="36" t="n">
        <v>52</v>
      </c>
      <c r="H45" s="36" t="n">
        <v>52</v>
      </c>
      <c r="I45" s="36" t="n">
        <v>52</v>
      </c>
      <c r="J45" s="36" t="n">
        <v>52</v>
      </c>
      <c r="K45" s="36" t="n">
        <v>52</v>
      </c>
      <c r="L45" s="36" t="n">
        <v>52</v>
      </c>
      <c r="M45" s="36" t="n">
        <v>52</v>
      </c>
      <c r="N45" s="36" t="n">
        <v>52</v>
      </c>
      <c r="O45" s="89" t="n">
        <v>41</v>
      </c>
    </row>
    <row r="46" ht="22.5" customHeight="1">
      <c r="A46" s="109" t="n"/>
      <c r="B46" s="218" t="inlineStr">
        <is>
          <t>租賃汽車數量</t>
        </is>
      </c>
      <c r="C46" s="206" t="n"/>
      <c r="D46" s="36">
        <f>SUM(D47:D49)</f>
        <v/>
      </c>
      <c r="E46" s="36" t="n">
        <v>9</v>
      </c>
      <c r="F46" s="36" t="n">
        <v>9</v>
      </c>
      <c r="G46" s="36" t="n">
        <v>9</v>
      </c>
      <c r="H46" s="36" t="n">
        <v>9</v>
      </c>
      <c r="I46" s="76" t="n">
        <v>8</v>
      </c>
      <c r="J46" s="36" t="n">
        <v>8</v>
      </c>
      <c r="K46" s="36" t="n">
        <v>8</v>
      </c>
      <c r="L46" s="36" t="n">
        <v>8</v>
      </c>
      <c r="M46" s="36" t="n">
        <v>8</v>
      </c>
      <c r="N46" s="36" t="n">
        <v>8</v>
      </c>
      <c r="O46" s="36" t="n">
        <v>8</v>
      </c>
    </row>
    <row r="47" ht="22.5" customHeight="1">
      <c r="A47" s="109" t="n"/>
      <c r="B47" s="215" t="inlineStr">
        <is>
          <t>M13租賃汽車數量</t>
        </is>
      </c>
      <c r="C47" s="206" t="n"/>
      <c r="D47" s="37" t="n">
        <v>4</v>
      </c>
      <c r="E47" s="37" t="n">
        <v>4</v>
      </c>
      <c r="F47" s="37" t="n">
        <v>4</v>
      </c>
      <c r="G47" s="37" t="n">
        <v>4</v>
      </c>
      <c r="H47" s="37" t="n">
        <v>4</v>
      </c>
      <c r="I47" s="77" t="n">
        <v>3</v>
      </c>
      <c r="J47" s="37" t="n">
        <v>3</v>
      </c>
      <c r="K47" s="37" t="n">
        <v>3</v>
      </c>
      <c r="L47" s="37" t="n">
        <v>3</v>
      </c>
      <c r="M47" s="37" t="n">
        <v>3</v>
      </c>
      <c r="N47" s="37" t="n">
        <v>3</v>
      </c>
      <c r="O47" s="37" t="n">
        <v>3</v>
      </c>
    </row>
    <row r="48" ht="22.5" customHeight="1">
      <c r="A48" s="109" t="n"/>
      <c r="B48" s="215" t="inlineStr">
        <is>
          <t>淡海輕軌(L1D)租賃汽車數量</t>
        </is>
      </c>
      <c r="C48" s="206" t="n"/>
      <c r="D48" s="37" t="n">
        <v>3</v>
      </c>
      <c r="E48" s="37" t="n">
        <v>3</v>
      </c>
      <c r="F48" s="37" t="n">
        <v>3</v>
      </c>
      <c r="G48" s="37" t="n">
        <v>3</v>
      </c>
      <c r="H48" s="37" t="n">
        <v>3</v>
      </c>
      <c r="I48" s="37" t="n">
        <v>3</v>
      </c>
      <c r="J48" s="37" t="n">
        <v>3</v>
      </c>
      <c r="K48" s="37" t="n">
        <v>3</v>
      </c>
      <c r="L48" s="37" t="n">
        <v>3</v>
      </c>
      <c r="M48" s="37" t="n">
        <v>3</v>
      </c>
      <c r="N48" s="37" t="n">
        <v>3</v>
      </c>
      <c r="O48" s="37" t="n">
        <v>3</v>
      </c>
    </row>
    <row r="49" ht="22.5" customHeight="1">
      <c r="A49" s="109" t="n"/>
      <c r="B49" s="215" t="inlineStr">
        <is>
          <t>高雄輕軌(L1D)租賃汽車數量</t>
        </is>
      </c>
      <c r="C49" s="206" t="n"/>
      <c r="D49" s="37" t="n">
        <v>2</v>
      </c>
      <c r="E49" s="37" t="n">
        <v>2</v>
      </c>
      <c r="F49" s="37" t="n">
        <v>2</v>
      </c>
      <c r="G49" s="37" t="n">
        <v>2</v>
      </c>
      <c r="H49" s="37" t="n">
        <v>2</v>
      </c>
      <c r="I49" s="37" t="n">
        <v>2</v>
      </c>
      <c r="J49" s="37" t="n">
        <v>2</v>
      </c>
      <c r="K49" s="37" t="n">
        <v>2</v>
      </c>
      <c r="L49" s="37" t="n">
        <v>2</v>
      </c>
      <c r="M49" s="37" t="n">
        <v>2</v>
      </c>
      <c r="N49" s="37" t="n">
        <v>2</v>
      </c>
      <c r="O49" s="37" t="n">
        <v>2</v>
      </c>
    </row>
    <row r="50" ht="22.5" customHeight="1">
      <c r="A50" s="233" t="n"/>
      <c r="B50" s="48" t="inlineStr">
        <is>
          <t>公務車管理相關預算</t>
        </is>
      </c>
      <c r="C50" s="84" t="inlineStr">
        <is>
          <t>5,060,250元</t>
        </is>
      </c>
      <c r="D50" s="45" t="inlineStr">
        <is>
          <t>包含1.車輛燃料油3,477,350元、2.交通設備修護費1,092,900元、3.車輛燃料及牌照稅490,000元</t>
        </is>
      </c>
      <c r="E50" s="46" t="n"/>
      <c r="F50" s="46" t="n"/>
      <c r="G50" s="46" t="n"/>
      <c r="H50" s="46" t="n"/>
      <c r="I50" s="47" t="n"/>
      <c r="J50" s="54" t="n"/>
      <c r="K50" s="54" t="n"/>
      <c r="L50" s="54" t="n"/>
      <c r="M50" s="54" t="n"/>
      <c r="N50" s="54" t="n"/>
      <c r="O50" s="68" t="n"/>
    </row>
    <row r="51" ht="22.5" customHeight="1">
      <c r="A51" s="233" t="inlineStr">
        <is>
          <t>9.-1</t>
        </is>
      </c>
      <c r="B51" s="216" t="inlineStr">
        <is>
          <t>車輛燃料油預算3,477,350元</t>
        </is>
      </c>
      <c r="C51" s="206" t="n"/>
      <c r="D51" s="26" t="n"/>
      <c r="E51" s="26" t="n"/>
      <c r="F51" s="26" t="n"/>
      <c r="G51" s="26" t="n"/>
      <c r="H51" s="26" t="n"/>
      <c r="I51" s="26" t="n"/>
      <c r="J51" s="26" t="n"/>
      <c r="K51" s="26" t="n"/>
      <c r="L51" s="26" t="n"/>
      <c r="M51" s="26" t="n"/>
      <c r="N51" s="26" t="n"/>
      <c r="O51" s="26" t="n"/>
    </row>
    <row r="52" ht="22.5" customHeight="1">
      <c r="A52" s="233" t="inlineStr">
        <is>
          <t>9.-2</t>
        </is>
      </c>
      <c r="B52" s="216" t="inlineStr">
        <is>
          <t>車輛燃料油每月支出費用</t>
        </is>
      </c>
      <c r="C52" s="206" t="n"/>
      <c r="D52" s="33" t="n">
        <v>345806</v>
      </c>
      <c r="E52" s="33" t="n">
        <v>288038</v>
      </c>
      <c r="F52" s="33" t="n">
        <v>319383</v>
      </c>
      <c r="G52" s="33" t="n">
        <v>272530</v>
      </c>
      <c r="H52" s="33" t="n">
        <v>185844</v>
      </c>
      <c r="I52" s="33" t="n">
        <v>214805</v>
      </c>
      <c r="J52" s="33" t="n">
        <v>259011</v>
      </c>
      <c r="K52" s="33" t="n">
        <v>155100</v>
      </c>
      <c r="L52" s="33" t="n">
        <v>141060</v>
      </c>
      <c r="M52" s="33" t="n">
        <v>145794</v>
      </c>
      <c r="N52" s="33" t="n">
        <v>122249</v>
      </c>
      <c r="O52" s="26" t="n">
        <v>142270</v>
      </c>
    </row>
    <row r="53" ht="22.5" customHeight="1">
      <c r="A53" s="233" t="inlineStr">
        <is>
          <t>9.-3</t>
        </is>
      </c>
      <c r="B53" s="210" t="inlineStr">
        <is>
          <t>各單位(不含PBS)支出費用</t>
        </is>
      </c>
      <c r="C53" s="206" t="n"/>
      <c r="D53" s="33">
        <f>D52-D54</f>
        <v/>
      </c>
      <c r="E53" s="33">
        <f>E52-E54</f>
        <v/>
      </c>
      <c r="F53" s="33">
        <f>F52-F54</f>
        <v/>
      </c>
      <c r="G53" s="33">
        <f>G52-G54</f>
        <v/>
      </c>
      <c r="H53" s="33">
        <f>H52-H54</f>
        <v/>
      </c>
      <c r="I53" s="33">
        <f>I52-I54</f>
        <v/>
      </c>
      <c r="J53" s="33">
        <f>J52-J54</f>
        <v/>
      </c>
      <c r="K53" s="33">
        <f>K52-K54</f>
        <v/>
      </c>
      <c r="L53" s="33">
        <f>L52-L54</f>
        <v/>
      </c>
      <c r="M53" s="33">
        <f>M52-M54</f>
        <v/>
      </c>
      <c r="N53" s="33" t="n">
        <v>122249</v>
      </c>
      <c r="O53" s="33" t="n">
        <v>142270</v>
      </c>
    </row>
    <row r="54" ht="22.5" customHeight="1">
      <c r="A54" s="233" t="inlineStr">
        <is>
          <t>9.-4</t>
        </is>
      </c>
      <c r="B54" s="210" t="inlineStr">
        <is>
          <t>PBS支出費用</t>
        </is>
      </c>
      <c r="C54" s="206" t="n"/>
      <c r="D54" s="33" t="n">
        <v>146950</v>
      </c>
      <c r="E54" s="33" t="n">
        <v>142222</v>
      </c>
      <c r="F54" s="33" t="n">
        <v>118865</v>
      </c>
      <c r="G54" s="33" t="n">
        <v>112497</v>
      </c>
      <c r="H54" s="33" t="n">
        <v>78653</v>
      </c>
      <c r="I54" s="33" t="n">
        <v>89114</v>
      </c>
      <c r="J54" s="33" t="n">
        <v>100192</v>
      </c>
      <c r="K54" s="33" t="n">
        <v>94</v>
      </c>
      <c r="L54" s="33" t="n">
        <v>0</v>
      </c>
      <c r="M54" s="33" t="n">
        <v>0</v>
      </c>
      <c r="N54" s="33" t="n">
        <v>0</v>
      </c>
      <c r="O54" s="33" t="n">
        <v>0</v>
      </c>
    </row>
    <row r="55" ht="22.5" customHeight="1">
      <c r="A55" s="233" t="inlineStr">
        <is>
          <t>9.-5</t>
        </is>
      </c>
      <c r="B55" s="210" t="inlineStr">
        <is>
          <t>費用累計執行率</t>
        </is>
      </c>
      <c r="C55" s="206" t="n"/>
      <c r="D55" s="258" t="n">
        <v>0.073</v>
      </c>
      <c r="E55" s="258" t="n">
        <v>0.134</v>
      </c>
      <c r="F55" s="258" t="n">
        <v>0.201</v>
      </c>
      <c r="G55" s="258" t="n">
        <v>0.259</v>
      </c>
      <c r="H55" s="258" t="n">
        <v>0.298</v>
      </c>
      <c r="I55" s="258" t="n">
        <v>0.343</v>
      </c>
      <c r="J55" s="258" t="n">
        <v>0.398</v>
      </c>
      <c r="K55" s="258" t="n">
        <v>0.431</v>
      </c>
      <c r="L55" s="258" t="n">
        <v>0.627</v>
      </c>
      <c r="M55" s="258" t="n">
        <v>0.669</v>
      </c>
      <c r="N55" s="258" t="n">
        <v>0.704</v>
      </c>
      <c r="O55" s="264" t="n">
        <v>0.745</v>
      </c>
    </row>
    <row r="56" ht="22.5" customHeight="1">
      <c r="A56" s="19" t="n">
        <v>10</v>
      </c>
      <c r="B56" s="23" t="inlineStr">
        <is>
          <t>總務什項費預算</t>
        </is>
      </c>
      <c r="C56" s="85" t="inlineStr">
        <is>
          <t>8,792,750元</t>
        </is>
      </c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</row>
    <row r="57" ht="102" customHeight="1">
      <c r="A57" s="243" t="n"/>
      <c r="B57" s="217" t="inlineStr">
        <is>
          <t>高捷尾牙、淡輕春酒、企業家庭日、員工慶生會等</t>
        </is>
      </c>
      <c r="C57" s="206" t="n"/>
      <c r="D57" s="71" t="inlineStr">
        <is>
          <t>尾牙費用</t>
        </is>
      </c>
      <c r="E57" s="38" t="n"/>
      <c r="F57" s="71" t="inlineStr">
        <is>
          <t>尾牙摸彩</t>
        </is>
      </c>
      <c r="G57" s="35" t="n"/>
      <c r="H57" s="89" t="inlineStr">
        <is>
          <t>淡輕摸彩</t>
        </is>
      </c>
      <c r="I57" s="79" t="inlineStr">
        <is>
          <t>台智回饋加發端午秋節禮券</t>
        </is>
      </c>
      <c r="J57" s="80" t="inlineStr">
        <is>
          <t>(1)第3季慶生會摸彩禮券
(2)第3季及第4季員工生日禮券</t>
        </is>
      </c>
      <c r="K57" s="79" t="inlineStr">
        <is>
          <t>D2帳務需要提前估列高捷及淡輕企業家停日活動費350萬元</t>
        </is>
      </c>
      <c r="L57" s="38" t="n"/>
      <c r="M57" s="80" t="inlineStr">
        <is>
          <t>(1)第4季慶生會摸彩禮券
(2)109年員工月餅
(3)沖銷淡輕企業家庭日活動費-254,762元</t>
        </is>
      </c>
      <c r="N57" s="80" t="inlineStr">
        <is>
          <t>109年企業家庭日活動報到禮袋1600個及用品費用</t>
        </is>
      </c>
      <c r="O57" s="80" t="inlineStr">
        <is>
          <t>致送防疫慰勞禮券+尾牙加碼禮品</t>
        </is>
      </c>
    </row>
    <row r="58" ht="22.5" customHeight="1">
      <c r="A58" s="109" t="inlineStr">
        <is>
          <t>10.-1</t>
        </is>
      </c>
      <c r="B58" s="210" t="inlineStr">
        <is>
          <t>每月支出費用</t>
        </is>
      </c>
      <c r="C58" s="206" t="n"/>
      <c r="D58" s="33" t="n">
        <v>2025939</v>
      </c>
      <c r="E58" s="33" t="n">
        <v>88289</v>
      </c>
      <c r="F58" s="33" t="n">
        <v>1461030</v>
      </c>
      <c r="G58" s="33" t="n">
        <v>58049</v>
      </c>
      <c r="H58" s="33" t="n">
        <v>105921</v>
      </c>
      <c r="I58" s="33" t="n">
        <v>1740791</v>
      </c>
      <c r="J58" s="33" t="n">
        <v>429224</v>
      </c>
      <c r="K58" s="33" t="n">
        <v>3500120</v>
      </c>
      <c r="L58" s="33" t="n">
        <v>54577</v>
      </c>
      <c r="M58" s="33" t="n">
        <v>519695</v>
      </c>
      <c r="N58" s="33" t="n">
        <v>187563</v>
      </c>
      <c r="O58" s="26" t="n">
        <v>1012830</v>
      </c>
    </row>
    <row r="59" ht="22.5" customHeight="1">
      <c r="A59" s="108" t="inlineStr">
        <is>
          <t>10.-2</t>
        </is>
      </c>
      <c r="B59" s="210" t="inlineStr">
        <is>
          <t>費用累計執行率</t>
        </is>
      </c>
      <c r="C59" s="206" t="n"/>
      <c r="D59" s="275" t="n">
        <v>0.229</v>
      </c>
      <c r="E59" s="275" t="n">
        <v>0.239</v>
      </c>
      <c r="F59" s="275" t="n">
        <v>0.404</v>
      </c>
      <c r="G59" s="275" t="n">
        <v>0.41</v>
      </c>
      <c r="H59" s="275" t="n">
        <v>0.422</v>
      </c>
      <c r="I59" s="275" t="n">
        <v>0.619</v>
      </c>
      <c r="J59" s="275" t="n">
        <v>0.667</v>
      </c>
      <c r="K59" s="276" t="n">
        <v>1.063</v>
      </c>
      <c r="L59" s="276" t="n">
        <v>1.076</v>
      </c>
      <c r="M59" s="276" t="n">
        <v>1.135</v>
      </c>
      <c r="N59" s="276" t="n">
        <v>1.157</v>
      </c>
      <c r="O59" s="276" t="n">
        <v>1.272</v>
      </c>
    </row>
    <row r="60" ht="22.5" customHeight="1">
      <c r="A60" s="19" t="n">
        <v>11</v>
      </c>
      <c r="B60" s="209" t="inlineStr">
        <is>
          <t>員工咖啡機(共10台)</t>
        </is>
      </c>
      <c r="C60" s="206" t="n"/>
      <c r="D60" s="86" t="n">
        <v>10</v>
      </c>
      <c r="E60" s="86" t="n">
        <v>10</v>
      </c>
      <c r="F60" s="86" t="n">
        <v>10</v>
      </c>
      <c r="G60" s="86" t="n">
        <v>10</v>
      </c>
      <c r="H60" s="86" t="n">
        <v>10</v>
      </c>
      <c r="I60" s="86" t="n">
        <v>10</v>
      </c>
      <c r="J60" s="86" t="n">
        <v>10</v>
      </c>
      <c r="K60" s="86" t="n">
        <v>10</v>
      </c>
      <c r="L60" s="86" t="n">
        <v>10</v>
      </c>
      <c r="M60" s="86" t="n">
        <v>10</v>
      </c>
      <c r="N60" s="86" t="n">
        <v>10</v>
      </c>
      <c r="O60" s="86" t="n">
        <v>10</v>
      </c>
    </row>
    <row r="61" ht="22.5" customHeight="1">
      <c r="A61" s="233" t="inlineStr">
        <is>
          <t>11.-1</t>
        </is>
      </c>
      <c r="B61" s="214" t="inlineStr">
        <is>
          <t>每月投幣收入</t>
        </is>
      </c>
      <c r="C61" s="206" t="n"/>
      <c r="D61" s="87" t="n">
        <v>4355</v>
      </c>
      <c r="E61" s="87" t="n">
        <v>3827</v>
      </c>
      <c r="F61" s="87" t="n">
        <v>4423</v>
      </c>
      <c r="G61" s="87" t="n">
        <v>3500</v>
      </c>
      <c r="H61" s="87" t="n">
        <v>3984</v>
      </c>
      <c r="I61" s="87" t="n">
        <v>3158</v>
      </c>
      <c r="J61" s="87" t="n">
        <v>2993</v>
      </c>
      <c r="K61" s="87" t="n">
        <v>3410</v>
      </c>
      <c r="L61" s="87" t="n">
        <v>2361</v>
      </c>
      <c r="M61" s="87" t="n">
        <v>2662</v>
      </c>
      <c r="N61" s="87" t="n">
        <v>2013</v>
      </c>
      <c r="O61" s="87" t="n">
        <v>3378</v>
      </c>
    </row>
    <row r="62" ht="22.5" customHeight="1">
      <c r="A62" s="233" t="inlineStr">
        <is>
          <t>11.-2</t>
        </is>
      </c>
      <c r="B62" s="210" t="inlineStr">
        <is>
          <t>咖啡豆領取包數</t>
        </is>
      </c>
      <c r="C62" s="206" t="n"/>
      <c r="D62" s="88" t="n">
        <v>39</v>
      </c>
      <c r="E62" s="88" t="n">
        <v>47</v>
      </c>
      <c r="F62" s="88" t="n">
        <v>50</v>
      </c>
      <c r="G62" s="88" t="n">
        <v>36</v>
      </c>
      <c r="H62" s="88" t="n">
        <v>34</v>
      </c>
      <c r="I62" s="88" t="n">
        <v>40</v>
      </c>
      <c r="J62" s="88" t="n">
        <v>41</v>
      </c>
      <c r="K62" s="88" t="n">
        <v>28</v>
      </c>
      <c r="L62" s="88" t="n">
        <v>46</v>
      </c>
      <c r="M62" s="88" t="n">
        <v>27</v>
      </c>
      <c r="N62" s="88" t="n">
        <v>31</v>
      </c>
      <c r="O62" s="88" t="n">
        <v>39</v>
      </c>
    </row>
    <row r="63" ht="22.5" customHeight="1">
      <c r="A63" s="233" t="inlineStr">
        <is>
          <t>11.-3</t>
        </is>
      </c>
      <c r="B63" s="210" t="inlineStr">
        <is>
          <t>每月咖啡豆費用</t>
        </is>
      </c>
      <c r="C63" s="206" t="n"/>
      <c r="D63" s="88" t="n">
        <v>18000</v>
      </c>
      <c r="E63" s="88" t="n">
        <v>18000</v>
      </c>
      <c r="F63" s="88" t="n">
        <v>18000</v>
      </c>
      <c r="G63" s="88" t="n">
        <v>18000</v>
      </c>
      <c r="H63" s="88" t="n">
        <v>18000</v>
      </c>
      <c r="I63" s="88" t="n">
        <v>18000</v>
      </c>
      <c r="J63" s="88" t="n">
        <v>18000</v>
      </c>
      <c r="K63" s="88" t="n">
        <v>18000</v>
      </c>
      <c r="L63" s="88" t="n">
        <v>18000</v>
      </c>
      <c r="M63" s="88" t="n">
        <v>18000</v>
      </c>
      <c r="N63" s="88" t="n">
        <v>18000</v>
      </c>
      <c r="O63" s="88" t="n">
        <v>18000</v>
      </c>
    </row>
    <row r="64" ht="22.5" customHeight="1">
      <c r="A64" s="233" t="n"/>
      <c r="B64" s="212" t="n"/>
      <c r="C64" s="206" t="n"/>
      <c r="D64" s="49" t="inlineStr">
        <is>
          <t>40磅</t>
        </is>
      </c>
      <c r="E64" s="49" t="inlineStr">
        <is>
          <t>40磅</t>
        </is>
      </c>
      <c r="F64" s="49" t="inlineStr">
        <is>
          <t>40磅</t>
        </is>
      </c>
      <c r="G64" s="49" t="inlineStr">
        <is>
          <t>40磅</t>
        </is>
      </c>
      <c r="H64" s="49" t="inlineStr">
        <is>
          <t>40磅</t>
        </is>
      </c>
      <c r="I64" s="49" t="inlineStr">
        <is>
          <t>40磅</t>
        </is>
      </c>
      <c r="J64" s="49" t="inlineStr">
        <is>
          <t>40磅</t>
        </is>
      </c>
      <c r="K64" s="49" t="inlineStr">
        <is>
          <t>40磅</t>
        </is>
      </c>
      <c r="L64" s="49" t="inlineStr">
        <is>
          <t>40磅</t>
        </is>
      </c>
      <c r="M64" s="49" t="inlineStr">
        <is>
          <t>40磅</t>
        </is>
      </c>
      <c r="N64" s="49" t="inlineStr">
        <is>
          <t>40磅</t>
        </is>
      </c>
      <c r="O64" s="49" t="inlineStr">
        <is>
          <t>40磅</t>
        </is>
      </c>
    </row>
    <row r="65" ht="22.5" customHeight="1">
      <c r="A65" s="19" t="n">
        <v>12</v>
      </c>
      <c r="B65" s="205" t="inlineStr">
        <is>
          <t>廠商識別證</t>
        </is>
      </c>
      <c r="C65" s="206" t="n"/>
      <c r="D65" s="41" t="n"/>
      <c r="E65" s="41" t="n"/>
      <c r="F65" s="41" t="n"/>
      <c r="G65" s="41" t="n"/>
      <c r="H65" s="41" t="n"/>
      <c r="I65" s="41" t="n"/>
      <c r="J65" s="41" t="n"/>
      <c r="K65" s="41" t="n"/>
      <c r="L65" s="41" t="n"/>
      <c r="M65" s="41" t="n"/>
      <c r="N65" s="41" t="n"/>
      <c r="O65" s="41" t="n"/>
    </row>
    <row r="66" ht="22.5" customHeight="1">
      <c r="A66" s="233" t="inlineStr">
        <is>
          <t>12.-1</t>
        </is>
      </c>
      <c r="B66" s="213" t="inlineStr">
        <is>
          <t>製證數量</t>
        </is>
      </c>
      <c r="C66" s="206" t="n"/>
      <c r="D66" s="89" t="n">
        <v>114</v>
      </c>
      <c r="E66" s="89" t="n">
        <v>56</v>
      </c>
      <c r="F66" s="89" t="n">
        <v>31</v>
      </c>
      <c r="G66" s="89" t="n">
        <v>103</v>
      </c>
      <c r="H66" s="89" t="n">
        <v>32</v>
      </c>
      <c r="I66" s="89" t="n">
        <v>25</v>
      </c>
      <c r="J66" s="89" t="n">
        <v>73</v>
      </c>
      <c r="K66" s="89" t="n">
        <v>55</v>
      </c>
      <c r="L66" s="89" t="n">
        <v>103</v>
      </c>
      <c r="M66" s="89" t="n">
        <v>58</v>
      </c>
      <c r="N66" s="89" t="n">
        <v>52</v>
      </c>
      <c r="O66" s="89" t="n">
        <v>437</v>
      </c>
    </row>
    <row r="67" ht="22.5" customHeight="1">
      <c r="A67" s="233" t="inlineStr">
        <is>
          <t>12.-2</t>
        </is>
      </c>
      <c r="B67" s="213" t="inlineStr">
        <is>
          <t>展延數量</t>
        </is>
      </c>
      <c r="C67" s="206" t="n"/>
      <c r="D67" s="78" t="n"/>
      <c r="E67" s="78" t="n"/>
      <c r="F67" s="78" t="n"/>
      <c r="G67" s="78" t="n"/>
      <c r="H67" s="78" t="n"/>
      <c r="I67" s="78" t="n">
        <v>4</v>
      </c>
      <c r="J67" s="90" t="n">
        <v>19</v>
      </c>
      <c r="K67" s="90" t="n">
        <v>15</v>
      </c>
      <c r="L67" s="90" t="n">
        <v>30</v>
      </c>
      <c r="M67" s="90" t="n">
        <v>12</v>
      </c>
      <c r="N67" s="90" t="n">
        <v>12</v>
      </c>
      <c r="O67" s="90" t="n">
        <v>99</v>
      </c>
    </row>
    <row r="68" ht="22.5" customHeight="1">
      <c r="A68" s="233" t="inlineStr">
        <is>
          <t>12.-3</t>
        </is>
      </c>
      <c r="B68" s="213" t="inlineStr">
        <is>
          <t>註銷數量</t>
        </is>
      </c>
      <c r="C68" s="206" t="n"/>
      <c r="D68" s="89" t="n">
        <v>425</v>
      </c>
      <c r="E68" s="89" t="n">
        <v>186</v>
      </c>
      <c r="F68" s="89" t="n">
        <v>199</v>
      </c>
      <c r="G68" s="89" t="n">
        <v>94</v>
      </c>
      <c r="H68" s="89" t="n">
        <v>109</v>
      </c>
      <c r="I68" s="89" t="n">
        <v>24</v>
      </c>
      <c r="J68" s="89" t="n">
        <v>60</v>
      </c>
      <c r="K68" s="89" t="n">
        <v>110</v>
      </c>
      <c r="L68" s="89" t="n">
        <v>21</v>
      </c>
      <c r="M68" s="89" t="n">
        <v>19</v>
      </c>
      <c r="N68" s="89" t="n">
        <v>95</v>
      </c>
      <c r="O68" s="89" t="n">
        <v>536</v>
      </c>
    </row>
    <row r="69" ht="22.5" customHeight="1">
      <c r="A69" s="233" t="inlineStr">
        <is>
          <t>12.-4</t>
        </is>
      </c>
      <c r="B69" s="211" t="inlineStr">
        <is>
          <t>月底有效證件數</t>
        </is>
      </c>
      <c r="C69" s="206" t="n"/>
      <c r="D69" s="91" t="n">
        <v>2163</v>
      </c>
      <c r="E69" s="91" t="n">
        <v>2216</v>
      </c>
      <c r="F69" s="91" t="n">
        <v>1861</v>
      </c>
      <c r="G69" s="91" t="n">
        <v>1779</v>
      </c>
      <c r="H69" s="91" t="n">
        <v>1986</v>
      </c>
      <c r="I69" s="91" t="n">
        <v>1970</v>
      </c>
      <c r="J69" s="91" t="n">
        <v>1951</v>
      </c>
      <c r="K69" s="91" t="n">
        <v>2059</v>
      </c>
      <c r="L69" s="91" t="n">
        <v>2099</v>
      </c>
      <c r="M69" s="91" t="n">
        <v>2126</v>
      </c>
      <c r="N69" s="91" t="n">
        <v>2116</v>
      </c>
      <c r="O69" s="91" t="n">
        <v>1819</v>
      </c>
    </row>
    <row r="70" ht="22.5" customHeight="1">
      <c r="A70" s="233" t="inlineStr">
        <is>
          <t>12.-5</t>
        </is>
      </c>
      <c r="B70" s="211" t="inlineStr">
        <is>
          <t>累計逾期證件數</t>
        </is>
      </c>
      <c r="C70" s="206" t="n"/>
      <c r="D70" s="91" t="n">
        <v>65</v>
      </c>
      <c r="E70" s="91" t="n">
        <v>60</v>
      </c>
      <c r="F70" s="91" t="n">
        <v>162</v>
      </c>
      <c r="G70" s="91" t="n">
        <v>151</v>
      </c>
      <c r="H70" s="91" t="n">
        <v>88</v>
      </c>
      <c r="I70" s="91" t="n">
        <v>88</v>
      </c>
      <c r="J70" s="91" t="n">
        <v>97</v>
      </c>
      <c r="K70" s="91" t="n">
        <v>85</v>
      </c>
      <c r="L70" s="91" t="n">
        <v>89</v>
      </c>
      <c r="M70" s="91" t="n">
        <v>105</v>
      </c>
      <c r="N70" s="91" t="n">
        <v>92</v>
      </c>
      <c r="O70" s="91" t="n">
        <v>295</v>
      </c>
    </row>
    <row r="71" ht="24" customHeight="1">
      <c r="A71" s="233" t="inlineStr">
        <is>
          <t>12.-6</t>
        </is>
      </c>
      <c r="B71" s="211" t="inlineStr">
        <is>
          <t>下月屆期證件數</t>
        </is>
      </c>
      <c r="C71" s="206" t="n"/>
      <c r="D71" s="91" t="n">
        <v>83</v>
      </c>
      <c r="E71" s="91" t="n">
        <v>264</v>
      </c>
      <c r="F71" s="91" t="n">
        <v>77</v>
      </c>
      <c r="G71" s="91" t="n">
        <v>52</v>
      </c>
      <c r="H71" s="91" t="n">
        <v>18</v>
      </c>
      <c r="I71" s="91" t="n">
        <v>58</v>
      </c>
      <c r="J71" s="91" t="n">
        <v>31</v>
      </c>
      <c r="K71" s="91" t="n">
        <v>12</v>
      </c>
      <c r="L71" s="91" t="n">
        <v>6</v>
      </c>
      <c r="M71" s="91" t="n">
        <v>27</v>
      </c>
      <c r="N71" s="91" t="n">
        <v>700</v>
      </c>
      <c r="O71" s="91" t="n">
        <v>33</v>
      </c>
    </row>
    <row r="72" ht="24" customHeight="1">
      <c r="A72" s="19" t="n">
        <v>13</v>
      </c>
      <c r="B72" s="205" t="inlineStr">
        <is>
          <t>停車管理</t>
        </is>
      </c>
      <c r="C72" s="206" t="n"/>
      <c r="D72" s="42" t="n"/>
      <c r="E72" s="42" t="n"/>
      <c r="F72" s="42" t="n"/>
      <c r="G72" s="42" t="n"/>
      <c r="H72" s="42" t="n"/>
      <c r="I72" s="42" t="n"/>
      <c r="J72" s="42" t="n"/>
      <c r="K72" s="42" t="n"/>
      <c r="L72" s="42" t="n"/>
      <c r="M72" s="42" t="n"/>
      <c r="N72" s="42" t="n"/>
      <c r="O72" s="42" t="n"/>
    </row>
    <row r="73" ht="28.5" customHeight="1">
      <c r="A73" s="233" t="inlineStr">
        <is>
          <t>13.-1</t>
        </is>
      </c>
      <c r="B73" s="234" t="inlineStr">
        <is>
          <t>員工停車場地清潔維護費
(每半年以薪資扣款計收)</t>
        </is>
      </c>
      <c r="C73" s="10" t="inlineStr">
        <is>
          <t>南機廠</t>
        </is>
      </c>
      <c r="D73" s="92">
        <f>SUM(D74:D75)</f>
        <v/>
      </c>
      <c r="E73" s="92">
        <f>SUM(E74:E75)</f>
        <v/>
      </c>
      <c r="F73" s="92">
        <f>SUM(F74:F75)</f>
        <v/>
      </c>
      <c r="G73" s="92">
        <f>SUM(G74:G75)</f>
        <v/>
      </c>
      <c r="H73" s="92">
        <f>SUM(H74:H75)</f>
        <v/>
      </c>
      <c r="I73" s="92">
        <f>SUM(I74:I75)</f>
        <v/>
      </c>
      <c r="J73" s="92">
        <f>SUM(J74:J75)</f>
        <v/>
      </c>
      <c r="K73" s="92">
        <f>SUM(K74:K75)</f>
        <v/>
      </c>
      <c r="L73" s="92">
        <f>SUM(L74:L75)</f>
        <v/>
      </c>
      <c r="M73" s="92">
        <f>SUM(M74:M75)</f>
        <v/>
      </c>
      <c r="N73" s="92">
        <f>SUM(N74:N75)</f>
        <v/>
      </c>
      <c r="O73" s="92" t="n">
        <v>0</v>
      </c>
    </row>
    <row r="74" ht="28.5" customHeight="1">
      <c r="A74" s="228" t="n"/>
      <c r="B74" s="228" t="n"/>
      <c r="C74" s="6" t="inlineStr">
        <is>
          <t>ADM地下室</t>
        </is>
      </c>
      <c r="D74" s="91" t="n">
        <v>54000</v>
      </c>
      <c r="E74" s="91" t="n">
        <v>0</v>
      </c>
      <c r="F74" s="91" t="n">
        <v>0</v>
      </c>
      <c r="G74" s="91" t="n">
        <v>0</v>
      </c>
      <c r="H74" s="91" t="n">
        <v>0</v>
      </c>
      <c r="I74" s="91" t="n">
        <v>0</v>
      </c>
      <c r="J74" s="91" t="n">
        <v>54000</v>
      </c>
      <c r="K74" s="91" t="n">
        <v>0</v>
      </c>
      <c r="L74" s="91" t="n">
        <v>0</v>
      </c>
      <c r="M74" s="91" t="n">
        <v>0</v>
      </c>
      <c r="N74" s="91" t="n">
        <v>0</v>
      </c>
      <c r="O74" s="91" t="n">
        <v>0</v>
      </c>
    </row>
    <row r="75" ht="28.5" customHeight="1">
      <c r="A75" s="228" t="n"/>
      <c r="B75" s="228" t="n"/>
      <c r="C75" s="5" t="inlineStr">
        <is>
          <t>南機廠地下室</t>
        </is>
      </c>
      <c r="D75" s="91" t="n">
        <v>92800</v>
      </c>
      <c r="E75" s="91" t="n">
        <v>0</v>
      </c>
      <c r="F75" s="91" t="n">
        <v>0</v>
      </c>
      <c r="G75" s="91" t="n">
        <v>0</v>
      </c>
      <c r="H75" s="91" t="n">
        <v>0</v>
      </c>
      <c r="I75" s="91" t="n">
        <v>0</v>
      </c>
      <c r="J75" s="91" t="n">
        <v>98341</v>
      </c>
      <c r="K75" s="91" t="n">
        <v>1000</v>
      </c>
      <c r="L75" s="91" t="n">
        <v>0</v>
      </c>
      <c r="M75" s="91" t="n">
        <v>0</v>
      </c>
      <c r="N75" s="91" t="n">
        <v>138</v>
      </c>
      <c r="O75" s="91" t="n">
        <v>0</v>
      </c>
    </row>
    <row r="76" ht="28.5" customHeight="1">
      <c r="A76" s="228" t="n"/>
      <c r="B76" s="228" t="n"/>
      <c r="C76" s="11" t="inlineStr">
        <is>
          <t>大寮機廠</t>
        </is>
      </c>
      <c r="D76" s="92">
        <f>SUM(D77:D77)</f>
        <v/>
      </c>
      <c r="E76" s="92">
        <f>SUM(E77:E77)</f>
        <v/>
      </c>
      <c r="F76" s="92">
        <f>SUM(F77:F77)</f>
        <v/>
      </c>
      <c r="G76" s="92">
        <f>SUM(G77:G77)</f>
        <v/>
      </c>
      <c r="H76" s="92">
        <f>SUM(H77:H77)</f>
        <v/>
      </c>
      <c r="I76" s="92">
        <f>SUM(I77:I77)</f>
        <v/>
      </c>
      <c r="J76" s="92">
        <f>SUM(J77:J77)</f>
        <v/>
      </c>
      <c r="K76" s="92">
        <f>SUM(K77:K77)</f>
        <v/>
      </c>
      <c r="L76" s="92">
        <f>SUM(L77:L77)</f>
        <v/>
      </c>
      <c r="M76" s="92">
        <f>SUM(M77:M77)</f>
        <v/>
      </c>
      <c r="N76" s="92">
        <f>SUM(N77:N77)</f>
        <v/>
      </c>
      <c r="O76" s="92" t="n">
        <v>0</v>
      </c>
    </row>
    <row r="77" ht="28.5" customHeight="1">
      <c r="A77" s="228" t="n"/>
      <c r="B77" s="228" t="n"/>
      <c r="C77" s="5" t="inlineStr">
        <is>
          <t>大寮地下室</t>
        </is>
      </c>
      <c r="D77" s="91" t="n">
        <v>59193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65091</v>
      </c>
      <c r="K77" s="91" t="n">
        <v>773</v>
      </c>
      <c r="L77" s="91" t="n">
        <v>178</v>
      </c>
      <c r="M77" s="91" t="n">
        <v>390</v>
      </c>
      <c r="N77" s="94" t="n">
        <v>-101</v>
      </c>
      <c r="O77" s="91" t="n">
        <v>0</v>
      </c>
    </row>
    <row r="78" ht="22.5" customHeight="1">
      <c r="A78" s="228" t="n"/>
      <c r="B78" s="235" t="inlineStr">
        <is>
          <t>非員工停車場地清潔維護費
/輕軌機廠停車製證費</t>
        </is>
      </c>
      <c r="C78" s="10" t="inlineStr">
        <is>
          <t>南機廠</t>
        </is>
      </c>
      <c r="D78" s="92">
        <f>SUM(D79:D80)</f>
        <v/>
      </c>
      <c r="E78" s="92">
        <f>SUM(E79:E80)</f>
        <v/>
      </c>
      <c r="F78" s="92">
        <f>SUM(F79:F80)</f>
        <v/>
      </c>
      <c r="G78" s="92">
        <f>SUM(G79:G80)</f>
        <v/>
      </c>
      <c r="H78" s="92">
        <f>SUM(H79:H80)</f>
        <v/>
      </c>
      <c r="I78" s="92">
        <f>SUM(I79:I80)</f>
        <v/>
      </c>
      <c r="J78" s="92">
        <f>SUM(J79:J80)</f>
        <v/>
      </c>
      <c r="K78" s="92">
        <f>SUM(K79:K80)</f>
        <v/>
      </c>
      <c r="L78" s="92">
        <f>SUM(L79:L80)</f>
        <v/>
      </c>
      <c r="M78" s="92">
        <f>SUM(M79:M80)</f>
        <v/>
      </c>
      <c r="N78" s="92">
        <f>SUM(N79:N80)</f>
        <v/>
      </c>
      <c r="O78" s="92" t="n">
        <v>50440</v>
      </c>
    </row>
    <row r="79" ht="22.5" customHeight="1">
      <c r="A79" s="228" t="n"/>
      <c r="B79" s="228" t="n"/>
      <c r="C79" s="6" t="inlineStr">
        <is>
          <t>ADM地下室</t>
        </is>
      </c>
      <c r="D79" s="94" t="n">
        <v>3600</v>
      </c>
      <c r="E79" s="94" t="n">
        <v>0</v>
      </c>
      <c r="F79" s="94" t="n">
        <v>10800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</row>
    <row r="80" ht="22.5" customHeight="1">
      <c r="A80" s="228" t="n"/>
      <c r="B80" s="228" t="n"/>
      <c r="C80" s="5" t="inlineStr">
        <is>
          <t>南機廠廠區</t>
        </is>
      </c>
      <c r="D80" s="91" t="n">
        <v>36800</v>
      </c>
      <c r="E80" s="91" t="n">
        <v>8676</v>
      </c>
      <c r="F80" s="94" t="n">
        <v>151320</v>
      </c>
      <c r="G80" s="94" t="n">
        <v>50440</v>
      </c>
      <c r="H80" s="94" t="n">
        <v>55640</v>
      </c>
      <c r="I80" s="94" t="n">
        <v>50640</v>
      </c>
      <c r="J80" s="94" t="n">
        <v>99040</v>
      </c>
      <c r="K80" s="94" t="n">
        <v>50440</v>
      </c>
      <c r="L80" s="94" t="n">
        <v>54340</v>
      </c>
      <c r="M80" s="94" t="n">
        <v>51040</v>
      </c>
      <c r="N80" s="94" t="n">
        <v>52040</v>
      </c>
      <c r="O80" s="94" t="n">
        <v>50440</v>
      </c>
    </row>
    <row r="81" ht="22.5" customHeight="1">
      <c r="A81" s="228" t="n"/>
      <c r="B81" s="228" t="n"/>
      <c r="C81" s="11" t="inlineStr">
        <is>
          <t>大寮機廠</t>
        </is>
      </c>
      <c r="D81" s="92">
        <f>SUM(D82:D82)</f>
        <v/>
      </c>
      <c r="E81" s="92">
        <f>SUM(E82:E82)</f>
        <v/>
      </c>
      <c r="F81" s="92">
        <f>SUM(F82:F82)</f>
        <v/>
      </c>
      <c r="G81" s="92">
        <f>SUM(G82:G82)</f>
        <v/>
      </c>
      <c r="H81" s="92">
        <f>SUM(H82:H82)</f>
        <v/>
      </c>
      <c r="I81" s="92">
        <f>SUM(I82:I82)</f>
        <v/>
      </c>
      <c r="J81" s="92">
        <f>SUM(J82:J82)</f>
        <v/>
      </c>
      <c r="K81" s="92">
        <f>SUM(K82:K82)</f>
        <v/>
      </c>
      <c r="L81" s="92">
        <f>SUM(L82:L82)</f>
        <v/>
      </c>
      <c r="M81" s="92">
        <f>SUM(M82:M82)</f>
        <v/>
      </c>
      <c r="N81" s="92">
        <f>SUM(N82:N82)</f>
        <v/>
      </c>
      <c r="O81" s="92" t="n">
        <v>0</v>
      </c>
    </row>
    <row r="82" ht="22.5" customHeight="1">
      <c r="A82" s="228" t="n"/>
      <c r="B82" s="228" t="n"/>
      <c r="C82" s="2" t="inlineStr">
        <is>
          <t>大寮地下室</t>
        </is>
      </c>
      <c r="D82" s="91" t="n">
        <v>18000</v>
      </c>
      <c r="E82" s="91" t="n">
        <v>0</v>
      </c>
      <c r="F82" s="91" t="n">
        <v>80200</v>
      </c>
      <c r="G82" s="91" t="n">
        <v>8900</v>
      </c>
      <c r="H82" s="91" t="n">
        <v>7100</v>
      </c>
      <c r="I82" s="91" t="n">
        <v>800</v>
      </c>
      <c r="J82" s="91" t="n">
        <v>18200</v>
      </c>
      <c r="K82" s="91" t="n">
        <v>100000</v>
      </c>
      <c r="L82" s="91" t="n">
        <v>3200</v>
      </c>
      <c r="M82" s="94" t="n">
        <v>-400</v>
      </c>
      <c r="N82" s="91" t="n">
        <v>0</v>
      </c>
      <c r="O82" s="91" t="n">
        <v>0</v>
      </c>
    </row>
    <row r="83" ht="39" customHeight="1">
      <c r="A83" s="228" t="n"/>
      <c r="B83" s="229" t="n"/>
      <c r="C83" s="12" t="inlineStr">
        <is>
          <t>高雄輕軌機廠
(二階廠商收取費用)</t>
        </is>
      </c>
      <c r="D83" s="92" t="n">
        <v>9000</v>
      </c>
      <c r="E83" s="92" t="n">
        <v>600</v>
      </c>
      <c r="F83" s="92" t="n">
        <v>600</v>
      </c>
      <c r="G83" s="92" t="n">
        <v>200</v>
      </c>
      <c r="H83" s="92" t="n">
        <v>0</v>
      </c>
      <c r="I83" s="92" t="n">
        <v>0</v>
      </c>
      <c r="J83" s="92" t="n">
        <v>0</v>
      </c>
      <c r="K83" s="92" t="n">
        <v>0</v>
      </c>
      <c r="L83" s="92" t="n">
        <v>200</v>
      </c>
      <c r="M83" s="92" t="n">
        <v>0</v>
      </c>
      <c r="N83" s="92" t="n">
        <v>0</v>
      </c>
      <c r="O83" s="92" t="n">
        <v>0</v>
      </c>
    </row>
    <row r="84" ht="27.75" customHeight="1">
      <c r="A84" s="229" t="n"/>
      <c r="B84" s="236" t="inlineStr">
        <is>
          <t>費用合計</t>
        </is>
      </c>
      <c r="C84" s="206" t="n"/>
      <c r="D84" s="93">
        <f>D73+D76+D78+D81+D83</f>
        <v/>
      </c>
      <c r="E84" s="93">
        <f>E73+E76+E78+E81+E83</f>
        <v/>
      </c>
      <c r="F84" s="93">
        <f>F73+F76+F78+F81+F83</f>
        <v/>
      </c>
      <c r="G84" s="93">
        <f>G73+G76+G78+G81+G83</f>
        <v/>
      </c>
      <c r="H84" s="93">
        <f>H73+H76+H78+H81+H83</f>
        <v/>
      </c>
      <c r="I84" s="93">
        <f>I73+I76+I78+I81+I83</f>
        <v/>
      </c>
      <c r="J84" s="93">
        <f>J73+J76+J78+J81+J83</f>
        <v/>
      </c>
      <c r="K84" s="93">
        <f>K73+K76+K78+K81+K83</f>
        <v/>
      </c>
      <c r="L84" s="93">
        <f>L73+L76+L78+L81+L83</f>
        <v/>
      </c>
      <c r="M84" s="93">
        <f>M73+M76+M78+M81+M83</f>
        <v/>
      </c>
      <c r="N84" s="93">
        <f>N73+N76+N78+N81+N83</f>
        <v/>
      </c>
      <c r="O84" s="93" t="n">
        <v>50440</v>
      </c>
    </row>
    <row r="85" ht="22.5" customHeight="1">
      <c r="A85" s="19" t="n">
        <v>14</v>
      </c>
      <c r="B85" s="209" t="inlineStr">
        <is>
          <t>中鋼集團電子公文</t>
        </is>
      </c>
      <c r="C85" s="206" t="n"/>
      <c r="D85" s="41" t="n"/>
      <c r="E85" s="41" t="n"/>
      <c r="F85" s="41" t="n"/>
      <c r="G85" s="41" t="n"/>
      <c r="H85" s="41" t="n"/>
      <c r="I85" s="41" t="n"/>
      <c r="J85" s="41" t="n"/>
      <c r="K85" s="41" t="n"/>
      <c r="L85" s="41" t="n"/>
      <c r="M85" s="41" t="n"/>
      <c r="N85" s="41" t="n"/>
      <c r="O85" s="41" t="n"/>
    </row>
    <row r="86" ht="22.5" customHeight="1">
      <c r="A86" s="233" t="inlineStr">
        <is>
          <t>14.-1</t>
        </is>
      </c>
      <c r="B86" s="210" t="inlineStr">
        <is>
          <t>月總發文件數</t>
        </is>
      </c>
      <c r="C86" s="206" t="n"/>
      <c r="D86" s="74" t="n">
        <v>154</v>
      </c>
      <c r="E86" s="56" t="inlineStr">
        <is>
          <t>153</t>
        </is>
      </c>
      <c r="F86" s="25" t="inlineStr">
        <is>
          <t>188</t>
        </is>
      </c>
      <c r="G86" s="25" t="inlineStr">
        <is>
          <t>156</t>
        </is>
      </c>
      <c r="H86" s="25" t="inlineStr">
        <is>
          <t>151</t>
        </is>
      </c>
      <c r="I86" s="25" t="inlineStr">
        <is>
          <t>160</t>
        </is>
      </c>
      <c r="J86" s="25" t="inlineStr">
        <is>
          <t>177</t>
        </is>
      </c>
      <c r="K86" s="25" t="inlineStr">
        <is>
          <t>175</t>
        </is>
      </c>
      <c r="L86" s="57" t="n">
        <v>168</v>
      </c>
      <c r="M86" s="56" t="inlineStr">
        <is>
          <t>154</t>
        </is>
      </c>
      <c r="N86" s="25" t="inlineStr">
        <is>
          <t>180</t>
        </is>
      </c>
      <c r="O86" s="25" t="inlineStr">
        <is>
          <t>216</t>
        </is>
      </c>
    </row>
    <row r="87" ht="22.5" customHeight="1">
      <c r="A87" s="233" t="inlineStr">
        <is>
          <t>14.-2</t>
        </is>
      </c>
      <c r="B87" s="210" t="inlineStr">
        <is>
          <t>月總收文件數</t>
        </is>
      </c>
      <c r="C87" s="206" t="n"/>
      <c r="D87" s="74" t="n">
        <v>330</v>
      </c>
      <c r="E87" s="56" t="inlineStr">
        <is>
          <t>314</t>
        </is>
      </c>
      <c r="F87" s="25" t="inlineStr">
        <is>
          <t>355</t>
        </is>
      </c>
      <c r="G87" s="25" t="inlineStr">
        <is>
          <t>372</t>
        </is>
      </c>
      <c r="H87" s="25" t="inlineStr">
        <is>
          <t>387</t>
        </is>
      </c>
      <c r="I87" s="25" t="inlineStr">
        <is>
          <t>342</t>
        </is>
      </c>
      <c r="J87" s="25" t="inlineStr">
        <is>
          <t>386</t>
        </is>
      </c>
      <c r="K87" s="25" t="inlineStr">
        <is>
          <t>335</t>
        </is>
      </c>
      <c r="L87" s="57" t="n">
        <v>343</v>
      </c>
      <c r="M87" s="56" t="inlineStr">
        <is>
          <t>338</t>
        </is>
      </c>
      <c r="N87" s="25" t="inlineStr">
        <is>
          <t>406</t>
        </is>
      </c>
      <c r="O87" s="25" t="inlineStr">
        <is>
          <t>452</t>
        </is>
      </c>
    </row>
    <row r="88" ht="22.5" customHeight="1">
      <c r="A88" s="19" t="n">
        <v>15</v>
      </c>
      <c r="B88" s="209" t="inlineStr">
        <is>
          <t>台智公司公文</t>
        </is>
      </c>
      <c r="C88" s="206" t="n"/>
      <c r="D88" s="74" t="n"/>
      <c r="E88" s="72" t="n"/>
      <c r="F88" s="41" t="n"/>
      <c r="G88" s="41" t="n"/>
      <c r="H88" s="41" t="n"/>
      <c r="I88" s="41" t="n"/>
      <c r="J88" s="41" t="n"/>
      <c r="K88" s="41" t="n"/>
      <c r="L88" s="55" t="n"/>
      <c r="M88" s="41" t="n"/>
      <c r="N88" s="41" t="n"/>
      <c r="O88" s="41" t="n"/>
    </row>
    <row r="89" ht="22.5" customHeight="1">
      <c r="A89" s="233" t="inlineStr">
        <is>
          <t>15.-1</t>
        </is>
      </c>
      <c r="B89" s="210" t="inlineStr">
        <is>
          <t>台智月總發文件數</t>
        </is>
      </c>
      <c r="C89" s="206" t="n"/>
      <c r="D89" s="74" t="n">
        <v>23</v>
      </c>
      <c r="E89" s="56" t="inlineStr">
        <is>
          <t>15</t>
        </is>
      </c>
      <c r="F89" s="25" t="inlineStr">
        <is>
          <t>20</t>
        </is>
      </c>
      <c r="G89" s="25" t="inlineStr">
        <is>
          <t>17</t>
        </is>
      </c>
      <c r="H89" s="25" t="inlineStr">
        <is>
          <t>24</t>
        </is>
      </c>
      <c r="I89" s="25" t="inlineStr">
        <is>
          <t>22</t>
        </is>
      </c>
      <c r="J89" s="25" t="inlineStr">
        <is>
          <t>26</t>
        </is>
      </c>
      <c r="K89" s="25" t="inlineStr">
        <is>
          <t>16</t>
        </is>
      </c>
      <c r="L89" s="25" t="inlineStr">
        <is>
          <t>24</t>
        </is>
      </c>
      <c r="M89" s="25" t="inlineStr">
        <is>
          <t>15</t>
        </is>
      </c>
      <c r="N89" s="25" t="inlineStr">
        <is>
          <t>19</t>
        </is>
      </c>
      <c r="O89" s="25" t="inlineStr">
        <is>
          <t>32</t>
        </is>
      </c>
    </row>
    <row r="90" ht="22.5" customHeight="1">
      <c r="A90" s="233" t="inlineStr">
        <is>
          <t>15.-2</t>
        </is>
      </c>
      <c r="B90" s="210" t="inlineStr">
        <is>
          <t>台智月總收文件數</t>
        </is>
      </c>
      <c r="C90" s="206" t="n"/>
      <c r="D90" s="75" t="n">
        <v>27</v>
      </c>
      <c r="E90" s="56" t="inlineStr">
        <is>
          <t>29</t>
        </is>
      </c>
      <c r="F90" s="25" t="inlineStr">
        <is>
          <t>32</t>
        </is>
      </c>
      <c r="G90" s="25" t="inlineStr">
        <is>
          <t>26</t>
        </is>
      </c>
      <c r="H90" s="25" t="inlineStr">
        <is>
          <t>29</t>
        </is>
      </c>
      <c r="I90" s="25" t="inlineStr">
        <is>
          <t>30</t>
        </is>
      </c>
      <c r="J90" s="25" t="inlineStr">
        <is>
          <t>44</t>
        </is>
      </c>
      <c r="K90" s="25" t="inlineStr">
        <is>
          <t>27</t>
        </is>
      </c>
      <c r="L90" s="25" t="inlineStr">
        <is>
          <t>33</t>
        </is>
      </c>
      <c r="M90" s="25" t="inlineStr">
        <is>
          <t>21</t>
        </is>
      </c>
      <c r="N90" s="25" t="inlineStr">
        <is>
          <t>27</t>
        </is>
      </c>
      <c r="O90" s="25" t="inlineStr">
        <is>
          <t>41</t>
        </is>
      </c>
    </row>
    <row r="91" ht="22.5" customFormat="1" customHeight="1" s="60">
      <c r="A91" s="62" t="n">
        <v>16</v>
      </c>
      <c r="B91" s="207" t="inlineStr">
        <is>
          <t>OCC簡報室使用狀況統計</t>
        </is>
      </c>
      <c r="C91" s="206" t="n"/>
      <c r="D91" s="73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</row>
    <row r="92" ht="22.5" customFormat="1" customHeight="1" s="60">
      <c r="A92" s="58" t="inlineStr">
        <is>
          <t>16.-1</t>
        </is>
      </c>
      <c r="B92" s="208" t="inlineStr">
        <is>
          <t>(一時段：4小時)內借時段數</t>
        </is>
      </c>
      <c r="C92" s="206" t="n"/>
      <c r="D92" s="63" t="n">
        <v>1</v>
      </c>
      <c r="E92" s="63" t="n">
        <v>0</v>
      </c>
      <c r="F92" s="63" t="n">
        <v>2</v>
      </c>
      <c r="G92" s="63" t="n">
        <v>4</v>
      </c>
      <c r="H92" s="63" t="n">
        <v>7</v>
      </c>
      <c r="I92" s="63" t="n">
        <v>5</v>
      </c>
      <c r="J92" s="63" t="n">
        <v>6</v>
      </c>
      <c r="K92" s="63" t="n">
        <v>6</v>
      </c>
      <c r="L92" s="63" t="n">
        <v>3</v>
      </c>
      <c r="M92" s="63" t="n">
        <v>4</v>
      </c>
      <c r="N92" s="61" t="n">
        <v>7</v>
      </c>
      <c r="O92" s="61" t="n">
        <v>5</v>
      </c>
    </row>
    <row r="93" ht="22.5" customFormat="1" customHeight="1" s="60">
      <c r="A93" s="58" t="inlineStr">
        <is>
          <t>16.-2</t>
        </is>
      </c>
      <c r="B93" s="208" t="inlineStr">
        <is>
          <t>(一時段：4小時)外租時段數</t>
        </is>
      </c>
      <c r="C93" s="206" t="n"/>
      <c r="D93" s="63" t="n">
        <v>0</v>
      </c>
      <c r="E93" s="63" t="n">
        <v>0</v>
      </c>
      <c r="F93" s="63" t="n">
        <v>0</v>
      </c>
      <c r="G93" s="63" t="n">
        <v>0</v>
      </c>
      <c r="H93" s="63" t="n">
        <v>0</v>
      </c>
      <c r="I93" s="63" t="n">
        <v>0</v>
      </c>
      <c r="J93" s="63" t="n">
        <v>0</v>
      </c>
      <c r="K93" s="63" t="n">
        <v>0</v>
      </c>
      <c r="L93" s="63" t="n">
        <v>0</v>
      </c>
      <c r="M93" s="63" t="n">
        <v>0</v>
      </c>
      <c r="N93" s="61" t="n">
        <v>0</v>
      </c>
      <c r="O93" s="61" t="n">
        <v>0</v>
      </c>
    </row>
    <row r="94" ht="22.5" customFormat="1" customHeight="1" s="60">
      <c r="A94" s="58" t="inlineStr">
        <is>
          <t>16.-3</t>
        </is>
      </c>
      <c r="B94" s="208" t="inlineStr">
        <is>
          <t>外租金收入</t>
        </is>
      </c>
      <c r="C94" s="206" t="n"/>
      <c r="D94" s="63" t="n">
        <v>0</v>
      </c>
      <c r="E94" s="63" t="n">
        <v>0</v>
      </c>
      <c r="F94" s="63" t="n">
        <v>0</v>
      </c>
      <c r="G94" s="63" t="n">
        <v>0</v>
      </c>
      <c r="H94" s="63" t="n">
        <v>0</v>
      </c>
      <c r="I94" s="63" t="n">
        <v>0</v>
      </c>
      <c r="J94" s="63" t="n">
        <v>0</v>
      </c>
      <c r="K94" s="63" t="n">
        <v>0</v>
      </c>
      <c r="L94" s="63" t="n">
        <v>0</v>
      </c>
      <c r="M94" s="63" t="n">
        <v>0</v>
      </c>
      <c r="N94" s="61" t="n">
        <v>0</v>
      </c>
      <c r="O94" s="61" t="n">
        <v>0</v>
      </c>
    </row>
    <row r="95" ht="24.75" customFormat="1" customHeight="1" s="60">
      <c r="A95" s="62" t="n">
        <v>17</v>
      </c>
      <c r="B95" s="207" t="inlineStr">
        <is>
          <t>便當訂購狀況統計</t>
        </is>
      </c>
      <c r="C95" s="206" t="n"/>
      <c r="D95" s="73" t="n"/>
      <c r="E95" s="59" t="n"/>
      <c r="F95" s="59" t="n"/>
      <c r="G95" s="59" t="n"/>
      <c r="H95" s="59" t="n"/>
      <c r="I95" s="59" t="n"/>
      <c r="J95" s="59" t="n"/>
      <c r="K95" s="59" t="n"/>
      <c r="L95" s="59" t="n"/>
      <c r="M95" s="59" t="n"/>
      <c r="N95" s="59" t="n"/>
      <c r="O95" s="59" t="n"/>
    </row>
    <row r="96" ht="47.25" customFormat="1" customHeight="1" s="60">
      <c r="A96" s="58" t="inlineStr">
        <is>
          <t>17.-1</t>
        </is>
      </c>
      <c r="B96" s="232" t="inlineStr">
        <is>
          <t>便當訂購日均數
(每月訂購總數/每月出勤天數)</t>
        </is>
      </c>
      <c r="C96" s="206" t="n"/>
      <c r="D96" s="63" t="n">
        <v>117</v>
      </c>
      <c r="E96" s="63" t="n">
        <v>138</v>
      </c>
      <c r="F96" s="63" t="n">
        <v>132</v>
      </c>
      <c r="G96" s="63" t="n">
        <v>122</v>
      </c>
      <c r="H96" s="63" t="n">
        <v>118</v>
      </c>
      <c r="I96" s="63" t="n">
        <v>127</v>
      </c>
      <c r="J96" s="63" t="n">
        <v>125</v>
      </c>
      <c r="K96" s="63" t="n">
        <v>129</v>
      </c>
      <c r="L96" s="63" t="n">
        <v>122</v>
      </c>
      <c r="M96" s="63" t="n">
        <v>113</v>
      </c>
      <c r="N96" s="61" t="n">
        <v>109</v>
      </c>
      <c r="O96" s="61" t="n">
        <v>106</v>
      </c>
    </row>
  </sheetData>
  <mergeCells count="75">
    <mergeCell ref="B95:C95"/>
    <mergeCell ref="B96:C96"/>
    <mergeCell ref="A73:A84"/>
    <mergeCell ref="B73:B77"/>
    <mergeCell ref="B78:B83"/>
    <mergeCell ref="B84:C84"/>
    <mergeCell ref="B7:C7"/>
    <mergeCell ref="B8:C8"/>
    <mergeCell ref="B10:C10"/>
    <mergeCell ref="B11:C11"/>
    <mergeCell ref="B12:C12"/>
    <mergeCell ref="B14:B17"/>
    <mergeCell ref="B32:C32"/>
    <mergeCell ref="B18:C18"/>
    <mergeCell ref="B19:C19"/>
    <mergeCell ref="B21:C21"/>
    <mergeCell ref="B22:C22"/>
    <mergeCell ref="B23:C23"/>
    <mergeCell ref="B25:C25"/>
    <mergeCell ref="B26:C26"/>
    <mergeCell ref="B27:C27"/>
    <mergeCell ref="B29:C29"/>
    <mergeCell ref="B30:C30"/>
    <mergeCell ref="B31:C31"/>
    <mergeCell ref="A1:O1"/>
    <mergeCell ref="B2:C2"/>
    <mergeCell ref="B4:C4"/>
    <mergeCell ref="B5:C5"/>
    <mergeCell ref="B6:C6"/>
    <mergeCell ref="B46:C46"/>
    <mergeCell ref="B34:C34"/>
    <mergeCell ref="B35:C35"/>
    <mergeCell ref="B36:C36"/>
    <mergeCell ref="B37:C37"/>
    <mergeCell ref="B39:C39"/>
    <mergeCell ref="B40:C40"/>
    <mergeCell ref="B41:C41"/>
    <mergeCell ref="B42:C42"/>
    <mergeCell ref="B43:C43"/>
    <mergeCell ref="B44:C44"/>
    <mergeCell ref="B45:C45"/>
    <mergeCell ref="B61:C61"/>
    <mergeCell ref="B62:C62"/>
    <mergeCell ref="B63:C63"/>
    <mergeCell ref="B60:C60"/>
    <mergeCell ref="B47:C47"/>
    <mergeCell ref="B48:C48"/>
    <mergeCell ref="B49:C49"/>
    <mergeCell ref="B51:C51"/>
    <mergeCell ref="B52:C52"/>
    <mergeCell ref="B53:C53"/>
    <mergeCell ref="B54:C54"/>
    <mergeCell ref="B55:C55"/>
    <mergeCell ref="B57:C57"/>
    <mergeCell ref="B58:C58"/>
    <mergeCell ref="B59:C59"/>
    <mergeCell ref="B71:C71"/>
    <mergeCell ref="B64:C64"/>
    <mergeCell ref="B65:C65"/>
    <mergeCell ref="B68:C68"/>
    <mergeCell ref="B69:C69"/>
    <mergeCell ref="B70:C70"/>
    <mergeCell ref="B66:C66"/>
    <mergeCell ref="B67:C67"/>
    <mergeCell ref="B72:C72"/>
    <mergeCell ref="B91:C91"/>
    <mergeCell ref="B92:C92"/>
    <mergeCell ref="B93:C93"/>
    <mergeCell ref="B94:C94"/>
    <mergeCell ref="B85:C85"/>
    <mergeCell ref="B86:C86"/>
    <mergeCell ref="B87:C87"/>
    <mergeCell ref="B88:C88"/>
    <mergeCell ref="B89:C89"/>
    <mergeCell ref="B90:C90"/>
  </mergeCells>
  <printOptions horizontalCentered="1"/>
  <pageMargins left="0" right="0" top="0" bottom="0.1968503937007874" header="0.3149606299212598" footer="0.3149606299212598"/>
  <pageSetup orientation="landscape" paperSize="9" scale="60" fitToHeight="0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P122"/>
  <sheetViews>
    <sheetView zoomScale="70" zoomScaleNormal="70" workbookViewId="0">
      <pane ySplit="2" topLeftCell="A3" activePane="bottomLeft" state="frozen"/>
      <selection pane="bottomLeft" activeCell="M67" sqref="M67"/>
    </sheetView>
  </sheetViews>
  <sheetFormatPr baseColWidth="8" defaultRowHeight="15"/>
  <cols>
    <col width="8" customWidth="1" style="4" min="1" max="1"/>
    <col width="31.125" customWidth="1" style="4" min="2" max="2"/>
    <col width="23.375" customWidth="1" style="4" min="3" max="3"/>
    <col width="16.75" customWidth="1" style="4" min="4" max="15"/>
  </cols>
  <sheetData>
    <row r="1" ht="37.5" customHeight="1">
      <c r="A1" s="225" t="inlineStr">
        <is>
          <t>108年度 M13業務參數表</t>
        </is>
      </c>
      <c r="B1" s="204" t="n"/>
      <c r="C1" s="204" t="n"/>
      <c r="D1" s="204" t="n"/>
      <c r="E1" s="204" t="n"/>
      <c r="F1" s="204" t="n"/>
      <c r="G1" s="204" t="n"/>
      <c r="H1" s="204" t="n"/>
      <c r="I1" s="204" t="n"/>
      <c r="J1" s="204" t="n"/>
      <c r="K1" s="204" t="n"/>
      <c r="L1" s="204" t="n"/>
      <c r="M1" s="204" t="n"/>
      <c r="N1" s="204" t="n"/>
      <c r="O1" s="204" t="n"/>
    </row>
    <row r="2" ht="25.5" customHeight="1">
      <c r="A2" s="226" t="inlineStr">
        <is>
          <t>項次</t>
        </is>
      </c>
      <c r="B2" s="226" t="inlineStr">
        <is>
          <t>重點業務項目及執行情形簡述</t>
        </is>
      </c>
      <c r="C2" s="206" t="n"/>
      <c r="D2" s="64" t="inlineStr">
        <is>
          <t>108.01</t>
        </is>
      </c>
      <c r="E2" s="64" t="inlineStr">
        <is>
          <t>108.02</t>
        </is>
      </c>
      <c r="F2" s="64" t="inlineStr">
        <is>
          <t>108.03</t>
        </is>
      </c>
      <c r="G2" s="64" t="inlineStr">
        <is>
          <t>108.04</t>
        </is>
      </c>
      <c r="H2" s="64" t="inlineStr">
        <is>
          <t>108.05</t>
        </is>
      </c>
      <c r="I2" s="64" t="inlineStr">
        <is>
          <t>108.06</t>
        </is>
      </c>
      <c r="J2" s="64" t="inlineStr">
        <is>
          <t>108.07</t>
        </is>
      </c>
      <c r="K2" s="64" t="inlineStr">
        <is>
          <t>108.08</t>
        </is>
      </c>
      <c r="L2" s="64" t="inlineStr">
        <is>
          <t>108.09</t>
        </is>
      </c>
      <c r="M2" s="64" t="inlineStr">
        <is>
          <t>108.10</t>
        </is>
      </c>
      <c r="N2" s="64" t="inlineStr">
        <is>
          <t>108.11</t>
        </is>
      </c>
      <c r="O2" s="64" t="inlineStr">
        <is>
          <t>108.12</t>
        </is>
      </c>
    </row>
    <row r="3" ht="22.5" customHeight="1">
      <c r="A3" s="14" t="inlineStr">
        <is>
          <t>1.</t>
        </is>
      </c>
      <c r="B3" s="15" t="inlineStr">
        <is>
          <t>總務費用統籌預算</t>
        </is>
      </c>
      <c r="C3" s="21" t="inlineStr">
        <is>
          <t>58,873,840元</t>
        </is>
      </c>
      <c r="D3" s="255" t="n"/>
      <c r="E3" s="256" t="n"/>
      <c r="F3" s="256" t="n"/>
      <c r="G3" s="256" t="n"/>
      <c r="H3" s="256" t="n"/>
      <c r="I3" s="256" t="n"/>
      <c r="J3" s="256" t="n"/>
      <c r="K3" s="256" t="n"/>
      <c r="L3" s="256" t="n"/>
      <c r="M3" s="256" t="n"/>
      <c r="N3" s="256" t="n"/>
      <c r="O3" s="256" t="n"/>
    </row>
    <row r="4" ht="22.5" customHeight="1">
      <c r="A4" s="1" t="inlineStr">
        <is>
          <t>1.-1</t>
        </is>
      </c>
      <c r="B4" s="242" t="inlineStr">
        <is>
          <t>每月支出費用</t>
        </is>
      </c>
      <c r="C4" s="206" t="n"/>
      <c r="D4" s="26" t="n">
        <v>5036355</v>
      </c>
      <c r="E4" s="26" t="n">
        <v>4893074</v>
      </c>
      <c r="F4" s="26" t="n">
        <v>6766176</v>
      </c>
      <c r="G4" s="26" t="n">
        <v>3444442</v>
      </c>
      <c r="H4" s="26" t="n">
        <v>3141701</v>
      </c>
      <c r="I4" s="26" t="n">
        <v>2479947</v>
      </c>
      <c r="J4" s="26" t="n">
        <v>3640751</v>
      </c>
      <c r="K4" s="26" t="n">
        <v>3040167</v>
      </c>
      <c r="L4" s="26" t="n">
        <v>3588317</v>
      </c>
      <c r="M4" s="26" t="n">
        <v>3086388</v>
      </c>
      <c r="N4" s="26" t="n">
        <v>5773350</v>
      </c>
      <c r="O4" s="26" t="n">
        <v>3652065</v>
      </c>
    </row>
    <row r="5" ht="22.5" customHeight="1">
      <c r="A5" s="1" t="inlineStr">
        <is>
          <t>1.-2</t>
        </is>
      </c>
      <c r="B5" s="242" t="inlineStr">
        <is>
          <t>累計費用</t>
        </is>
      </c>
      <c r="C5" s="206" t="n"/>
      <c r="D5" s="26">
        <f>D4</f>
        <v/>
      </c>
      <c r="E5" s="26">
        <f>D4+E4</f>
        <v/>
      </c>
      <c r="F5" s="26">
        <f>D4+E4+F4</f>
        <v/>
      </c>
      <c r="G5" s="26">
        <f>D4+E4+F4+G4</f>
        <v/>
      </c>
      <c r="H5" s="26">
        <f>D4+E4+F4+G4+H4</f>
        <v/>
      </c>
      <c r="I5" s="26">
        <f>D4+E4+F4+G4+H4+I4</f>
        <v/>
      </c>
      <c r="J5" s="26" t="n">
        <v>29402446</v>
      </c>
      <c r="K5" s="26" t="n">
        <v>32445296</v>
      </c>
      <c r="L5" s="26" t="n">
        <v>36030313</v>
      </c>
      <c r="M5" s="26" t="n">
        <v>39120001</v>
      </c>
      <c r="N5" s="26" t="n">
        <v>44893351</v>
      </c>
      <c r="O5" s="26" t="n">
        <v>48545416</v>
      </c>
    </row>
    <row r="6" ht="22.5" customHeight="1">
      <c r="A6" s="1" t="inlineStr">
        <is>
          <t>1.-3</t>
        </is>
      </c>
      <c r="B6" s="242" t="inlineStr">
        <is>
          <t>費用累計執行率</t>
        </is>
      </c>
      <c r="C6" s="206" t="n"/>
      <c r="D6" s="27">
        <f>D5/58771840</f>
        <v/>
      </c>
      <c r="E6" s="27">
        <f>E5/58771840</f>
        <v/>
      </c>
      <c r="F6" s="28">
        <f>F5/58771840</f>
        <v/>
      </c>
      <c r="G6" s="28">
        <f>G5/58771840</f>
        <v/>
      </c>
      <c r="H6" s="28">
        <f>H5/58771840</f>
        <v/>
      </c>
      <c r="I6" s="28">
        <f>I5/58771840</f>
        <v/>
      </c>
      <c r="J6" s="28">
        <f>J5/58771840</f>
        <v/>
      </c>
      <c r="K6" s="28">
        <f>K5/58771840</f>
        <v/>
      </c>
      <c r="L6" s="28" t="n">
        <v>0.613</v>
      </c>
      <c r="M6" s="28" t="n">
        <v>0.666</v>
      </c>
      <c r="N6" s="28" t="n">
        <v>0.764</v>
      </c>
      <c r="O6" s="28" t="n">
        <v>0.825</v>
      </c>
    </row>
    <row r="7" ht="22.5" customHeight="1">
      <c r="A7" s="1" t="inlineStr">
        <is>
          <t>1.-4</t>
        </is>
      </c>
      <c r="B7" s="227" t="inlineStr">
        <is>
          <t>月撙節金額</t>
        </is>
      </c>
      <c r="C7" s="206" t="n"/>
      <c r="D7" s="29" t="n">
        <v>988993</v>
      </c>
      <c r="E7" s="29" t="n">
        <v>774690</v>
      </c>
      <c r="F7" s="29" t="n">
        <v>962138</v>
      </c>
      <c r="G7" s="29" t="n">
        <v>587238</v>
      </c>
      <c r="H7" s="29" t="n">
        <v>700604</v>
      </c>
      <c r="I7" s="29" t="n">
        <v>1346618</v>
      </c>
      <c r="J7" s="29" t="n">
        <v>151785</v>
      </c>
      <c r="K7" s="29" t="n">
        <v>517819</v>
      </c>
      <c r="L7" s="29" t="n">
        <v>863039</v>
      </c>
      <c r="M7" s="29" t="n">
        <v>2395773</v>
      </c>
      <c r="N7" s="29" t="n">
        <v>1180362</v>
      </c>
      <c r="O7" s="29" t="n">
        <v>-234885</v>
      </c>
    </row>
    <row r="8" ht="22.5" customHeight="1">
      <c r="A8" s="1" t="inlineStr">
        <is>
          <t>1.-5</t>
        </is>
      </c>
      <c r="B8" s="227" t="inlineStr">
        <is>
          <t>累計撙節率</t>
        </is>
      </c>
      <c r="C8" s="206" t="n"/>
      <c r="D8" s="264" t="n">
        <v>-0.007</v>
      </c>
      <c r="E8" s="264" t="n">
        <v>-0.012</v>
      </c>
      <c r="F8" s="259" t="n">
        <v>0.051</v>
      </c>
      <c r="G8" s="259" t="n">
        <v>0.058</v>
      </c>
      <c r="H8" s="259" t="n">
        <v>0.07099999999999999</v>
      </c>
      <c r="I8" s="259" t="n">
        <v>0.065</v>
      </c>
      <c r="J8" s="259" t="n">
        <v>0.08699999999999999</v>
      </c>
      <c r="K8" s="259" t="n">
        <v>0.095</v>
      </c>
      <c r="L8" s="259" t="n">
        <v>0.117</v>
      </c>
      <c r="M8" s="259" t="n">
        <v>0.158</v>
      </c>
      <c r="N8" s="259" t="n">
        <v>0.178</v>
      </c>
      <c r="O8" s="259" t="n">
        <v>0.175</v>
      </c>
    </row>
    <row r="9" ht="22.5" customHeight="1">
      <c r="A9" s="14" t="inlineStr">
        <is>
          <t>2.</t>
        </is>
      </c>
      <c r="B9" s="15" t="inlineStr">
        <is>
          <t>總務資本支出預算</t>
        </is>
      </c>
      <c r="C9" s="21" t="inlineStr">
        <is>
          <t xml:space="preserve"> 6,500,000元</t>
        </is>
      </c>
      <c r="D9" s="255" t="n"/>
      <c r="E9" s="256" t="n"/>
      <c r="F9" s="256" t="n"/>
      <c r="G9" s="256" t="n"/>
      <c r="H9" s="256" t="n"/>
      <c r="I9" s="277" t="inlineStr">
        <is>
          <t>A51及A81會議室聲音設備汰換</t>
        </is>
      </c>
      <c r="J9" s="277" t="n"/>
      <c r="K9" s="277" t="n"/>
      <c r="L9" s="277" t="n"/>
      <c r="M9" s="277" t="n"/>
      <c r="N9" s="277" t="n"/>
      <c r="O9" s="277" t="n"/>
    </row>
    <row r="10" ht="22.5" customHeight="1">
      <c r="A10" s="1" t="inlineStr">
        <is>
          <t>2.-1</t>
        </is>
      </c>
      <c r="B10" s="242" t="inlineStr">
        <is>
          <t>已執行資本支出金額</t>
        </is>
      </c>
      <c r="C10" s="206" t="n"/>
      <c r="D10" s="26" t="n">
        <v>44000</v>
      </c>
      <c r="E10" s="26" t="n">
        <v>44000</v>
      </c>
      <c r="F10" s="26" t="n">
        <v>44000</v>
      </c>
      <c r="G10" s="26" t="n">
        <v>44000</v>
      </c>
      <c r="H10" s="26" t="n">
        <v>94000</v>
      </c>
      <c r="I10" s="30" t="n">
        <v>2144000</v>
      </c>
      <c r="J10" s="30" t="n">
        <v>2144000</v>
      </c>
      <c r="K10" s="30" t="n">
        <v>2139000</v>
      </c>
      <c r="L10" s="30" t="n">
        <v>2784000</v>
      </c>
      <c r="M10" s="30" t="n">
        <v>2814000</v>
      </c>
      <c r="N10" s="30" t="n">
        <v>2814000</v>
      </c>
      <c r="O10" s="30" t="n">
        <v>2812000</v>
      </c>
    </row>
    <row r="11" ht="22.5" customHeight="1">
      <c r="A11" s="1" t="inlineStr">
        <is>
          <t>2.-2</t>
        </is>
      </c>
      <c r="B11" s="242" t="inlineStr">
        <is>
          <t>資本支出累計執行率</t>
        </is>
      </c>
      <c r="C11" s="206" t="n"/>
      <c r="D11" s="258" t="n">
        <v>0.0068</v>
      </c>
      <c r="E11" s="258" t="n">
        <v>0.007</v>
      </c>
      <c r="F11" s="258" t="n">
        <v>0.007</v>
      </c>
      <c r="G11" s="258" t="n">
        <v>0.007</v>
      </c>
      <c r="H11" s="258" t="n">
        <v>0.014</v>
      </c>
      <c r="I11" s="258" t="n">
        <v>0.329</v>
      </c>
      <c r="J11" s="258" t="n">
        <v>0.329</v>
      </c>
      <c r="K11" s="258" t="n">
        <v>0.329</v>
      </c>
      <c r="L11" s="258" t="n">
        <v>0.428</v>
      </c>
      <c r="M11" s="258" t="n">
        <v>0.4329</v>
      </c>
      <c r="N11" s="258" t="n">
        <v>0.433</v>
      </c>
      <c r="O11" s="258" t="n">
        <v>0.433</v>
      </c>
    </row>
    <row r="12" ht="22.5" customHeight="1">
      <c r="A12" s="1" t="inlineStr">
        <is>
          <t>2.-3</t>
        </is>
      </c>
      <c r="B12" s="242" t="inlineStr">
        <is>
          <t>執行項目</t>
        </is>
      </c>
      <c r="C12" s="206" t="n"/>
      <c r="D12" s="50" t="inlineStr">
        <is>
          <t>1.汰換大寮機廠教育訓練所需單槍投影機、2.汰換南機廠訓練教室擴音器及麥克風等、3.行政大樓A51及A81會議室麥克風及聲音主機設備汰換</t>
        </is>
      </c>
      <c r="E12" s="51" t="n"/>
      <c r="F12" s="51" t="n"/>
      <c r="G12" s="51" t="n"/>
      <c r="H12" s="51" t="n"/>
      <c r="I12" s="52" t="n"/>
      <c r="J12" s="31" t="n"/>
      <c r="K12" s="31" t="n"/>
      <c r="L12" s="31" t="n"/>
      <c r="M12" s="31" t="n"/>
      <c r="N12" s="31" t="n"/>
      <c r="O12" s="44" t="n"/>
    </row>
    <row r="13" ht="22.5" customHeight="1">
      <c r="A13" s="14" t="inlineStr">
        <is>
          <t>3.</t>
        </is>
      </c>
      <c r="B13" s="15" t="inlineStr">
        <is>
          <t>機廠保全預算</t>
        </is>
      </c>
      <c r="C13" s="22" t="inlineStr">
        <is>
          <t>9,485,000元</t>
        </is>
      </c>
      <c r="D13" s="255" t="n"/>
      <c r="E13" s="256" t="n"/>
      <c r="F13" s="256" t="n"/>
      <c r="G13" s="256" t="n"/>
      <c r="H13" s="256" t="n"/>
      <c r="I13" s="256" t="n"/>
      <c r="J13" s="256" t="n"/>
      <c r="K13" s="256" t="n"/>
      <c r="L13" s="256" t="n"/>
      <c r="M13" s="256" t="n"/>
      <c r="N13" s="256" t="n"/>
      <c r="O13" s="256" t="n"/>
    </row>
    <row r="14" ht="22.5" customHeight="1">
      <c r="A14" s="16" t="n"/>
      <c r="B14" s="227" t="inlineStr">
        <is>
          <t>機廠保全人力</t>
        </is>
      </c>
      <c r="C14" s="227" t="inlineStr">
        <is>
          <t>南機廠行政區</t>
        </is>
      </c>
      <c r="D14" s="32" t="inlineStr">
        <is>
          <t>4</t>
        </is>
      </c>
      <c r="E14" s="32" t="inlineStr">
        <is>
          <t>4</t>
        </is>
      </c>
      <c r="F14" s="32" t="inlineStr">
        <is>
          <t>4</t>
        </is>
      </c>
      <c r="G14" s="32" t="inlineStr">
        <is>
          <t>4</t>
        </is>
      </c>
      <c r="H14" s="32" t="inlineStr">
        <is>
          <t>4</t>
        </is>
      </c>
      <c r="I14" s="32" t="inlineStr">
        <is>
          <t>4</t>
        </is>
      </c>
      <c r="J14" s="32" t="inlineStr">
        <is>
          <t>4</t>
        </is>
      </c>
      <c r="K14" s="32" t="inlineStr">
        <is>
          <t>4</t>
        </is>
      </c>
      <c r="L14" s="32" t="inlineStr">
        <is>
          <t>4</t>
        </is>
      </c>
      <c r="M14" s="32" t="inlineStr">
        <is>
          <t>4</t>
        </is>
      </c>
      <c r="N14" s="32" t="inlineStr">
        <is>
          <t>4</t>
        </is>
      </c>
      <c r="O14" s="32" t="inlineStr">
        <is>
          <t>4</t>
        </is>
      </c>
    </row>
    <row r="15" ht="22.5" customHeight="1">
      <c r="A15" s="16" t="n"/>
      <c r="B15" s="228" t="n"/>
      <c r="C15" s="227" t="inlineStr">
        <is>
          <t>南機廠</t>
        </is>
      </c>
      <c r="D15" s="32" t="inlineStr">
        <is>
          <t>5</t>
        </is>
      </c>
      <c r="E15" s="32" t="inlineStr">
        <is>
          <t>5</t>
        </is>
      </c>
      <c r="F15" s="32" t="inlineStr">
        <is>
          <t>5</t>
        </is>
      </c>
      <c r="G15" s="32" t="inlineStr">
        <is>
          <t>5</t>
        </is>
      </c>
      <c r="H15" s="32" t="inlineStr">
        <is>
          <t>5</t>
        </is>
      </c>
      <c r="I15" s="32" t="inlineStr">
        <is>
          <t>5</t>
        </is>
      </c>
      <c r="J15" s="32" t="inlineStr">
        <is>
          <t>5</t>
        </is>
      </c>
      <c r="K15" s="32" t="inlineStr">
        <is>
          <t>5</t>
        </is>
      </c>
      <c r="L15" s="32" t="inlineStr">
        <is>
          <t>5</t>
        </is>
      </c>
      <c r="M15" s="32" t="inlineStr">
        <is>
          <t>5</t>
        </is>
      </c>
      <c r="N15" s="32" t="inlineStr">
        <is>
          <t>5</t>
        </is>
      </c>
      <c r="O15" s="32" t="inlineStr">
        <is>
          <t>5</t>
        </is>
      </c>
    </row>
    <row r="16" ht="22.5" customHeight="1">
      <c r="A16" s="16" t="n"/>
      <c r="B16" s="228" t="n"/>
      <c r="C16" s="227" t="inlineStr">
        <is>
          <t>大寮機廠</t>
        </is>
      </c>
      <c r="D16" s="32" t="inlineStr">
        <is>
          <t>6</t>
        </is>
      </c>
      <c r="E16" s="32" t="inlineStr">
        <is>
          <t>6</t>
        </is>
      </c>
      <c r="F16" s="32" t="inlineStr">
        <is>
          <t>6</t>
        </is>
      </c>
      <c r="G16" s="32" t="inlineStr">
        <is>
          <t>6</t>
        </is>
      </c>
      <c r="H16" s="32" t="inlineStr">
        <is>
          <t>6</t>
        </is>
      </c>
      <c r="I16" s="32" t="inlineStr">
        <is>
          <t>6</t>
        </is>
      </c>
      <c r="J16" s="32" t="inlineStr">
        <is>
          <t>6</t>
        </is>
      </c>
      <c r="K16" s="32" t="inlineStr">
        <is>
          <t>6</t>
        </is>
      </c>
      <c r="L16" s="32" t="inlineStr">
        <is>
          <t>6</t>
        </is>
      </c>
      <c r="M16" s="32" t="inlineStr">
        <is>
          <t>6</t>
        </is>
      </c>
      <c r="N16" s="32" t="inlineStr">
        <is>
          <t>6</t>
        </is>
      </c>
      <c r="O16" s="32" t="inlineStr">
        <is>
          <t>6</t>
        </is>
      </c>
    </row>
    <row r="17" ht="22.5" customHeight="1">
      <c r="A17" s="17" t="n"/>
      <c r="B17" s="229" t="n"/>
      <c r="C17" s="227" t="inlineStr">
        <is>
          <t>北機廠</t>
        </is>
      </c>
      <c r="D17" s="32" t="inlineStr">
        <is>
          <t>3</t>
        </is>
      </c>
      <c r="E17" s="32" t="inlineStr">
        <is>
          <t>3</t>
        </is>
      </c>
      <c r="F17" s="32" t="inlineStr">
        <is>
          <t>3</t>
        </is>
      </c>
      <c r="G17" s="32" t="inlineStr">
        <is>
          <t>3</t>
        </is>
      </c>
      <c r="H17" s="32" t="inlineStr">
        <is>
          <t>3</t>
        </is>
      </c>
      <c r="I17" s="32" t="inlineStr">
        <is>
          <t>3</t>
        </is>
      </c>
      <c r="J17" s="32" t="inlineStr">
        <is>
          <t>3</t>
        </is>
      </c>
      <c r="K17" s="32" t="inlineStr">
        <is>
          <t>3</t>
        </is>
      </c>
      <c r="L17" s="32" t="inlineStr">
        <is>
          <t>3</t>
        </is>
      </c>
      <c r="M17" s="32" t="inlineStr">
        <is>
          <t>3</t>
        </is>
      </c>
      <c r="N17" s="32" t="inlineStr">
        <is>
          <t>3</t>
        </is>
      </c>
      <c r="O17" s="32" t="inlineStr">
        <is>
          <t>3</t>
        </is>
      </c>
    </row>
    <row r="18" ht="22.5" customHeight="1">
      <c r="A18" s="1" t="inlineStr">
        <is>
          <t>3.-1</t>
        </is>
      </c>
      <c r="B18" s="241" t="inlineStr">
        <is>
          <t>南機廠保全預算4,938,840元</t>
        </is>
      </c>
      <c r="C18" s="206" t="n"/>
      <c r="D18" s="278" t="n"/>
      <c r="E18" s="278" t="n"/>
      <c r="F18" s="278" t="n"/>
      <c r="G18" s="278" t="n"/>
      <c r="H18" s="278" t="n"/>
      <c r="I18" s="278" t="n"/>
      <c r="J18" s="278" t="n"/>
      <c r="K18" s="278" t="n"/>
      <c r="L18" s="278" t="n"/>
      <c r="M18" s="278" t="n"/>
      <c r="N18" s="278" t="n"/>
      <c r="O18" s="278" t="n"/>
    </row>
    <row r="19" ht="22.5" customHeight="1">
      <c r="A19" s="1" t="inlineStr">
        <is>
          <t>3.-2</t>
        </is>
      </c>
      <c r="B19" s="241" t="inlineStr">
        <is>
          <t>每月支出費用</t>
        </is>
      </c>
      <c r="C19" s="206" t="n"/>
      <c r="D19" s="279" t="n">
        <v>353430</v>
      </c>
      <c r="E19" s="279" t="n">
        <v>306900</v>
      </c>
      <c r="F19" s="279" t="n">
        <v>346500</v>
      </c>
      <c r="G19" s="279" t="n">
        <v>345780</v>
      </c>
      <c r="H19" s="279" t="n">
        <v>360018</v>
      </c>
      <c r="I19" s="279" t="n">
        <v>343746</v>
      </c>
      <c r="J19" s="279" t="n">
        <v>383552</v>
      </c>
      <c r="K19" s="279" t="n">
        <v>381018</v>
      </c>
      <c r="L19" s="279" t="n">
        <v>365780</v>
      </c>
      <c r="M19" s="279" t="n">
        <v>381018</v>
      </c>
      <c r="N19" s="279" t="n">
        <v>372382</v>
      </c>
      <c r="O19" s="279" t="n">
        <v>381018</v>
      </c>
    </row>
    <row r="20" ht="22.5" customHeight="1">
      <c r="A20" s="1" t="inlineStr">
        <is>
          <t>3.-3</t>
        </is>
      </c>
      <c r="B20" s="241" t="inlineStr">
        <is>
          <t>費用累計執行率</t>
        </is>
      </c>
      <c r="C20" s="206" t="n"/>
      <c r="D20" s="280" t="n">
        <v>0.07199999999999999</v>
      </c>
      <c r="E20" s="280" t="n">
        <v>0.134</v>
      </c>
      <c r="F20" s="280" t="n">
        <v>0.204</v>
      </c>
      <c r="G20" s="280" t="n">
        <v>0.274</v>
      </c>
      <c r="H20" s="280" t="n">
        <v>0.347</v>
      </c>
      <c r="I20" s="280" t="n">
        <v>0.416</v>
      </c>
      <c r="J20" s="280" t="n">
        <v>0.518</v>
      </c>
      <c r="K20" s="280" t="n">
        <v>0.595</v>
      </c>
      <c r="L20" s="280" t="n">
        <v>0.669</v>
      </c>
      <c r="M20" s="280" t="n">
        <v>0.746</v>
      </c>
      <c r="N20" s="280" t="n">
        <v>0.822</v>
      </c>
      <c r="O20" s="280" t="n">
        <v>0.899</v>
      </c>
    </row>
    <row r="21" ht="22.5" customHeight="1">
      <c r="A21" s="14" t="inlineStr">
        <is>
          <t>4.</t>
        </is>
      </c>
      <c r="B21" s="53" t="inlineStr">
        <is>
          <t>南機廠清潔費用預算</t>
        </is>
      </c>
      <c r="C21" s="22" t="inlineStr">
        <is>
          <t>5,199,000元</t>
        </is>
      </c>
      <c r="D21" s="255" t="n"/>
      <c r="E21" s="281" t="inlineStr">
        <is>
          <t>行政大樓1樓(含收發室)+8樓+5部電梯花崗石地板拋光打磨費201,840元</t>
        </is>
      </c>
      <c r="F21" s="256" t="n"/>
      <c r="G21" s="256" t="n"/>
      <c r="H21" s="256" t="n"/>
      <c r="I21" s="256" t="n"/>
      <c r="J21" s="256" t="n"/>
      <c r="K21" s="256" t="n"/>
      <c r="L21" s="256" t="n"/>
      <c r="M21" s="256" t="n"/>
      <c r="N21" s="256" t="n"/>
      <c r="O21" s="256" t="n"/>
    </row>
    <row r="22" ht="22.5" customHeight="1">
      <c r="A22" s="13" t="n"/>
      <c r="B22" s="231" t="inlineStr">
        <is>
          <t>南機廠清潔人力</t>
        </is>
      </c>
      <c r="C22" s="206" t="n"/>
      <c r="D22" s="266" t="n">
        <v>10</v>
      </c>
      <c r="E22" s="266" t="n">
        <v>10</v>
      </c>
      <c r="F22" s="266" t="n">
        <v>10</v>
      </c>
      <c r="G22" s="266" t="n">
        <v>10</v>
      </c>
      <c r="H22" s="266" t="n">
        <v>10</v>
      </c>
      <c r="I22" s="266" t="n">
        <v>10</v>
      </c>
      <c r="J22" s="266" t="n">
        <v>10</v>
      </c>
      <c r="K22" s="266" t="n">
        <v>10</v>
      </c>
      <c r="L22" s="266" t="n">
        <v>10</v>
      </c>
      <c r="M22" s="266" t="n">
        <v>10</v>
      </c>
      <c r="N22" s="266" t="n">
        <v>10</v>
      </c>
      <c r="O22" s="266" t="n">
        <v>10</v>
      </c>
    </row>
    <row r="23" ht="22.5" customHeight="1">
      <c r="A23" s="1" t="inlineStr">
        <is>
          <t>4.-1</t>
        </is>
      </c>
      <c r="B23" s="245" t="inlineStr">
        <is>
          <t>每月支出費用</t>
        </is>
      </c>
      <c r="C23" s="206" t="n"/>
      <c r="D23" s="268" t="n">
        <v>386041</v>
      </c>
      <c r="E23" s="282" t="n">
        <v>584002</v>
      </c>
      <c r="F23" s="268" t="n">
        <v>389800</v>
      </c>
      <c r="G23" s="268" t="n">
        <v>382162</v>
      </c>
      <c r="H23" s="268" t="n">
        <v>384116</v>
      </c>
      <c r="I23" s="26" t="n">
        <v>383435</v>
      </c>
      <c r="J23" s="26" t="n">
        <v>379616</v>
      </c>
      <c r="K23" s="26" t="n">
        <v>385981</v>
      </c>
      <c r="L23" s="26" t="n">
        <v>379616</v>
      </c>
      <c r="M23" s="26" t="n">
        <v>379616</v>
      </c>
      <c r="N23" s="26" t="n">
        <v>402162</v>
      </c>
      <c r="O23" s="26" t="n">
        <v>407838</v>
      </c>
    </row>
    <row r="24" ht="22.5" customHeight="1">
      <c r="A24" s="1" t="inlineStr">
        <is>
          <t>4.-2</t>
        </is>
      </c>
      <c r="B24" s="245" t="inlineStr">
        <is>
          <t>費用累計執行率</t>
        </is>
      </c>
      <c r="C24" s="206" t="n"/>
      <c r="D24" s="264" t="inlineStr">
        <is>
          <t>7.4%</t>
        </is>
      </c>
      <c r="E24" s="264" t="n">
        <v>0.187</v>
      </c>
      <c r="F24" s="264" t="n">
        <v>0.262</v>
      </c>
      <c r="G24" s="264" t="n">
        <v>0.335</v>
      </c>
      <c r="H24" s="264" t="n">
        <v>0.409</v>
      </c>
      <c r="I24" s="264" t="n">
        <v>0.483</v>
      </c>
      <c r="J24" s="264" t="n">
        <v>0.556</v>
      </c>
      <c r="K24" s="264" t="n">
        <v>0.63</v>
      </c>
      <c r="L24" s="264" t="n">
        <v>0.703</v>
      </c>
      <c r="M24" s="264" t="n">
        <v>0.776</v>
      </c>
      <c r="N24" s="264" t="n">
        <v>0.853</v>
      </c>
      <c r="O24" s="264" t="n">
        <v>0.9320000000000001</v>
      </c>
    </row>
    <row r="25" ht="22.5" customHeight="1">
      <c r="A25" s="14" t="inlineStr">
        <is>
          <t>5.</t>
        </is>
      </c>
      <c r="B25" s="15" t="inlineStr">
        <is>
          <t>南機廠綠化預算</t>
        </is>
      </c>
      <c r="C25" s="22" t="inlineStr">
        <is>
          <t>1,816,000元</t>
        </is>
      </c>
      <c r="D25" s="255" t="n"/>
      <c r="E25" s="256" t="n"/>
      <c r="F25" s="256" t="n"/>
      <c r="G25" s="256" t="n"/>
      <c r="H25" s="256" t="n"/>
      <c r="I25" s="256" t="n"/>
      <c r="J25" s="256" t="n"/>
      <c r="K25" s="256" t="n"/>
      <c r="L25" s="256" t="n"/>
      <c r="M25" s="256" t="n"/>
      <c r="N25" s="256" t="n"/>
      <c r="O25" s="256" t="n"/>
    </row>
    <row r="26" ht="22.5" customHeight="1">
      <c r="A26" s="17" t="n"/>
      <c r="B26" s="231" t="inlineStr">
        <is>
          <t>南機廠道路清潔及綠化人力</t>
        </is>
      </c>
      <c r="C26" s="206" t="n"/>
      <c r="D26" s="266" t="n">
        <v>4</v>
      </c>
      <c r="E26" s="266" t="n">
        <v>4</v>
      </c>
      <c r="F26" s="266" t="n">
        <v>4</v>
      </c>
      <c r="G26" s="266" t="n">
        <v>4</v>
      </c>
      <c r="H26" s="266" t="n">
        <v>4</v>
      </c>
      <c r="I26" s="266" t="n">
        <v>4</v>
      </c>
      <c r="J26" s="266" t="n">
        <v>4</v>
      </c>
      <c r="K26" s="266" t="n">
        <v>4</v>
      </c>
      <c r="L26" s="266" t="n">
        <v>4</v>
      </c>
      <c r="M26" s="266" t="n">
        <v>4</v>
      </c>
      <c r="N26" s="266" t="n">
        <v>4</v>
      </c>
      <c r="O26" s="266" t="n">
        <v>4</v>
      </c>
    </row>
    <row r="27" ht="22.5" customHeight="1">
      <c r="A27" s="1" t="inlineStr">
        <is>
          <t>5.-1</t>
        </is>
      </c>
      <c r="B27" s="221" t="inlineStr">
        <is>
          <t>每月支出費用</t>
        </is>
      </c>
      <c r="C27" s="206" t="n"/>
      <c r="D27" s="33" t="n">
        <v>122839</v>
      </c>
      <c r="E27" s="33" t="n">
        <v>122839</v>
      </c>
      <c r="F27" s="33" t="n">
        <v>131635</v>
      </c>
      <c r="G27" s="33" t="n">
        <v>133349</v>
      </c>
      <c r="H27" s="33" t="n">
        <v>133349</v>
      </c>
      <c r="I27" s="33" t="n">
        <v>133349</v>
      </c>
      <c r="J27" s="33" t="n">
        <v>133349</v>
      </c>
      <c r="K27" s="33" t="n">
        <v>134660</v>
      </c>
      <c r="L27" s="33" t="n">
        <v>133349</v>
      </c>
      <c r="M27" s="33" t="n">
        <v>133349</v>
      </c>
      <c r="N27" s="33" t="n">
        <v>133349</v>
      </c>
      <c r="O27" s="33" t="n">
        <v>142589</v>
      </c>
    </row>
    <row r="28" ht="22.5" customHeight="1">
      <c r="A28" s="1" t="inlineStr">
        <is>
          <t>5.-2</t>
        </is>
      </c>
      <c r="B28" s="221" t="inlineStr">
        <is>
          <t>費用累計執行率</t>
        </is>
      </c>
      <c r="C28" s="206" t="n"/>
      <c r="D28" s="258" t="n">
        <v>0.068</v>
      </c>
      <c r="E28" s="258" t="n">
        <v>0.135</v>
      </c>
      <c r="F28" s="258" t="n">
        <v>0.208</v>
      </c>
      <c r="G28" s="258" t="n">
        <v>0.281</v>
      </c>
      <c r="H28" s="258" t="n">
        <v>0.355</v>
      </c>
      <c r="I28" s="258" t="n">
        <v>0.428</v>
      </c>
      <c r="J28" s="258" t="n">
        <v>0.501</v>
      </c>
      <c r="K28" s="258" t="n">
        <v>0.576</v>
      </c>
      <c r="L28" s="258" t="n">
        <v>0.649</v>
      </c>
      <c r="M28" s="258" t="n">
        <v>0.723</v>
      </c>
      <c r="N28" s="258" t="n">
        <v>0.796</v>
      </c>
      <c r="O28" s="258" t="n">
        <v>0.874</v>
      </c>
    </row>
    <row r="29" ht="22.5" customHeight="1">
      <c r="A29" s="18" t="inlineStr">
        <is>
          <t>6.</t>
        </is>
      </c>
      <c r="B29" s="15" t="inlineStr">
        <is>
          <t>員工制服預算</t>
        </is>
      </c>
      <c r="C29" s="21" t="inlineStr">
        <is>
          <t>9,045,000元</t>
        </is>
      </c>
      <c r="D29" s="255" t="n"/>
      <c r="E29" s="256" t="n"/>
      <c r="F29" s="283" t="inlineStr">
        <is>
          <t>夏季制服發放</t>
        </is>
      </c>
      <c r="G29" s="256" t="n"/>
      <c r="H29" s="256" t="n"/>
      <c r="I29" s="256" t="n"/>
      <c r="J29" s="283" t="inlineStr">
        <is>
          <t>淡輕冬季制服</t>
        </is>
      </c>
      <c r="K29" s="256" t="n"/>
      <c r="L29" s="256" t="n"/>
      <c r="M29" s="256" t="n"/>
      <c r="N29" s="256" t="n"/>
      <c r="O29" s="256" t="n"/>
    </row>
    <row r="30" ht="22.5" customHeight="1">
      <c r="A30" s="1" t="inlineStr">
        <is>
          <t>6.-1</t>
        </is>
      </c>
      <c r="B30" s="239" t="inlineStr">
        <is>
          <t>每月費用</t>
        </is>
      </c>
      <c r="C30" s="206" t="n"/>
      <c r="D30" s="272" t="n">
        <v>99735</v>
      </c>
      <c r="E30" s="272" t="n">
        <v>141628</v>
      </c>
      <c r="F30" s="284" t="n">
        <v>3899585</v>
      </c>
      <c r="G30" s="272" t="n">
        <v>187896</v>
      </c>
      <c r="H30" s="272" t="n">
        <v>124647</v>
      </c>
      <c r="I30" s="272" t="n">
        <v>51633</v>
      </c>
      <c r="J30" s="272">
        <f>SUM(J31:J32)</f>
        <v/>
      </c>
      <c r="K30" s="272">
        <f>SUM(K31:K32)</f>
        <v/>
      </c>
      <c r="L30" s="272">
        <f>SUM(L31:L32)</f>
        <v/>
      </c>
      <c r="M30" s="272">
        <f>SUM(M31:M32)</f>
        <v/>
      </c>
      <c r="N30" s="272">
        <f>SUM(N31:N32)</f>
        <v/>
      </c>
      <c r="O30" s="272">
        <f>SUM(O31:O32)</f>
        <v/>
      </c>
    </row>
    <row r="31" ht="22.5" customHeight="1">
      <c r="A31" s="1" t="inlineStr">
        <is>
          <t>6.-2</t>
        </is>
      </c>
      <c r="B31" s="221" t="inlineStr">
        <is>
          <t>高捷款每月費用</t>
        </is>
      </c>
      <c r="C31" s="206" t="n"/>
      <c r="D31" s="271" t="n">
        <v>77195</v>
      </c>
      <c r="E31" s="271" t="n">
        <v>61008</v>
      </c>
      <c r="F31" s="271" t="n">
        <v>3208865</v>
      </c>
      <c r="G31" s="285" t="n">
        <v>140616</v>
      </c>
      <c r="H31" s="285" t="n">
        <v>64547</v>
      </c>
      <c r="I31" s="271" t="n">
        <v>45633</v>
      </c>
      <c r="J31" s="271" t="n">
        <v>93661</v>
      </c>
      <c r="K31" s="271" t="n">
        <v>183743</v>
      </c>
      <c r="L31" s="271" t="n">
        <v>57141</v>
      </c>
      <c r="M31" s="271" t="n">
        <v>122088</v>
      </c>
      <c r="N31" s="271" t="n">
        <v>1140044</v>
      </c>
      <c r="O31" s="271" t="n">
        <v>59927</v>
      </c>
    </row>
    <row r="32" ht="22.5" customHeight="1">
      <c r="A32" s="1" t="inlineStr">
        <is>
          <t>6.-3</t>
        </is>
      </c>
      <c r="B32" s="221" t="inlineStr">
        <is>
          <t>淡輕款每月費用</t>
        </is>
      </c>
      <c r="C32" s="206" t="n"/>
      <c r="D32" s="271" t="n">
        <v>22540</v>
      </c>
      <c r="E32" s="271" t="n">
        <v>80620</v>
      </c>
      <c r="F32" s="271" t="n">
        <v>690720</v>
      </c>
      <c r="G32" s="271" t="n">
        <v>47280</v>
      </c>
      <c r="H32" s="271" t="n">
        <v>60100</v>
      </c>
      <c r="I32" s="271" t="n">
        <v>6000</v>
      </c>
      <c r="J32" s="286" t="n">
        <v>546680</v>
      </c>
      <c r="K32" s="271" t="n">
        <v>82400</v>
      </c>
      <c r="L32" s="271" t="n">
        <v>58890</v>
      </c>
      <c r="M32" s="271" t="n">
        <v>27080</v>
      </c>
      <c r="N32" s="271" t="n">
        <v>90455</v>
      </c>
      <c r="O32" s="271" t="n">
        <v>97060</v>
      </c>
    </row>
    <row r="33" ht="22.5" customHeight="1">
      <c r="A33" s="1" t="inlineStr">
        <is>
          <t>6.-4</t>
        </is>
      </c>
      <c r="B33" s="239" t="inlineStr">
        <is>
          <t>累計執行率</t>
        </is>
      </c>
      <c r="C33" s="206" t="n"/>
      <c r="D33" s="264" t="n">
        <v>0.011</v>
      </c>
      <c r="E33" s="264" t="n">
        <v>0.027</v>
      </c>
      <c r="F33" s="264" t="n">
        <v>0.458</v>
      </c>
      <c r="G33" s="264" t="n">
        <v>0.479</v>
      </c>
      <c r="H33" s="264" t="n">
        <v>0.492</v>
      </c>
      <c r="I33" s="264" t="n">
        <v>0.498</v>
      </c>
      <c r="J33" s="264" t="n">
        <v>0.569</v>
      </c>
      <c r="K33" s="264" t="n">
        <v>0.598</v>
      </c>
      <c r="L33" s="264" t="n">
        <v>0.611</v>
      </c>
      <c r="M33" s="264" t="n">
        <v>0.628</v>
      </c>
      <c r="N33" s="264" t="n">
        <v>0.764</v>
      </c>
      <c r="O33" s="264" t="n">
        <v>0.781</v>
      </c>
    </row>
    <row r="34" ht="22.5" customHeight="1">
      <c r="A34" s="18" t="inlineStr">
        <is>
          <t>7.</t>
        </is>
      </c>
      <c r="B34" s="15" t="inlineStr">
        <is>
          <t>電話費用預算</t>
        </is>
      </c>
      <c r="C34" s="21" t="inlineStr">
        <is>
          <t>5,844,000元</t>
        </is>
      </c>
      <c r="D34" s="273" t="n"/>
      <c r="E34" s="274" t="n"/>
      <c r="F34" s="274" t="n"/>
      <c r="G34" s="274" t="n"/>
      <c r="H34" s="274" t="n"/>
      <c r="I34" s="274" t="n"/>
      <c r="J34" s="274" t="n"/>
      <c r="K34" s="274" t="n"/>
      <c r="L34" s="274" t="n"/>
      <c r="M34" s="274" t="n"/>
      <c r="N34" s="274" t="n"/>
      <c r="O34" s="274" t="n"/>
    </row>
    <row r="35" ht="22.5" customHeight="1">
      <c r="A35" s="233" t="inlineStr">
        <is>
          <t>7.-1</t>
        </is>
      </c>
      <c r="B35" s="240" t="inlineStr">
        <is>
          <t>每月費用</t>
        </is>
      </c>
      <c r="C35" s="206" t="n"/>
      <c r="D35" s="26" t="n">
        <v>341027</v>
      </c>
      <c r="E35" s="26" t="n">
        <v>400280</v>
      </c>
      <c r="F35" s="26" t="n">
        <v>308730</v>
      </c>
      <c r="G35" s="26" t="n">
        <v>317934</v>
      </c>
      <c r="H35" s="26" t="n">
        <v>324094</v>
      </c>
      <c r="I35" s="26" t="n">
        <v>312016</v>
      </c>
      <c r="J35" s="26">
        <f>SUM(J36:J37)</f>
        <v/>
      </c>
      <c r="K35" s="26">
        <f>SUM(K36:K37)</f>
        <v/>
      </c>
      <c r="L35" s="26">
        <f>SUM(L36:L37)</f>
        <v/>
      </c>
      <c r="M35" s="26">
        <f>SUM(M36:M37)</f>
        <v/>
      </c>
      <c r="N35" s="26">
        <f>SUM(N36:N37)</f>
        <v/>
      </c>
      <c r="O35" s="26">
        <f>SUM(O36:O37)</f>
        <v/>
      </c>
    </row>
    <row r="36" ht="22.5" customHeight="1">
      <c r="A36" s="233" t="inlineStr">
        <is>
          <t>7.-2</t>
        </is>
      </c>
      <c r="B36" s="220" t="inlineStr">
        <is>
          <t>各單位(不含PBS)每月電話費</t>
        </is>
      </c>
      <c r="C36" s="206" t="n"/>
      <c r="D36" s="33" t="n">
        <v>224132</v>
      </c>
      <c r="E36" s="33">
        <f>E35-E37</f>
        <v/>
      </c>
      <c r="F36" s="33">
        <f>F35-F37</f>
        <v/>
      </c>
      <c r="G36" s="33">
        <f>G35-G37</f>
        <v/>
      </c>
      <c r="H36" s="33">
        <f>H35-H37</f>
        <v/>
      </c>
      <c r="I36" s="33">
        <f>I35-I37</f>
        <v/>
      </c>
      <c r="J36" s="33" t="n">
        <v>222128</v>
      </c>
      <c r="K36" s="33" t="n">
        <v>218853</v>
      </c>
      <c r="L36" s="33" t="n">
        <v>219838</v>
      </c>
      <c r="M36" s="33" t="n">
        <v>217899</v>
      </c>
      <c r="N36" s="33" t="n">
        <v>216440</v>
      </c>
      <c r="O36" s="33" t="n">
        <v>216754</v>
      </c>
    </row>
    <row r="37" ht="22.5" customHeight="1">
      <c r="A37" s="233" t="inlineStr">
        <is>
          <t>7.-3</t>
        </is>
      </c>
      <c r="B37" s="220" t="inlineStr">
        <is>
          <t>PBS電話費</t>
        </is>
      </c>
      <c r="C37" s="206" t="n"/>
      <c r="D37" s="33" t="n">
        <v>116895</v>
      </c>
      <c r="E37" s="33" t="n">
        <v>179814</v>
      </c>
      <c r="F37" s="33" t="n">
        <v>92108</v>
      </c>
      <c r="G37" s="33" t="n">
        <v>96368</v>
      </c>
      <c r="H37" s="33" t="n">
        <v>101363</v>
      </c>
      <c r="I37" s="33" t="n">
        <v>92363</v>
      </c>
      <c r="J37" s="33" t="n">
        <v>108434</v>
      </c>
      <c r="K37" s="33" t="n">
        <v>161784</v>
      </c>
      <c r="L37" s="33" t="n">
        <v>87705</v>
      </c>
      <c r="M37" s="33" t="n">
        <v>106880</v>
      </c>
      <c r="N37" s="33" t="n">
        <v>90619</v>
      </c>
      <c r="O37" s="33" t="n">
        <v>80477</v>
      </c>
    </row>
    <row r="38" ht="22.5" customHeight="1">
      <c r="A38" s="233" t="inlineStr">
        <is>
          <t>7.-4</t>
        </is>
      </c>
      <c r="B38" s="240" t="inlineStr">
        <is>
          <t>累計執行率</t>
        </is>
      </c>
      <c r="C38" s="206" t="n"/>
      <c r="D38" s="264">
        <f>D35/5844000</f>
        <v/>
      </c>
      <c r="E38" s="264">
        <f>SUM(D35:E35)/5844000</f>
        <v/>
      </c>
      <c r="F38" s="264">
        <f>SUM(D35:F35)/5844000</f>
        <v/>
      </c>
      <c r="G38" s="264">
        <f>SUM(D35:G35)/5844000</f>
        <v/>
      </c>
      <c r="H38" s="264">
        <f>SUM(D35:H35)/5844000</f>
        <v/>
      </c>
      <c r="I38" s="264">
        <f>SUM(D35:I35)/5844000</f>
        <v/>
      </c>
      <c r="J38" s="264">
        <f>SUM(D35:J35)/5844000</f>
        <v/>
      </c>
      <c r="K38" s="264">
        <f>SUM(D35:K35)/5844000</f>
        <v/>
      </c>
      <c r="L38" s="264" t="n">
        <v>0.517</v>
      </c>
      <c r="M38" s="264" t="n">
        <v>0.573</v>
      </c>
      <c r="N38" s="264" t="n">
        <v>0.625</v>
      </c>
      <c r="O38" s="264" t="n">
        <v>0.676</v>
      </c>
    </row>
    <row r="39" ht="22.5" customHeight="1">
      <c r="A39" s="19" t="inlineStr">
        <is>
          <t>8.</t>
        </is>
      </c>
      <c r="B39" s="20" t="inlineStr">
        <is>
          <t>網際網路租金預算</t>
        </is>
      </c>
      <c r="C39" s="21" t="inlineStr">
        <is>
          <t>2,796,000元</t>
        </is>
      </c>
      <c r="D39" s="34" t="n"/>
      <c r="E39" s="34" t="n"/>
      <c r="F39" s="34" t="n"/>
      <c r="G39" s="34" t="n"/>
      <c r="H39" s="34" t="n"/>
      <c r="I39" s="34" t="n"/>
      <c r="J39" s="34" t="n"/>
      <c r="K39" s="34" t="n"/>
      <c r="L39" s="34" t="n"/>
      <c r="M39" s="34" t="n"/>
      <c r="N39" s="34" t="n"/>
      <c r="O39" s="34" t="n"/>
    </row>
    <row r="40" ht="22.5" customHeight="1">
      <c r="A40" s="233" t="inlineStr">
        <is>
          <t>8.-1</t>
        </is>
      </c>
      <c r="B40" s="240" t="inlineStr">
        <is>
          <t>每月費用</t>
        </is>
      </c>
      <c r="C40" s="206" t="n"/>
      <c r="D40" s="26" t="n">
        <v>173558</v>
      </c>
      <c r="E40" s="26" t="n">
        <v>159234</v>
      </c>
      <c r="F40" s="26" t="n">
        <v>150296</v>
      </c>
      <c r="G40" s="26" t="n">
        <v>165527</v>
      </c>
      <c r="H40" s="26" t="n">
        <v>153539</v>
      </c>
      <c r="I40" s="26" t="n">
        <v>152270</v>
      </c>
      <c r="J40" s="26">
        <f>SUM(J41:J42)</f>
        <v/>
      </c>
      <c r="K40" s="26">
        <f>SUM(K41:K42)</f>
        <v/>
      </c>
      <c r="L40" s="26">
        <f>SUM(L41:L42)</f>
        <v/>
      </c>
      <c r="M40" s="26">
        <f>SUM(M41:M42)</f>
        <v/>
      </c>
      <c r="N40" s="26">
        <f>SUM(N41:N42)</f>
        <v/>
      </c>
      <c r="O40" s="26">
        <f>SUM(O41:O42)</f>
        <v/>
      </c>
    </row>
    <row r="41" ht="22.5" customHeight="1">
      <c r="A41" s="233" t="inlineStr">
        <is>
          <t>8.-2</t>
        </is>
      </c>
      <c r="B41" s="220" t="inlineStr">
        <is>
          <t>各單位(不含PBS)網路費</t>
        </is>
      </c>
      <c r="C41" s="206" t="n"/>
      <c r="D41" s="33">
        <f>D40-D42</f>
        <v/>
      </c>
      <c r="E41" s="33">
        <f>E40-E42</f>
        <v/>
      </c>
      <c r="F41" s="33">
        <f>F40-F42</f>
        <v/>
      </c>
      <c r="G41" s="33">
        <f>G40-G42</f>
        <v/>
      </c>
      <c r="H41" s="33">
        <f>H40-H42</f>
        <v/>
      </c>
      <c r="I41" s="33">
        <f>I40-I42</f>
        <v/>
      </c>
      <c r="J41" s="33" t="n">
        <v>54278</v>
      </c>
      <c r="K41" s="33" t="n">
        <v>63607</v>
      </c>
      <c r="L41" s="33" t="n">
        <v>57977</v>
      </c>
      <c r="M41" s="33" t="n">
        <v>55464</v>
      </c>
      <c r="N41" s="33" t="n">
        <v>70711</v>
      </c>
      <c r="O41" s="33" t="n">
        <v>78503</v>
      </c>
    </row>
    <row r="42" ht="22.5" customHeight="1">
      <c r="A42" s="233" t="inlineStr">
        <is>
          <t>8.-3</t>
        </is>
      </c>
      <c r="B42" s="220" t="inlineStr">
        <is>
          <t>PBS網路費</t>
        </is>
      </c>
      <c r="C42" s="206" t="n"/>
      <c r="D42" s="33" t="n">
        <v>121571</v>
      </c>
      <c r="E42" s="33" t="n">
        <v>99521</v>
      </c>
      <c r="F42" s="33" t="n">
        <v>99521</v>
      </c>
      <c r="G42" s="33" t="n">
        <v>99512</v>
      </c>
      <c r="H42" s="33" t="n">
        <v>99195</v>
      </c>
      <c r="I42" s="33" t="n">
        <v>97926</v>
      </c>
      <c r="J42" s="33" t="n">
        <v>98164</v>
      </c>
      <c r="K42" s="33" t="n">
        <v>120214</v>
      </c>
      <c r="L42" s="33" t="n">
        <v>98196</v>
      </c>
      <c r="M42" s="33" t="n">
        <v>100812</v>
      </c>
      <c r="N42" s="33" t="n">
        <v>91203</v>
      </c>
      <c r="O42" s="33" t="n">
        <v>92019</v>
      </c>
    </row>
    <row r="43" ht="22.5" customHeight="1">
      <c r="A43" s="233" t="inlineStr">
        <is>
          <t>8.-4</t>
        </is>
      </c>
      <c r="B43" s="240" t="inlineStr">
        <is>
          <t>累計執行率</t>
        </is>
      </c>
      <c r="C43" s="206" t="n"/>
      <c r="D43" s="264" t="n">
        <v>0.062</v>
      </c>
      <c r="E43" s="264" t="n">
        <v>0.119</v>
      </c>
      <c r="F43" s="264" t="n">
        <v>0.173</v>
      </c>
      <c r="G43" s="264" t="n">
        <v>0.232</v>
      </c>
      <c r="H43" s="264">
        <f>SUM(D40:H40)/2796000</f>
        <v/>
      </c>
      <c r="I43" s="264">
        <f>SUM(D40:I40)/2796000</f>
        <v/>
      </c>
      <c r="J43" s="264">
        <f>SUM(D40:J40)/2796000</f>
        <v/>
      </c>
      <c r="K43" s="264" t="n">
        <v>0.462</v>
      </c>
      <c r="L43" s="264" t="n">
        <v>0.517</v>
      </c>
      <c r="M43" s="264" t="n">
        <v>0.573</v>
      </c>
      <c r="N43" s="264" t="n">
        <v>0.631</v>
      </c>
      <c r="O43" s="264" t="n">
        <v>0.678</v>
      </c>
    </row>
    <row r="44" ht="22.5" customHeight="1">
      <c r="A44" s="19" t="n">
        <v>9</v>
      </c>
      <c r="B44" s="222" t="inlineStr">
        <is>
          <t>公務車管理</t>
        </is>
      </c>
      <c r="C44" s="206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</row>
    <row r="45" ht="22.5" customHeight="1">
      <c r="A45" s="109" t="n"/>
      <c r="B45" s="223" t="inlineStr">
        <is>
          <t>自有汽車31輛(M13：3輛)</t>
        </is>
      </c>
      <c r="C45" s="206" t="n"/>
      <c r="D45" s="36" t="n">
        <v>31</v>
      </c>
      <c r="E45" s="36" t="n">
        <v>31</v>
      </c>
      <c r="F45" s="36" t="n">
        <v>31</v>
      </c>
      <c r="G45" s="36" t="n">
        <v>31</v>
      </c>
      <c r="H45" s="36" t="n">
        <v>31</v>
      </c>
      <c r="I45" s="36" t="n">
        <v>31</v>
      </c>
      <c r="J45" s="36" t="n">
        <v>31</v>
      </c>
      <c r="K45" s="36" t="n">
        <v>31</v>
      </c>
      <c r="L45" s="36" t="n">
        <v>31</v>
      </c>
      <c r="M45" s="36" t="n">
        <v>31</v>
      </c>
      <c r="N45" s="36" t="n">
        <v>31</v>
      </c>
      <c r="O45" s="36" t="n">
        <v>31</v>
      </c>
    </row>
    <row r="46" ht="22.5" customHeight="1">
      <c r="A46" s="109" t="n"/>
      <c r="B46" s="223" t="inlineStr">
        <is>
          <t>自有機車49輛(M13：1輛)</t>
        </is>
      </c>
      <c r="C46" s="206" t="n"/>
      <c r="D46" s="36" t="n">
        <v>49</v>
      </c>
      <c r="E46" s="36" t="n">
        <v>49</v>
      </c>
      <c r="F46" s="36" t="n">
        <v>49</v>
      </c>
      <c r="G46" s="36" t="n">
        <v>49</v>
      </c>
      <c r="H46" s="36" t="n">
        <v>49</v>
      </c>
      <c r="I46" s="36" t="n">
        <v>49</v>
      </c>
      <c r="J46" s="36" t="n">
        <v>49</v>
      </c>
      <c r="K46" s="36" t="n">
        <v>49</v>
      </c>
      <c r="L46" s="36" t="n">
        <v>49</v>
      </c>
      <c r="M46" s="36" t="n">
        <v>49</v>
      </c>
      <c r="N46" s="36" t="n">
        <v>49</v>
      </c>
      <c r="O46" s="36" t="n">
        <v>49</v>
      </c>
    </row>
    <row r="47" ht="22.5" customHeight="1">
      <c r="A47" s="109" t="n"/>
      <c r="B47" s="218" t="inlineStr">
        <is>
          <t>租賃汽車數量</t>
        </is>
      </c>
      <c r="C47" s="206" t="n"/>
      <c r="D47" s="36">
        <f>SUM(D48:D50)</f>
        <v/>
      </c>
      <c r="E47" s="36">
        <f>SUM(E48:E50)</f>
        <v/>
      </c>
      <c r="F47" s="36">
        <f>SUM(F48:F50)</f>
        <v/>
      </c>
      <c r="G47" s="36">
        <f>SUM(G48:G50)</f>
        <v/>
      </c>
      <c r="H47" s="36">
        <f>SUM(H48:H50)</f>
        <v/>
      </c>
      <c r="I47" s="36">
        <f>SUM(I48:I50)</f>
        <v/>
      </c>
      <c r="J47" s="36" t="n">
        <v>9</v>
      </c>
      <c r="K47" s="36" t="n">
        <v>9</v>
      </c>
      <c r="L47" s="36" t="n">
        <v>9</v>
      </c>
      <c r="M47" s="36" t="n">
        <v>9</v>
      </c>
      <c r="N47" s="36" t="n">
        <v>9</v>
      </c>
      <c r="O47" s="36" t="n">
        <v>9</v>
      </c>
    </row>
    <row r="48" ht="22.5" customHeight="1">
      <c r="A48" s="109" t="n"/>
      <c r="B48" s="215" t="inlineStr">
        <is>
          <t>M13租賃汽車數量</t>
        </is>
      </c>
      <c r="C48" s="206" t="n"/>
      <c r="D48" s="37" t="n">
        <v>4</v>
      </c>
      <c r="E48" s="37" t="n">
        <v>4</v>
      </c>
      <c r="F48" s="37" t="n">
        <v>4</v>
      </c>
      <c r="G48" s="37" t="n">
        <v>4</v>
      </c>
      <c r="H48" s="37" t="n">
        <v>4</v>
      </c>
      <c r="I48" s="37" t="n">
        <v>4</v>
      </c>
      <c r="J48" s="37" t="n">
        <v>4</v>
      </c>
      <c r="K48" s="37" t="n">
        <v>4</v>
      </c>
      <c r="L48" s="37" t="n">
        <v>4</v>
      </c>
      <c r="M48" s="37" t="n">
        <v>4</v>
      </c>
      <c r="N48" s="37" t="n">
        <v>4</v>
      </c>
      <c r="O48" s="37" t="n">
        <v>4</v>
      </c>
    </row>
    <row r="49" ht="22.5" customHeight="1">
      <c r="A49" s="109" t="n"/>
      <c r="B49" s="215" t="inlineStr">
        <is>
          <t>淡海輕軌(L1D)租賃汽車數量</t>
        </is>
      </c>
      <c r="C49" s="206" t="n"/>
      <c r="D49" s="37" t="n">
        <v>3</v>
      </c>
      <c r="E49" s="37" t="n">
        <v>3</v>
      </c>
      <c r="F49" s="37" t="n">
        <v>3</v>
      </c>
      <c r="G49" s="37" t="n">
        <v>3</v>
      </c>
      <c r="H49" s="37" t="n">
        <v>3</v>
      </c>
      <c r="I49" s="37" t="n">
        <v>3</v>
      </c>
      <c r="J49" s="37" t="n">
        <v>3</v>
      </c>
      <c r="K49" s="37" t="n">
        <v>3</v>
      </c>
      <c r="L49" s="37" t="n">
        <v>3</v>
      </c>
      <c r="M49" s="37" t="n">
        <v>3</v>
      </c>
      <c r="N49" s="37" t="n">
        <v>3</v>
      </c>
      <c r="O49" s="37" t="n">
        <v>3</v>
      </c>
    </row>
    <row r="50" ht="22.5" customHeight="1">
      <c r="A50" s="109" t="n"/>
      <c r="B50" s="215" t="inlineStr">
        <is>
          <t>高雄輕軌(L1D)租賃汽車數量</t>
        </is>
      </c>
      <c r="C50" s="206" t="n"/>
      <c r="D50" s="37" t="n">
        <v>2</v>
      </c>
      <c r="E50" s="37" t="n">
        <v>2</v>
      </c>
      <c r="F50" s="37" t="n">
        <v>2</v>
      </c>
      <c r="G50" s="37" t="n">
        <v>2</v>
      </c>
      <c r="H50" s="37" t="n">
        <v>2</v>
      </c>
      <c r="I50" s="37" t="n">
        <v>2</v>
      </c>
      <c r="J50" s="37" t="n">
        <v>2</v>
      </c>
      <c r="K50" s="37" t="n">
        <v>2</v>
      </c>
      <c r="L50" s="37" t="n">
        <v>2</v>
      </c>
      <c r="M50" s="37" t="n">
        <v>2</v>
      </c>
      <c r="N50" s="37" t="n">
        <v>2</v>
      </c>
      <c r="O50" s="37" t="n">
        <v>2</v>
      </c>
    </row>
    <row r="51" ht="22.5" customHeight="1">
      <c r="A51" s="233" t="n"/>
      <c r="B51" s="48" t="inlineStr">
        <is>
          <t>公務車管理相關預算</t>
        </is>
      </c>
      <c r="C51" s="22" t="inlineStr">
        <is>
          <t>5,538,000元</t>
        </is>
      </c>
      <c r="D51" s="45" t="inlineStr">
        <is>
          <t>包含1.車輛燃料油4,076,000元、2.交通設備修護費975,000元、3.車輛燃料及牌照稅487,000元</t>
        </is>
      </c>
      <c r="E51" s="46" t="n"/>
      <c r="F51" s="46" t="n"/>
      <c r="G51" s="46" t="n"/>
      <c r="H51" s="46" t="n"/>
      <c r="I51" s="47" t="n"/>
      <c r="J51" s="54" t="n"/>
      <c r="K51" s="54" t="n"/>
      <c r="L51" s="54" t="n"/>
      <c r="M51" s="54" t="n"/>
      <c r="N51" s="54" t="n"/>
      <c r="O51" s="68" t="n"/>
    </row>
    <row r="52" ht="22.5" customHeight="1">
      <c r="A52" s="233" t="inlineStr">
        <is>
          <t>9.-1</t>
        </is>
      </c>
      <c r="B52" s="237" t="inlineStr">
        <is>
          <t>車輛燃料油預算4,076,000元</t>
        </is>
      </c>
      <c r="C52" s="206" t="n"/>
      <c r="D52" s="26" t="n"/>
      <c r="E52" s="26" t="n"/>
      <c r="F52" s="26" t="n"/>
      <c r="G52" s="26" t="n"/>
      <c r="H52" s="26" t="n"/>
      <c r="I52" s="26" t="n"/>
      <c r="J52" s="26" t="n"/>
      <c r="K52" s="26" t="n"/>
      <c r="L52" s="26" t="n"/>
      <c r="M52" s="26" t="n"/>
      <c r="N52" s="26" t="n"/>
      <c r="O52" s="26" t="n"/>
    </row>
    <row r="53" ht="22.5" customHeight="1">
      <c r="A53" s="233" t="inlineStr">
        <is>
          <t>9.-2</t>
        </is>
      </c>
      <c r="B53" s="237" t="inlineStr">
        <is>
          <t>車輛燃料油每月支出費用</t>
        </is>
      </c>
      <c r="C53" s="206" t="n"/>
      <c r="D53" s="26" t="n">
        <v>268421</v>
      </c>
      <c r="E53" s="26" t="n">
        <v>268098</v>
      </c>
      <c r="F53" s="26" t="n">
        <v>257851</v>
      </c>
      <c r="G53" s="26" t="n">
        <v>286181</v>
      </c>
      <c r="H53" s="26" t="n">
        <v>319060</v>
      </c>
      <c r="I53" s="26" t="n">
        <v>336295</v>
      </c>
      <c r="J53" s="26">
        <f>SUM(J54:J55)</f>
        <v/>
      </c>
      <c r="K53" s="26">
        <f>SUM(K54:K55)</f>
        <v/>
      </c>
      <c r="L53" s="26">
        <f>SUM(L54:L55)</f>
        <v/>
      </c>
      <c r="M53" s="26">
        <f>SUM(M54:M55)</f>
        <v/>
      </c>
      <c r="N53" s="26">
        <f>SUM(N54:N55)</f>
        <v/>
      </c>
      <c r="O53" s="26">
        <f>SUM(O54:O55)</f>
        <v/>
      </c>
    </row>
    <row r="54" ht="22.5" customHeight="1">
      <c r="A54" s="233" t="inlineStr">
        <is>
          <t>9.-3</t>
        </is>
      </c>
      <c r="B54" s="210" t="inlineStr">
        <is>
          <t>各單位(不含PBS)支出費用</t>
        </is>
      </c>
      <c r="C54" s="206" t="n"/>
      <c r="D54" s="33">
        <f>D53-D55</f>
        <v/>
      </c>
      <c r="E54" s="33">
        <f>E53-E55</f>
        <v/>
      </c>
      <c r="F54" s="33">
        <f>F53-F55</f>
        <v/>
      </c>
      <c r="G54" s="33">
        <f>G53-G55</f>
        <v/>
      </c>
      <c r="H54" s="33">
        <f>H53-H55</f>
        <v/>
      </c>
      <c r="I54" s="33">
        <f>I53-I55</f>
        <v/>
      </c>
      <c r="J54" s="33" t="n">
        <v>174083</v>
      </c>
      <c r="K54" s="33" t="n">
        <v>207697</v>
      </c>
      <c r="L54" s="33" t="n">
        <v>200952</v>
      </c>
      <c r="M54" s="33" t="n">
        <v>215406</v>
      </c>
      <c r="N54" s="33" t="n">
        <v>210537</v>
      </c>
      <c r="O54" s="33" t="n">
        <v>250383</v>
      </c>
    </row>
    <row r="55" ht="22.5" customHeight="1">
      <c r="A55" s="233" t="inlineStr">
        <is>
          <t>9.-4</t>
        </is>
      </c>
      <c r="B55" s="210" t="inlineStr">
        <is>
          <t>PBS支出費用</t>
        </is>
      </c>
      <c r="C55" s="206" t="n"/>
      <c r="D55" s="33" t="n">
        <v>120737</v>
      </c>
      <c r="E55" s="33" t="n">
        <v>125250</v>
      </c>
      <c r="F55" s="33" t="n">
        <v>126005</v>
      </c>
      <c r="G55" s="33" t="n">
        <v>138371</v>
      </c>
      <c r="H55" s="33" t="n">
        <v>148789</v>
      </c>
      <c r="I55" s="33" t="n">
        <v>142666</v>
      </c>
      <c r="J55" s="33" t="n">
        <v>134887</v>
      </c>
      <c r="K55" s="33" t="n">
        <v>144920</v>
      </c>
      <c r="L55" s="33" t="n">
        <v>134074</v>
      </c>
      <c r="M55" s="33" t="n">
        <v>118450</v>
      </c>
      <c r="N55" s="33" t="n">
        <v>155288</v>
      </c>
      <c r="O55" s="33" t="n">
        <v>134828</v>
      </c>
    </row>
    <row r="56" ht="22.5" customHeight="1">
      <c r="A56" s="233" t="inlineStr">
        <is>
          <t>9.-5</t>
        </is>
      </c>
      <c r="B56" s="238" t="inlineStr">
        <is>
          <t>費用累計執行率</t>
        </is>
      </c>
      <c r="C56" s="206" t="n"/>
      <c r="D56" s="264" t="n">
        <v>0.066</v>
      </c>
      <c r="E56" s="264" t="n">
        <v>0.133</v>
      </c>
      <c r="F56" s="264" t="n">
        <v>0.196</v>
      </c>
      <c r="G56" s="264" t="n">
        <v>0.267</v>
      </c>
      <c r="H56" s="264" t="n">
        <v>0.346</v>
      </c>
      <c r="I56" s="264" t="n">
        <v>0.429</v>
      </c>
      <c r="J56" s="264" t="n">
        <v>0.506</v>
      </c>
      <c r="K56" s="264" t="n">
        <v>0.593</v>
      </c>
      <c r="L56" s="264" t="n">
        <v>0.67</v>
      </c>
      <c r="M56" s="264" t="n">
        <v>0.752</v>
      </c>
      <c r="N56" s="264" t="n">
        <v>0.842</v>
      </c>
      <c r="O56" s="264" t="n">
        <v>0.9370000000000001</v>
      </c>
    </row>
    <row r="57" ht="22.5" customHeight="1">
      <c r="A57" s="19" t="n">
        <v>10</v>
      </c>
      <c r="B57" s="23" t="inlineStr">
        <is>
          <t>總務什項費預算</t>
        </is>
      </c>
      <c r="C57" s="24" t="inlineStr">
        <is>
          <t>9,106,000元</t>
        </is>
      </c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</row>
    <row r="58" ht="22.5" customHeight="1">
      <c r="A58" s="243" t="n"/>
      <c r="B58" s="217" t="inlineStr">
        <is>
          <t>高捷尾牙、淡輕春酒、企業家庭日、員工慶生會等</t>
        </is>
      </c>
      <c r="C58" s="206" t="n"/>
      <c r="D58" s="38" t="inlineStr">
        <is>
          <t>高捷尾牙、員工生日禮券</t>
        </is>
      </c>
      <c r="E58" s="38" t="inlineStr">
        <is>
          <t>高捷尾牙摸彩、員工慶生會</t>
        </is>
      </c>
      <c r="F58" s="35" t="inlineStr">
        <is>
          <t>淡輕春酒</t>
        </is>
      </c>
      <c r="G58" s="35" t="n"/>
      <c r="H58" s="35" t="n"/>
      <c r="I58" s="35" t="n"/>
      <c r="J58" s="35" t="n"/>
      <c r="K58" s="35" t="n"/>
      <c r="L58" s="38" t="inlineStr">
        <is>
          <t>淡輕企業家庭日</t>
        </is>
      </c>
      <c r="M58" s="35" t="n"/>
      <c r="N58" s="38" t="inlineStr">
        <is>
          <t>高捷企業家庭日</t>
        </is>
      </c>
      <c r="O58" s="38" t="inlineStr">
        <is>
          <t>企業家庭日尾款</t>
        </is>
      </c>
    </row>
    <row r="59" ht="22.5" customHeight="1">
      <c r="A59" s="109" t="inlineStr">
        <is>
          <t>10.-1</t>
        </is>
      </c>
      <c r="B59" s="238" t="inlineStr">
        <is>
          <t>每月支出費用</t>
        </is>
      </c>
      <c r="C59" s="206" t="n"/>
      <c r="D59" s="30" t="n">
        <v>2082901</v>
      </c>
      <c r="E59" s="30" t="n">
        <v>1973681</v>
      </c>
      <c r="F59" s="30" t="n">
        <v>321224</v>
      </c>
      <c r="G59" s="26" t="n">
        <v>42639</v>
      </c>
      <c r="H59" s="26" t="n">
        <v>7017</v>
      </c>
      <c r="I59" s="26" t="n">
        <v>8583</v>
      </c>
      <c r="J59" s="26" t="n">
        <v>49757</v>
      </c>
      <c r="K59" s="26" t="n">
        <v>74046</v>
      </c>
      <c r="L59" s="26" t="n">
        <v>770433</v>
      </c>
      <c r="M59" s="26" t="n">
        <v>237743</v>
      </c>
      <c r="N59" s="26" t="n">
        <v>1745990</v>
      </c>
      <c r="O59" s="26" t="n">
        <v>660802</v>
      </c>
    </row>
    <row r="60" ht="22.5" customHeight="1">
      <c r="A60" s="108" t="inlineStr">
        <is>
          <t>10.-2</t>
        </is>
      </c>
      <c r="B60" s="238" t="inlineStr">
        <is>
          <t>費用累計執行率</t>
        </is>
      </c>
      <c r="C60" s="206" t="n"/>
      <c r="D60" s="287" t="n">
        <v>0.229</v>
      </c>
      <c r="E60" s="287">
        <f>SUM(D59:E59)/9076000</f>
        <v/>
      </c>
      <c r="F60" s="287">
        <f>SUM(D59:F59)/9076000</f>
        <v/>
      </c>
      <c r="G60" s="287">
        <f>SUM(D59:G59)/9076000</f>
        <v/>
      </c>
      <c r="H60" s="287">
        <f>SUM(D59:H59)/9076000</f>
        <v/>
      </c>
      <c r="I60" s="287">
        <f>SUM(D59:I59)/9076000</f>
        <v/>
      </c>
      <c r="J60" s="287" t="n">
        <v>0.494</v>
      </c>
      <c r="K60" s="287" t="n">
        <v>0.502</v>
      </c>
      <c r="L60" s="287" t="n">
        <v>0.585</v>
      </c>
      <c r="M60" s="287" t="n">
        <v>0.611</v>
      </c>
      <c r="N60" s="287" t="n">
        <v>0.803</v>
      </c>
      <c r="O60" s="287" t="n">
        <v>0.876</v>
      </c>
    </row>
    <row r="61" ht="22.5" customHeight="1">
      <c r="A61" s="19" t="n">
        <v>11</v>
      </c>
      <c r="B61" s="209" t="inlineStr">
        <is>
          <t>員工咖啡機(共10台)</t>
        </is>
      </c>
      <c r="C61" s="206" t="n"/>
      <c r="D61" s="86">
        <f>SUM(D62:D68)</f>
        <v/>
      </c>
      <c r="E61" s="86">
        <f>SUM(E62:E68)</f>
        <v/>
      </c>
      <c r="F61" s="86">
        <f>SUM(F62:F68)</f>
        <v/>
      </c>
      <c r="G61" s="86">
        <f>SUM(G62:G68)</f>
        <v/>
      </c>
      <c r="H61" s="86">
        <f>SUM(H62:H68)</f>
        <v/>
      </c>
      <c r="I61" s="86">
        <f>SUM(I62:I68)</f>
        <v/>
      </c>
      <c r="J61" s="86" t="n">
        <v>10</v>
      </c>
      <c r="K61" s="86" t="n">
        <v>10</v>
      </c>
      <c r="L61" s="86" t="n">
        <v>10</v>
      </c>
      <c r="M61" s="86">
        <f>SUM(M62:M68)</f>
        <v/>
      </c>
      <c r="N61" s="86">
        <f>SUM(N62:N68)</f>
        <v/>
      </c>
      <c r="O61" s="86">
        <f>SUM(O62:O68)</f>
        <v/>
      </c>
    </row>
    <row r="62" ht="22.5" customHeight="1">
      <c r="A62" s="109" t="n"/>
      <c r="B62" s="210" t="inlineStr">
        <is>
          <t>行政大樓(5樓及6樓各1台)</t>
        </is>
      </c>
      <c r="C62" s="206" t="n"/>
      <c r="D62" s="37" t="n">
        <v>2</v>
      </c>
      <c r="E62" s="37" t="n">
        <v>2</v>
      </c>
      <c r="F62" s="37" t="n">
        <v>2</v>
      </c>
      <c r="G62" s="37" t="n">
        <v>2</v>
      </c>
      <c r="H62" s="37" t="n">
        <v>2</v>
      </c>
      <c r="I62" s="37" t="n">
        <v>2</v>
      </c>
      <c r="J62" s="37" t="n">
        <v>2</v>
      </c>
      <c r="K62" s="37" t="n">
        <v>2</v>
      </c>
      <c r="L62" s="37" t="n">
        <v>2</v>
      </c>
      <c r="M62" s="37" t="n">
        <v>2</v>
      </c>
      <c r="N62" s="37" t="n">
        <v>2</v>
      </c>
      <c r="O62" s="37" t="n">
        <v>2</v>
      </c>
    </row>
    <row r="63" ht="22.5" customHeight="1">
      <c r="A63" s="109" t="n"/>
      <c r="B63" s="210" t="inlineStr">
        <is>
          <t>行控中心</t>
        </is>
      </c>
      <c r="C63" s="206" t="n"/>
      <c r="D63" s="37" t="n">
        <v>1</v>
      </c>
      <c r="E63" s="37" t="n">
        <v>1</v>
      </c>
      <c r="F63" s="37" t="n">
        <v>1</v>
      </c>
      <c r="G63" s="37" t="n">
        <v>1</v>
      </c>
      <c r="H63" s="37" t="n">
        <v>1</v>
      </c>
      <c r="I63" s="37" t="n">
        <v>1</v>
      </c>
      <c r="J63" s="37" t="n">
        <v>1</v>
      </c>
      <c r="K63" s="37" t="n">
        <v>1</v>
      </c>
      <c r="L63" s="37" t="n">
        <v>1</v>
      </c>
      <c r="M63" s="37" t="n">
        <v>1</v>
      </c>
      <c r="N63" s="37" t="n">
        <v>1</v>
      </c>
      <c r="O63" s="37" t="n">
        <v>1</v>
      </c>
    </row>
    <row r="64" ht="22.5" customHeight="1">
      <c r="A64" s="109" t="n"/>
      <c r="B64" s="210" t="inlineStr">
        <is>
          <t>車務中心</t>
        </is>
      </c>
      <c r="C64" s="206" t="n"/>
      <c r="D64" s="37" t="n">
        <v>3</v>
      </c>
      <c r="E64" s="37" t="n">
        <v>3</v>
      </c>
      <c r="F64" s="37" t="n">
        <v>3</v>
      </c>
      <c r="G64" s="37" t="n">
        <v>3</v>
      </c>
      <c r="H64" s="37" t="n">
        <v>3</v>
      </c>
      <c r="I64" s="37" t="n">
        <v>3</v>
      </c>
      <c r="J64" s="37" t="n">
        <v>3</v>
      </c>
      <c r="K64" s="37" t="n">
        <v>3</v>
      </c>
      <c r="L64" s="37" t="n">
        <v>3</v>
      </c>
      <c r="M64" s="37" t="n">
        <v>3</v>
      </c>
      <c r="N64" s="37" t="n">
        <v>3</v>
      </c>
      <c r="O64" s="37" t="n">
        <v>3</v>
      </c>
    </row>
    <row r="65" ht="22.5" customHeight="1">
      <c r="A65" s="109" t="n"/>
      <c r="B65" s="210" t="inlineStr">
        <is>
          <t>站務中心</t>
        </is>
      </c>
      <c r="C65" s="206" t="n"/>
      <c r="D65" s="37" t="n">
        <v>1</v>
      </c>
      <c r="E65" s="37" t="n">
        <v>1</v>
      </c>
      <c r="F65" s="37" t="n">
        <v>1</v>
      </c>
      <c r="G65" s="37" t="n">
        <v>1</v>
      </c>
      <c r="H65" s="37" t="n">
        <v>1</v>
      </c>
      <c r="I65" s="37" t="n">
        <v>1</v>
      </c>
      <c r="J65" s="37" t="n">
        <v>1</v>
      </c>
      <c r="K65" s="37" t="n">
        <v>1</v>
      </c>
      <c r="L65" s="37" t="n">
        <v>1</v>
      </c>
      <c r="M65" s="37" t="n">
        <v>1</v>
      </c>
      <c r="N65" s="37" t="n">
        <v>1</v>
      </c>
      <c r="O65" s="37" t="n">
        <v>1</v>
      </c>
    </row>
    <row r="66" ht="22.5" customHeight="1">
      <c r="A66" s="109" t="n"/>
      <c r="B66" s="210" t="inlineStr">
        <is>
          <t>大寮機廠車輛廠</t>
        </is>
      </c>
      <c r="C66" s="206" t="n"/>
      <c r="D66" s="37" t="n">
        <v>1</v>
      </c>
      <c r="E66" s="37" t="n">
        <v>1</v>
      </c>
      <c r="F66" s="37" t="n">
        <v>1</v>
      </c>
      <c r="G66" s="37" t="n">
        <v>1</v>
      </c>
      <c r="H66" s="37" t="n">
        <v>1</v>
      </c>
      <c r="I66" s="37" t="n">
        <v>1</v>
      </c>
      <c r="J66" s="37" t="n">
        <v>1</v>
      </c>
      <c r="K66" s="37" t="n">
        <v>1</v>
      </c>
      <c r="L66" s="37" t="n">
        <v>1</v>
      </c>
      <c r="M66" s="37" t="n">
        <v>1</v>
      </c>
      <c r="N66" s="37" t="n">
        <v>1</v>
      </c>
      <c r="O66" s="37" t="n">
        <v>1</v>
      </c>
    </row>
    <row r="67" ht="22.5" customHeight="1">
      <c r="A67" s="109" t="n"/>
      <c r="B67" s="210" t="inlineStr">
        <is>
          <t>高雄輕軌</t>
        </is>
      </c>
      <c r="C67" s="206" t="n"/>
      <c r="D67" s="37" t="n">
        <v>1</v>
      </c>
      <c r="E67" s="37" t="n">
        <v>1</v>
      </c>
      <c r="F67" s="37" t="n">
        <v>1</v>
      </c>
      <c r="G67" s="37" t="n">
        <v>1</v>
      </c>
      <c r="H67" s="37" t="n">
        <v>1</v>
      </c>
      <c r="I67" s="37" t="n">
        <v>1</v>
      </c>
      <c r="J67" s="37" t="n">
        <v>1</v>
      </c>
      <c r="K67" s="37" t="n">
        <v>1</v>
      </c>
      <c r="L67" s="37" t="n">
        <v>1</v>
      </c>
      <c r="M67" s="37" t="n">
        <v>1</v>
      </c>
      <c r="N67" s="37" t="n">
        <v>1</v>
      </c>
      <c r="O67" s="37" t="n">
        <v>1</v>
      </c>
    </row>
    <row r="68" ht="22.5" customHeight="1">
      <c r="A68" s="243" t="n"/>
      <c r="B68" s="210" t="inlineStr">
        <is>
          <t>淡海輕軌</t>
        </is>
      </c>
      <c r="C68" s="206" t="n"/>
      <c r="D68" s="37" t="n">
        <v>1</v>
      </c>
      <c r="E68" s="37" t="n">
        <v>1</v>
      </c>
      <c r="F68" s="37" t="n">
        <v>1</v>
      </c>
      <c r="G68" s="37" t="n">
        <v>1</v>
      </c>
      <c r="H68" s="37" t="n">
        <v>1</v>
      </c>
      <c r="I68" s="37" t="n">
        <v>1</v>
      </c>
      <c r="J68" s="37" t="n">
        <v>1</v>
      </c>
      <c r="K68" s="37" t="n">
        <v>1</v>
      </c>
      <c r="L68" s="37" t="n">
        <v>1</v>
      </c>
      <c r="M68" s="37" t="n">
        <v>1</v>
      </c>
      <c r="N68" s="37" t="n">
        <v>1</v>
      </c>
      <c r="O68" s="37" t="n">
        <v>1</v>
      </c>
    </row>
    <row r="69" ht="22.5" customHeight="1">
      <c r="A69" s="233" t="inlineStr">
        <is>
          <t>11.-1</t>
        </is>
      </c>
      <c r="B69" s="214" t="inlineStr">
        <is>
          <t>每月投幣收入</t>
        </is>
      </c>
      <c r="C69" s="206" t="n"/>
      <c r="D69" s="87" t="n">
        <v>7254</v>
      </c>
      <c r="E69" s="87" t="n">
        <v>5112</v>
      </c>
      <c r="F69" s="87" t="n">
        <v>5231</v>
      </c>
      <c r="G69" s="87" t="n">
        <v>5723</v>
      </c>
      <c r="H69" s="87" t="n">
        <v>6877</v>
      </c>
      <c r="I69" s="87" t="n">
        <v>4331</v>
      </c>
      <c r="J69" s="87" t="n">
        <v>7316</v>
      </c>
      <c r="K69" s="88" t="inlineStr">
        <is>
          <t>0(契約結束)</t>
        </is>
      </c>
      <c r="L69" s="87" t="n">
        <v>5760</v>
      </c>
      <c r="M69" s="87" t="n">
        <v>5180</v>
      </c>
      <c r="N69" s="87" t="n">
        <v>5096</v>
      </c>
      <c r="O69" s="88" t="n">
        <v>4411</v>
      </c>
    </row>
    <row r="70" ht="22.5" customHeight="1">
      <c r="A70" s="233" t="inlineStr">
        <is>
          <t>11.-2</t>
        </is>
      </c>
      <c r="B70" s="210" t="inlineStr">
        <is>
          <t>咖啡豆領取包數</t>
        </is>
      </c>
      <c r="C70" s="206" t="n"/>
      <c r="D70" s="88" t="inlineStr">
        <is>
          <t>58</t>
        </is>
      </c>
      <c r="E70" s="88" t="inlineStr">
        <is>
          <t>57</t>
        </is>
      </c>
      <c r="F70" s="88" t="inlineStr">
        <is>
          <t>71</t>
        </is>
      </c>
      <c r="G70" s="88" t="inlineStr">
        <is>
          <t>37</t>
        </is>
      </c>
      <c r="H70" s="88" t="inlineStr">
        <is>
          <t>34</t>
        </is>
      </c>
      <c r="I70" s="88" t="n">
        <v>77</v>
      </c>
      <c r="J70" s="88" t="n">
        <v>51</v>
      </c>
      <c r="K70" s="88" t="inlineStr">
        <is>
          <t>0(契約結束)</t>
        </is>
      </c>
      <c r="L70" s="88" t="n">
        <v>42</v>
      </c>
      <c r="M70" s="88" t="n">
        <v>55</v>
      </c>
      <c r="N70" s="88" t="n">
        <v>34</v>
      </c>
      <c r="O70" s="88" t="n">
        <v>55</v>
      </c>
    </row>
    <row r="71" ht="22.5" customHeight="1">
      <c r="A71" s="233" t="inlineStr">
        <is>
          <t>11.-3</t>
        </is>
      </c>
      <c r="B71" s="238" t="inlineStr">
        <is>
          <t>每月費用支出</t>
        </is>
      </c>
      <c r="C71" s="206" t="n"/>
      <c r="D71" s="39">
        <f>SUM(D72:D73)</f>
        <v/>
      </c>
      <c r="E71" s="39">
        <f>SUM(E72:E73)</f>
        <v/>
      </c>
      <c r="F71" s="39">
        <f>SUM(F72:F73)</f>
        <v/>
      </c>
      <c r="G71" s="39">
        <f>SUM(G72:G73)</f>
        <v/>
      </c>
      <c r="H71" s="39">
        <f>SUM(H72:H73)</f>
        <v/>
      </c>
      <c r="I71" s="39">
        <f>SUM(I72:I73)</f>
        <v/>
      </c>
      <c r="J71" s="39">
        <f>SUM(J72:J73)</f>
        <v/>
      </c>
      <c r="K71" s="39">
        <f>SUM(K72:K73)</f>
        <v/>
      </c>
      <c r="L71" s="39">
        <f>SUM(L72:L73)</f>
        <v/>
      </c>
      <c r="M71" s="39">
        <f>SUM(M72:M73)</f>
        <v/>
      </c>
      <c r="N71" s="39" t="n">
        <v>40500</v>
      </c>
      <c r="O71" s="39" t="n">
        <v>18000</v>
      </c>
    </row>
    <row r="72" ht="22.5" customHeight="1">
      <c r="A72" s="233" t="inlineStr">
        <is>
          <t>11.-4</t>
        </is>
      </c>
      <c r="B72" s="210" t="inlineStr">
        <is>
          <t>咖啡機租賃費用</t>
        </is>
      </c>
      <c r="C72" s="206" t="n"/>
      <c r="D72" s="88" t="n">
        <v>23000</v>
      </c>
      <c r="E72" s="88" t="n">
        <v>23000</v>
      </c>
      <c r="F72" s="88" t="n">
        <v>23000</v>
      </c>
      <c r="G72" s="88" t="n">
        <v>23000</v>
      </c>
      <c r="H72" s="88" t="n">
        <v>23000</v>
      </c>
      <c r="I72" s="88" t="n">
        <v>23000</v>
      </c>
      <c r="J72" s="88" t="n">
        <v>23000</v>
      </c>
      <c r="K72" s="88" t="n">
        <v>23000</v>
      </c>
      <c r="L72" s="88" t="n">
        <v>0</v>
      </c>
      <c r="M72" s="88" t="n">
        <v>0</v>
      </c>
      <c r="N72" s="88" t="n">
        <v>0</v>
      </c>
      <c r="O72" s="88" t="n">
        <v>0</v>
      </c>
    </row>
    <row r="73" ht="22.5" customHeight="1">
      <c r="A73" s="233" t="inlineStr">
        <is>
          <t>11.-5</t>
        </is>
      </c>
      <c r="B73" s="210" t="inlineStr">
        <is>
          <t>每月咖啡豆費用</t>
        </is>
      </c>
      <c r="C73" s="206" t="n"/>
      <c r="D73" s="40" t="n">
        <v>43000</v>
      </c>
      <c r="E73" s="88" t="n">
        <v>0</v>
      </c>
      <c r="F73" s="88" t="n">
        <v>0</v>
      </c>
      <c r="G73" s="40" t="n">
        <v>43000</v>
      </c>
      <c r="H73" s="88" t="n">
        <v>0</v>
      </c>
      <c r="I73" s="88" t="n">
        <v>0</v>
      </c>
      <c r="J73" s="88" t="n">
        <v>0</v>
      </c>
      <c r="K73" s="88" t="n">
        <v>0</v>
      </c>
      <c r="L73" s="40" t="n">
        <v>18000</v>
      </c>
      <c r="M73" s="40" t="n">
        <v>18000</v>
      </c>
      <c r="N73" s="40" t="n">
        <v>40500</v>
      </c>
      <c r="O73" s="40" t="n">
        <v>18000</v>
      </c>
    </row>
    <row r="74" ht="22.5" customHeight="1">
      <c r="A74" s="233" t="n"/>
      <c r="B74" s="212" t="n"/>
      <c r="C74" s="206" t="n"/>
      <c r="D74" s="49" t="inlineStr">
        <is>
          <t>加購50包咖啡豆</t>
        </is>
      </c>
      <c r="E74" s="88" t="n"/>
      <c r="F74" s="88" t="n"/>
      <c r="G74" s="49" t="inlineStr">
        <is>
          <t>加購50包咖啡豆</t>
        </is>
      </c>
      <c r="H74" s="88" t="n"/>
      <c r="I74" s="88" t="n"/>
      <c r="J74" s="88" t="n"/>
      <c r="K74" s="88" t="n"/>
      <c r="L74" s="49" t="inlineStr">
        <is>
          <t>購買40包咖啡豆</t>
        </is>
      </c>
      <c r="M74" s="49" t="inlineStr">
        <is>
          <t>購買40包咖啡豆</t>
        </is>
      </c>
      <c r="N74" s="49" t="inlineStr">
        <is>
          <t>購買90包咖啡豆</t>
        </is>
      </c>
      <c r="O74" s="49" t="inlineStr">
        <is>
          <t>購買40包咖啡豆</t>
        </is>
      </c>
    </row>
    <row r="75" ht="22.5" customHeight="1">
      <c r="A75" s="19" t="n">
        <v>12</v>
      </c>
      <c r="B75" s="205" t="inlineStr">
        <is>
          <t>廠商識別證</t>
        </is>
      </c>
      <c r="C75" s="206" t="n"/>
      <c r="D75" s="41" t="n"/>
      <c r="E75" s="41" t="n"/>
      <c r="F75" s="41" t="n"/>
      <c r="G75" s="41" t="n"/>
      <c r="H75" s="41" t="n"/>
      <c r="I75" s="41" t="n"/>
      <c r="J75" s="41" t="n"/>
      <c r="K75" s="41" t="n"/>
      <c r="L75" s="41" t="n"/>
      <c r="M75" s="41" t="n"/>
      <c r="N75" s="41" t="n"/>
      <c r="O75" s="41" t="n"/>
    </row>
    <row r="76" ht="22.5" customHeight="1">
      <c r="A76" s="233" t="inlineStr">
        <is>
          <t>12.-1</t>
        </is>
      </c>
      <c r="B76" s="213" t="inlineStr">
        <is>
          <t>製證數量</t>
        </is>
      </c>
      <c r="C76" s="206" t="n"/>
      <c r="D76" s="89" t="n">
        <v>99</v>
      </c>
      <c r="E76" s="89" t="n">
        <v>54</v>
      </c>
      <c r="F76" s="89" t="n">
        <v>101</v>
      </c>
      <c r="G76" s="89" t="n">
        <v>104</v>
      </c>
      <c r="H76" s="89" t="n">
        <v>103</v>
      </c>
      <c r="I76" s="89" t="n">
        <v>71</v>
      </c>
      <c r="J76" s="89" t="n">
        <v>161</v>
      </c>
      <c r="K76" s="89" t="n">
        <v>94</v>
      </c>
      <c r="L76" s="89" t="n">
        <v>79</v>
      </c>
      <c r="M76" s="89" t="n">
        <v>89</v>
      </c>
      <c r="N76" s="89" t="n">
        <v>87</v>
      </c>
      <c r="O76" s="89" t="n">
        <v>401</v>
      </c>
    </row>
    <row r="77" ht="22.5" customHeight="1">
      <c r="A77" s="233" t="inlineStr">
        <is>
          <t>12.-2</t>
        </is>
      </c>
      <c r="B77" s="213" t="inlineStr">
        <is>
          <t>(向廠商收取)製證費</t>
        </is>
      </c>
      <c r="C77" s="206" t="n"/>
      <c r="D77" s="90" t="n">
        <v>4950</v>
      </c>
      <c r="E77" s="90" t="n">
        <v>2700</v>
      </c>
      <c r="F77" s="90" t="n">
        <v>5050</v>
      </c>
      <c r="G77" s="90" t="n">
        <v>5200</v>
      </c>
      <c r="H77" s="90" t="n">
        <v>5150</v>
      </c>
      <c r="I77" s="90" t="n">
        <v>3550</v>
      </c>
      <c r="J77" s="90" t="n">
        <v>8050</v>
      </c>
      <c r="K77" s="90">
        <f>K76*50</f>
        <v/>
      </c>
      <c r="L77" s="90" t="n">
        <v>3950</v>
      </c>
      <c r="M77" s="90">
        <f>M76*50</f>
        <v/>
      </c>
      <c r="N77" s="90">
        <f>N76*50</f>
        <v/>
      </c>
      <c r="O77" s="90">
        <f>O76*50</f>
        <v/>
      </c>
    </row>
    <row r="78" ht="22.5" customHeight="1">
      <c r="A78" s="233" t="inlineStr">
        <is>
          <t>12.-3</t>
        </is>
      </c>
      <c r="B78" s="213" t="inlineStr">
        <is>
          <t>註銷數量</t>
        </is>
      </c>
      <c r="C78" s="206" t="n"/>
      <c r="D78" s="89" t="n">
        <v>7</v>
      </c>
      <c r="E78" s="89" t="n">
        <v>10</v>
      </c>
      <c r="F78" s="89" t="n">
        <v>6</v>
      </c>
      <c r="G78" s="89" t="n">
        <v>2</v>
      </c>
      <c r="H78" s="89" t="n">
        <v>1</v>
      </c>
      <c r="I78" s="89" t="n">
        <v>0</v>
      </c>
      <c r="J78" s="89" t="n">
        <v>5</v>
      </c>
      <c r="K78" s="89" t="n">
        <v>53</v>
      </c>
      <c r="L78" s="89" t="n">
        <v>43</v>
      </c>
      <c r="M78" s="89" t="n">
        <v>87</v>
      </c>
      <c r="N78" s="89" t="n">
        <v>92</v>
      </c>
      <c r="O78" s="89" t="n">
        <v>104</v>
      </c>
    </row>
    <row r="79" ht="22.5" customHeight="1">
      <c r="A79" s="233" t="inlineStr">
        <is>
          <t>12.-4</t>
        </is>
      </c>
      <c r="B79" s="211" t="inlineStr">
        <is>
          <t>一般註銷：退保證金(106.06.30以前)件數</t>
        </is>
      </c>
      <c r="C79" s="206" t="n"/>
      <c r="D79" s="37" t="n">
        <v>52</v>
      </c>
      <c r="E79" s="37" t="n">
        <v>0</v>
      </c>
      <c r="F79" s="37" t="n">
        <v>39</v>
      </c>
      <c r="G79" s="37" t="n">
        <v>147</v>
      </c>
      <c r="H79" s="37" t="n">
        <v>106</v>
      </c>
      <c r="I79" s="37" t="n">
        <v>144</v>
      </c>
      <c r="J79" s="37" t="n">
        <v>34</v>
      </c>
      <c r="K79" s="37" t="n">
        <v>25</v>
      </c>
      <c r="L79" s="37" t="n">
        <v>25</v>
      </c>
      <c r="M79" s="37" t="n">
        <v>3</v>
      </c>
      <c r="N79" s="65" t="n">
        <v>0</v>
      </c>
      <c r="O79" s="65" t="n">
        <v>0</v>
      </c>
      <c r="P79" s="67" t="inlineStr">
        <is>
          <t>108.10已註銷106.06.30前申請之《廠商識別證(含保證金)》</t>
        </is>
      </c>
    </row>
    <row r="80" ht="22.5" customHeight="1">
      <c r="A80" s="233" t="inlineStr">
        <is>
          <t>12.-5</t>
        </is>
      </c>
      <c r="B80" s="211" t="inlineStr">
        <is>
          <t>一般註銷：退保證金(106.06.30以前)金額</t>
        </is>
      </c>
      <c r="C80" s="206" t="n"/>
      <c r="D80" s="91" t="n">
        <v>26000</v>
      </c>
      <c r="E80" s="91" t="n">
        <v>0</v>
      </c>
      <c r="F80" s="91" t="n">
        <v>19500</v>
      </c>
      <c r="G80" s="91" t="n">
        <v>73500</v>
      </c>
      <c r="H80" s="91" t="n">
        <v>53000</v>
      </c>
      <c r="I80" s="91" t="n">
        <v>72000</v>
      </c>
      <c r="J80" s="91" t="n">
        <v>17000</v>
      </c>
      <c r="K80" s="91" t="n">
        <v>12500</v>
      </c>
      <c r="L80" s="91" t="n">
        <v>12500</v>
      </c>
      <c r="M80" s="91" t="n">
        <v>15000</v>
      </c>
      <c r="N80" s="66" t="n">
        <v>0</v>
      </c>
      <c r="O80" s="66" t="n">
        <v>0</v>
      </c>
    </row>
    <row r="81" ht="22.5" customHeight="1">
      <c r="A81" s="233" t="inlineStr">
        <is>
          <t>12.-6</t>
        </is>
      </c>
      <c r="B81" s="211" t="inlineStr">
        <is>
          <t>遺失註銷：沒入保證金(106.06.30以前)件數</t>
        </is>
      </c>
      <c r="C81" s="206" t="n"/>
      <c r="D81" s="37" t="n">
        <v>4</v>
      </c>
      <c r="E81" s="37" t="n">
        <v>0</v>
      </c>
      <c r="F81" s="37" t="n">
        <v>9</v>
      </c>
      <c r="G81" s="37" t="n">
        <v>20</v>
      </c>
      <c r="H81" s="37" t="n">
        <v>20</v>
      </c>
      <c r="I81" s="37" t="n">
        <v>131</v>
      </c>
      <c r="J81" s="37" t="n">
        <v>1</v>
      </c>
      <c r="K81" s="37" t="n">
        <v>4</v>
      </c>
      <c r="L81" s="37" t="n">
        <v>0</v>
      </c>
      <c r="M81" s="37" t="n">
        <v>0</v>
      </c>
      <c r="N81" s="65" t="n">
        <v>0</v>
      </c>
      <c r="O81" s="65" t="n">
        <v>0</v>
      </c>
    </row>
    <row r="82" ht="22.5" customHeight="1">
      <c r="A82" s="233" t="inlineStr">
        <is>
          <t>12.-7</t>
        </is>
      </c>
      <c r="B82" s="211" t="inlineStr">
        <is>
          <t>遺失註銷：沒入保證金(106.06.30以前)金額</t>
        </is>
      </c>
      <c r="C82" s="206" t="n"/>
      <c r="D82" s="91" t="n">
        <v>2000</v>
      </c>
      <c r="E82" s="91" t="n">
        <v>0</v>
      </c>
      <c r="F82" s="91" t="n">
        <v>4500</v>
      </c>
      <c r="G82" s="91" t="n">
        <v>10000</v>
      </c>
      <c r="H82" s="91" t="n">
        <v>10000</v>
      </c>
      <c r="I82" s="91" t="n">
        <v>65500</v>
      </c>
      <c r="J82" s="91" t="n">
        <v>500</v>
      </c>
      <c r="K82" s="91" t="n">
        <v>2000</v>
      </c>
      <c r="L82" s="91" t="n">
        <v>0</v>
      </c>
      <c r="M82" s="91" t="n">
        <v>0</v>
      </c>
      <c r="N82" s="66" t="n">
        <v>0</v>
      </c>
      <c r="O82" s="66" t="n">
        <v>0</v>
      </c>
    </row>
    <row r="83" ht="22.5" customHeight="1">
      <c r="A83" s="233" t="inlineStr">
        <is>
          <t>12.-8</t>
        </is>
      </c>
      <c r="B83" s="211" t="inlineStr">
        <is>
          <t>月底有效證件數</t>
        </is>
      </c>
      <c r="C83" s="206" t="n"/>
      <c r="D83" s="91" t="n"/>
      <c r="E83" s="91" t="n"/>
      <c r="F83" s="91" t="n"/>
      <c r="G83" s="91" t="n"/>
      <c r="H83" s="91" t="n"/>
      <c r="I83" s="91" t="n"/>
      <c r="J83" s="91" t="n"/>
      <c r="K83" s="91" t="n">
        <v>2203</v>
      </c>
      <c r="L83" s="91" t="n">
        <v>2329</v>
      </c>
      <c r="M83" s="91" t="n">
        <v>2433</v>
      </c>
      <c r="N83" s="91" t="n">
        <v>2382</v>
      </c>
      <c r="O83" s="91" t="n">
        <v>1935</v>
      </c>
    </row>
    <row r="84" ht="22.5" customHeight="1">
      <c r="A84" s="233" t="inlineStr">
        <is>
          <t>12.-9</t>
        </is>
      </c>
      <c r="B84" s="211" t="inlineStr">
        <is>
          <t>累計逾期證件數</t>
        </is>
      </c>
      <c r="C84" s="206" t="n"/>
      <c r="D84" s="91" t="n"/>
      <c r="E84" s="91" t="n"/>
      <c r="F84" s="91" t="n"/>
      <c r="G84" s="91" t="n"/>
      <c r="H84" s="91" t="n"/>
      <c r="I84" s="91" t="n"/>
      <c r="J84" s="91" t="n"/>
      <c r="K84" s="91" t="n">
        <v>111</v>
      </c>
      <c r="L84" s="91" t="n">
        <v>68</v>
      </c>
      <c r="M84" s="91" t="n">
        <v>25</v>
      </c>
      <c r="N84" s="91" t="n">
        <v>28</v>
      </c>
      <c r="O84" s="91" t="n">
        <v>384</v>
      </c>
    </row>
    <row r="85" ht="24" customHeight="1">
      <c r="A85" s="233" t="inlineStr">
        <is>
          <t>12.-10</t>
        </is>
      </c>
      <c r="B85" s="211" t="inlineStr">
        <is>
          <t>下月屆期證件數</t>
        </is>
      </c>
      <c r="C85" s="206" t="n"/>
      <c r="D85" s="91" t="n"/>
      <c r="E85" s="91" t="n"/>
      <c r="F85" s="91" t="n"/>
      <c r="G85" s="91" t="n"/>
      <c r="H85" s="91" t="n"/>
      <c r="I85" s="91" t="n"/>
      <c r="J85" s="91" t="n"/>
      <c r="K85" s="91" t="n">
        <v>53</v>
      </c>
      <c r="L85" s="91" t="n">
        <v>30</v>
      </c>
      <c r="M85" s="91" t="n">
        <v>61</v>
      </c>
      <c r="N85" s="91" t="n">
        <v>454</v>
      </c>
      <c r="O85" s="91" t="n">
        <v>105</v>
      </c>
    </row>
    <row r="86" ht="24" customHeight="1">
      <c r="A86" s="19" t="n">
        <v>13</v>
      </c>
      <c r="B86" s="205" t="inlineStr">
        <is>
          <t>停車管理</t>
        </is>
      </c>
      <c r="C86" s="206" t="n"/>
      <c r="D86" s="42" t="n"/>
      <c r="E86" s="42" t="n"/>
      <c r="F86" s="42" t="n"/>
      <c r="G86" s="42" t="n"/>
      <c r="H86" s="42" t="n"/>
      <c r="I86" s="42" t="n"/>
      <c r="J86" s="42" t="n"/>
      <c r="K86" s="42" t="n"/>
      <c r="L86" s="42" t="n"/>
      <c r="M86" s="42" t="n"/>
      <c r="N86" s="42" t="n"/>
      <c r="O86" s="42" t="n"/>
    </row>
    <row r="87" ht="28.5" customHeight="1">
      <c r="A87" s="243" t="inlineStr">
        <is>
          <t>13.-1</t>
        </is>
      </c>
      <c r="B87" s="212" t="inlineStr">
        <is>
          <t>非員工申請停車證數量</t>
        </is>
      </c>
      <c r="C87" s="9" t="inlineStr">
        <is>
          <t>南機廠</t>
        </is>
      </c>
      <c r="D87" s="43">
        <f>SUM(D88:D90)</f>
        <v/>
      </c>
      <c r="E87" s="43">
        <f>SUM(E88:E90)</f>
        <v/>
      </c>
      <c r="F87" s="43">
        <f>SUM(F88:F90)</f>
        <v/>
      </c>
      <c r="G87" s="43">
        <f>SUM(G88:G90)</f>
        <v/>
      </c>
      <c r="H87" s="43">
        <f>SUM(H88:H90)</f>
        <v/>
      </c>
      <c r="I87" s="43">
        <f>SUM(I88:I90)</f>
        <v/>
      </c>
      <c r="J87" s="43">
        <f>SUM(J88:J90)</f>
        <v/>
      </c>
      <c r="K87" s="43">
        <f>SUM(K88:K90)</f>
        <v/>
      </c>
      <c r="L87" s="43">
        <f>SUM(L88:L90)</f>
        <v/>
      </c>
      <c r="M87" s="43">
        <f>SUM(M88:M90)</f>
        <v/>
      </c>
      <c r="N87" s="43">
        <f>SUM(N88:N90)</f>
        <v/>
      </c>
      <c r="O87" s="43">
        <f>SUM(O88:O90)</f>
        <v/>
      </c>
    </row>
    <row r="88" ht="28.5" customHeight="1">
      <c r="A88" s="228" t="n"/>
      <c r="B88" s="228" t="n"/>
      <c r="C88" s="6" t="inlineStr">
        <is>
          <t>ADM地下室</t>
        </is>
      </c>
      <c r="D88" s="37" t="n">
        <v>4</v>
      </c>
      <c r="E88" s="37" t="n">
        <v>0</v>
      </c>
      <c r="F88" s="37" t="n">
        <v>0</v>
      </c>
      <c r="G88" s="37" t="n">
        <v>0</v>
      </c>
      <c r="H88" s="37" t="n">
        <v>0</v>
      </c>
      <c r="I88" s="37" t="n">
        <v>0</v>
      </c>
      <c r="J88" s="37" t="n">
        <v>2</v>
      </c>
      <c r="K88" s="37" t="n">
        <v>0</v>
      </c>
      <c r="L88" s="37" t="n">
        <v>0</v>
      </c>
      <c r="M88" s="37" t="n">
        <v>0</v>
      </c>
      <c r="N88" s="37" t="n">
        <v>0</v>
      </c>
      <c r="O88" s="37" t="n">
        <v>0</v>
      </c>
    </row>
    <row r="89" ht="28.5" customHeight="1">
      <c r="A89" s="228" t="n"/>
      <c r="B89" s="228" t="n"/>
      <c r="C89" s="5" t="inlineStr">
        <is>
          <t>南機廠地下室</t>
        </is>
      </c>
      <c r="D89" s="37" t="n">
        <v>14</v>
      </c>
      <c r="E89" s="37" t="n">
        <v>0</v>
      </c>
      <c r="F89" s="37" t="n">
        <v>0</v>
      </c>
      <c r="G89" s="37" t="n">
        <v>0</v>
      </c>
      <c r="H89" s="37" t="n">
        <v>0</v>
      </c>
      <c r="I89" s="37" t="n">
        <v>0</v>
      </c>
      <c r="J89" s="37" t="n">
        <v>14</v>
      </c>
      <c r="K89" s="37" t="n">
        <v>0</v>
      </c>
      <c r="L89" s="37" t="n">
        <v>0</v>
      </c>
      <c r="M89" s="37" t="n">
        <v>0</v>
      </c>
      <c r="N89" s="37" t="n">
        <v>0</v>
      </c>
      <c r="O89" s="37" t="n">
        <v>0</v>
      </c>
    </row>
    <row r="90" ht="28.5" customHeight="1">
      <c r="A90" s="228" t="n"/>
      <c r="B90" s="228" t="n"/>
      <c r="C90" s="5" t="inlineStr">
        <is>
          <t>南機廠廠區</t>
        </is>
      </c>
      <c r="D90" s="37" t="n">
        <v>198</v>
      </c>
      <c r="E90" s="37" t="n">
        <v>0</v>
      </c>
      <c r="F90" s="37" t="n">
        <v>0</v>
      </c>
      <c r="G90" s="37" t="n">
        <v>0</v>
      </c>
      <c r="H90" s="37" t="n">
        <v>0</v>
      </c>
      <c r="I90" s="37" t="n">
        <v>0</v>
      </c>
      <c r="J90" s="37" t="n">
        <v>135</v>
      </c>
      <c r="K90" s="37" t="n">
        <v>10</v>
      </c>
      <c r="L90" s="37" t="n">
        <v>15</v>
      </c>
      <c r="M90" s="37" t="n">
        <v>13</v>
      </c>
      <c r="N90" s="37" t="n">
        <v>15</v>
      </c>
      <c r="O90" s="37" t="n">
        <v>7</v>
      </c>
    </row>
    <row r="91" ht="28.5" customHeight="1">
      <c r="A91" s="228" t="n"/>
      <c r="B91" s="228" t="n"/>
      <c r="C91" s="8" t="inlineStr">
        <is>
          <t>大寮機廠</t>
        </is>
      </c>
      <c r="D91" s="43">
        <f>SUM(D92:D93)</f>
        <v/>
      </c>
      <c r="E91" s="43">
        <f>SUM(E92:E93)</f>
        <v/>
      </c>
      <c r="F91" s="43">
        <f>SUM(F92:F93)</f>
        <v/>
      </c>
      <c r="G91" s="43">
        <f>SUM(G92:G93)</f>
        <v/>
      </c>
      <c r="H91" s="43">
        <f>SUM(H92:H93)</f>
        <v/>
      </c>
      <c r="I91" s="43">
        <f>SUM(I92:I93)</f>
        <v/>
      </c>
      <c r="J91" s="43">
        <f>SUM(J92:J93)</f>
        <v/>
      </c>
      <c r="K91" s="43">
        <f>SUM(K92:K93)</f>
        <v/>
      </c>
      <c r="L91" s="43">
        <f>SUM(L92:L93)</f>
        <v/>
      </c>
      <c r="M91" s="43">
        <f>SUM(M92:M93)</f>
        <v/>
      </c>
      <c r="N91" s="43">
        <f>SUM(N92:N93)</f>
        <v/>
      </c>
      <c r="O91" s="43">
        <f>SUM(O92:O93)</f>
        <v/>
      </c>
    </row>
    <row r="92" ht="28.5" customHeight="1">
      <c r="A92" s="228" t="n"/>
      <c r="B92" s="228" t="n"/>
      <c r="C92" s="5" t="inlineStr">
        <is>
          <t>大寮地下室</t>
        </is>
      </c>
      <c r="D92" s="37" t="n">
        <v>111</v>
      </c>
      <c r="E92" s="37" t="n">
        <v>0</v>
      </c>
      <c r="F92" s="37" t="n">
        <v>0</v>
      </c>
      <c r="G92" s="37" t="n">
        <v>0</v>
      </c>
      <c r="H92" s="37" t="n">
        <v>0</v>
      </c>
      <c r="I92" s="37" t="n">
        <v>0</v>
      </c>
      <c r="J92" s="37" t="n">
        <v>12</v>
      </c>
      <c r="K92" s="37" t="n">
        <v>60</v>
      </c>
      <c r="L92" s="37" t="n">
        <v>11</v>
      </c>
      <c r="M92" s="37" t="n">
        <v>15</v>
      </c>
      <c r="N92" s="37" t="n">
        <v>5</v>
      </c>
      <c r="O92" s="37" t="n">
        <v>0</v>
      </c>
    </row>
    <row r="93" ht="28.5" customHeight="1">
      <c r="A93" s="228" t="n"/>
      <c r="B93" s="228" t="n"/>
      <c r="C93" s="7" t="inlineStr">
        <is>
          <t>大寮廠區</t>
        </is>
      </c>
      <c r="D93" s="37" t="n">
        <v>0</v>
      </c>
      <c r="E93" s="37" t="n">
        <v>0</v>
      </c>
      <c r="F93" s="37" t="n">
        <v>0</v>
      </c>
      <c r="G93" s="37" t="n">
        <v>0</v>
      </c>
      <c r="H93" s="37" t="n">
        <v>0</v>
      </c>
      <c r="I93" s="37" t="n">
        <v>0</v>
      </c>
      <c r="J93" s="37" t="n">
        <v>0</v>
      </c>
      <c r="K93" s="37" t="n">
        <v>0</v>
      </c>
      <c r="L93" s="37" t="n">
        <v>0</v>
      </c>
      <c r="M93" s="37" t="n">
        <v>0</v>
      </c>
      <c r="N93" s="37" t="n">
        <v>0</v>
      </c>
      <c r="O93" s="37" t="n">
        <v>0</v>
      </c>
    </row>
    <row r="94" ht="28.5" customHeight="1">
      <c r="A94" s="228" t="n"/>
      <c r="B94" s="229" t="n"/>
      <c r="C94" s="9" t="inlineStr">
        <is>
          <t>高雄輕軌機廠</t>
        </is>
      </c>
      <c r="D94" s="43" t="n">
        <v>130</v>
      </c>
      <c r="E94" s="43" t="n">
        <v>0</v>
      </c>
      <c r="F94" s="43" t="n">
        <v>0</v>
      </c>
      <c r="G94" s="43" t="n">
        <v>0</v>
      </c>
      <c r="H94" s="43" t="n">
        <v>0</v>
      </c>
      <c r="I94" s="43" t="n">
        <v>0</v>
      </c>
      <c r="J94" s="43" t="n">
        <v>1</v>
      </c>
      <c r="K94" s="43" t="n">
        <v>0</v>
      </c>
      <c r="L94" s="43" t="n">
        <v>0</v>
      </c>
      <c r="M94" s="43" t="n">
        <v>0</v>
      </c>
      <c r="N94" s="43" t="n">
        <v>1</v>
      </c>
      <c r="O94" s="43" t="n">
        <v>0</v>
      </c>
    </row>
    <row r="95" ht="28.5" customHeight="1">
      <c r="A95" s="229" t="n"/>
      <c r="B95" s="244" t="inlineStr">
        <is>
          <t>非員工停車證數量合計</t>
        </is>
      </c>
      <c r="C95" s="206" t="n"/>
      <c r="D95" s="89">
        <f>D87+D91+D94</f>
        <v/>
      </c>
      <c r="E95" s="89">
        <f>E87+E91+E94</f>
        <v/>
      </c>
      <c r="F95" s="89">
        <f>F87+F91+F94</f>
        <v/>
      </c>
      <c r="G95" s="89">
        <f>G87+G91+G94</f>
        <v/>
      </c>
      <c r="H95" s="89">
        <f>H87+H91+H94</f>
        <v/>
      </c>
      <c r="I95" s="89">
        <f>I87+I91+I94</f>
        <v/>
      </c>
      <c r="J95" s="89">
        <f>J87+J91+J94</f>
        <v/>
      </c>
      <c r="K95" s="89">
        <f>K87+K91+K94</f>
        <v/>
      </c>
      <c r="L95" s="89" t="n">
        <v>26</v>
      </c>
      <c r="M95" s="89">
        <f>M87+M91+M94</f>
        <v/>
      </c>
      <c r="N95" s="89">
        <f>N87+N91+N94</f>
        <v/>
      </c>
      <c r="O95" s="89">
        <f>O87+O91+O94</f>
        <v/>
      </c>
    </row>
    <row r="96" ht="28.5" customHeight="1">
      <c r="A96" s="233" t="inlineStr">
        <is>
          <t>13.-2</t>
        </is>
      </c>
      <c r="B96" s="235" t="inlineStr">
        <is>
          <t>員工停車場地清潔維護費
(員工申請停放平面車位一律不收費)</t>
        </is>
      </c>
      <c r="C96" s="10" t="inlineStr">
        <is>
          <t>南機廠</t>
        </is>
      </c>
      <c r="D96" s="92">
        <f>SUM(D97:D99)</f>
        <v/>
      </c>
      <c r="E96" s="92">
        <f>SUM(E97:E99)</f>
        <v/>
      </c>
      <c r="F96" s="92">
        <f>SUM(F97:F99)</f>
        <v/>
      </c>
      <c r="G96" s="92">
        <f>SUM(G97:G99)</f>
        <v/>
      </c>
      <c r="H96" s="92">
        <f>SUM(H97:H99)</f>
        <v/>
      </c>
      <c r="I96" s="92">
        <f>SUM(I97:I99)</f>
        <v/>
      </c>
      <c r="J96" s="92">
        <f>SUM(J97:J99)</f>
        <v/>
      </c>
      <c r="K96" s="92">
        <f>SUM(K97:K99)</f>
        <v/>
      </c>
      <c r="L96" s="92">
        <f>SUM(L97:L99)</f>
        <v/>
      </c>
      <c r="M96" s="92">
        <f>SUM(M97:M99)</f>
        <v/>
      </c>
      <c r="N96" s="92">
        <f>SUM(N97:N99)</f>
        <v/>
      </c>
      <c r="O96" s="92">
        <f>SUM(O97:O99)</f>
        <v/>
      </c>
    </row>
    <row r="97" ht="28.5" customHeight="1">
      <c r="A97" s="228" t="n"/>
      <c r="B97" s="228" t="n"/>
      <c r="C97" s="6" t="inlineStr">
        <is>
          <t>ADM地下室</t>
        </is>
      </c>
      <c r="D97" s="91" t="n">
        <v>54000</v>
      </c>
      <c r="E97" s="91" t="n">
        <v>0</v>
      </c>
      <c r="F97" s="91" t="n">
        <v>0</v>
      </c>
      <c r="G97" s="91" t="n">
        <v>0</v>
      </c>
      <c r="H97" s="91" t="n">
        <v>0</v>
      </c>
      <c r="I97" s="91" t="n">
        <v>0</v>
      </c>
      <c r="J97" s="91" t="n">
        <v>54000</v>
      </c>
      <c r="K97" s="91" t="n">
        <v>0</v>
      </c>
      <c r="L97" s="91" t="n">
        <v>0</v>
      </c>
      <c r="M97" s="91" t="n">
        <v>0</v>
      </c>
      <c r="N97" s="91" t="n">
        <v>0</v>
      </c>
      <c r="O97" s="91" t="n">
        <v>0</v>
      </c>
    </row>
    <row r="98" ht="28.5" customHeight="1">
      <c r="A98" s="228" t="n"/>
      <c r="B98" s="228" t="n"/>
      <c r="C98" s="5" t="inlineStr">
        <is>
          <t>南機廠地下室</t>
        </is>
      </c>
      <c r="D98" s="91" t="n">
        <v>91601</v>
      </c>
      <c r="E98" s="91" t="n">
        <v>0</v>
      </c>
      <c r="F98" s="91" t="n">
        <v>0</v>
      </c>
      <c r="G98" s="91" t="n">
        <v>0</v>
      </c>
      <c r="H98" s="91" t="n">
        <v>0</v>
      </c>
      <c r="I98" s="91" t="n">
        <v>0</v>
      </c>
      <c r="J98" s="91" t="n">
        <v>91423</v>
      </c>
      <c r="K98" s="91" t="n">
        <v>1082</v>
      </c>
      <c r="L98" s="91" t="n">
        <v>1008</v>
      </c>
      <c r="M98" s="91" t="n">
        <v>150</v>
      </c>
      <c r="N98" s="91" t="n">
        <v>0</v>
      </c>
      <c r="O98" s="91" t="n">
        <v>0</v>
      </c>
    </row>
    <row r="99" ht="28.5" customHeight="1">
      <c r="A99" s="228" t="n"/>
      <c r="B99" s="228" t="n"/>
      <c r="C99" s="5" t="inlineStr">
        <is>
          <t>南機廠廠區</t>
        </is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</row>
    <row r="100" ht="28.5" customHeight="1">
      <c r="A100" s="228" t="n"/>
      <c r="B100" s="228" t="n"/>
      <c r="C100" s="11" t="inlineStr">
        <is>
          <t>大寮機廠</t>
        </is>
      </c>
      <c r="D100" s="92">
        <f>SUM(D101:D102)</f>
        <v/>
      </c>
      <c r="E100" s="92">
        <f>SUM(E101:E102)</f>
        <v/>
      </c>
      <c r="F100" s="92">
        <f>SUM(F101:F102)</f>
        <v/>
      </c>
      <c r="G100" s="92">
        <f>SUM(G101:G102)</f>
        <v/>
      </c>
      <c r="H100" s="92">
        <f>SUM(H101:H102)</f>
        <v/>
      </c>
      <c r="I100" s="92">
        <f>SUM(I101:I102)</f>
        <v/>
      </c>
      <c r="J100" s="92">
        <f>SUM(J101:J102)</f>
        <v/>
      </c>
      <c r="K100" s="92">
        <f>SUM(K101:K102)</f>
        <v/>
      </c>
      <c r="L100" s="92">
        <f>SUM(L101:L102)</f>
        <v/>
      </c>
      <c r="M100" s="92">
        <f>SUM(M101:M102)</f>
        <v/>
      </c>
      <c r="N100" s="92">
        <f>SUM(N101:N102)</f>
        <v/>
      </c>
      <c r="O100" s="92">
        <f>SUM(O101:O102)</f>
        <v/>
      </c>
    </row>
    <row r="101" ht="28.5" customHeight="1">
      <c r="A101" s="228" t="n"/>
      <c r="B101" s="228" t="n"/>
      <c r="C101" s="5" t="inlineStr">
        <is>
          <t>大寮地下室</t>
        </is>
      </c>
      <c r="D101" s="91" t="n">
        <v>54322</v>
      </c>
      <c r="E101" s="91" t="n">
        <v>0</v>
      </c>
      <c r="F101" s="91" t="n">
        <v>0</v>
      </c>
      <c r="G101" s="91" t="n">
        <v>0</v>
      </c>
      <c r="H101" s="91" t="n">
        <v>0</v>
      </c>
      <c r="I101" s="91" t="n">
        <v>0</v>
      </c>
      <c r="J101" s="91" t="n">
        <v>54949</v>
      </c>
      <c r="K101" s="91" t="n">
        <v>-397</v>
      </c>
      <c r="L101" s="91" t="n">
        <v>263</v>
      </c>
      <c r="M101" s="91" t="n">
        <v>192</v>
      </c>
      <c r="N101" s="91" t="n">
        <v>120</v>
      </c>
      <c r="O101" s="91" t="n">
        <v>50</v>
      </c>
    </row>
    <row r="102" ht="28.5" customHeight="1">
      <c r="A102" s="228" t="n"/>
      <c r="B102" s="228" t="n"/>
      <c r="C102" s="7" t="inlineStr">
        <is>
          <t>大寮廠區</t>
        </is>
      </c>
      <c r="D102" s="91" t="n">
        <v>0</v>
      </c>
      <c r="E102" s="91" t="n">
        <v>0</v>
      </c>
      <c r="F102" s="91" t="n">
        <v>0</v>
      </c>
      <c r="G102" s="91" t="n">
        <v>0</v>
      </c>
      <c r="H102" s="91" t="n">
        <v>0</v>
      </c>
      <c r="I102" s="91" t="n">
        <v>0</v>
      </c>
      <c r="J102" s="91" t="n">
        <v>0</v>
      </c>
      <c r="K102" s="91" t="n">
        <v>0</v>
      </c>
      <c r="L102" s="91" t="n">
        <v>0</v>
      </c>
      <c r="M102" s="91" t="n">
        <v>0</v>
      </c>
      <c r="N102" s="91" t="n">
        <v>0</v>
      </c>
      <c r="O102" s="91" t="n">
        <v>0</v>
      </c>
    </row>
    <row r="103" ht="22.5" customHeight="1">
      <c r="A103" s="228" t="n"/>
      <c r="B103" s="229" t="n"/>
      <c r="C103" s="10" t="inlineStr">
        <is>
          <t>高雄輕軌機廠</t>
        </is>
      </c>
      <c r="D103" s="92" t="n">
        <v>0</v>
      </c>
      <c r="E103" s="92" t="n">
        <v>0</v>
      </c>
      <c r="F103" s="92" t="n">
        <v>0</v>
      </c>
      <c r="G103" s="92" t="n">
        <v>0</v>
      </c>
      <c r="H103" s="92" t="n">
        <v>0</v>
      </c>
      <c r="I103" s="92" t="n">
        <v>0</v>
      </c>
      <c r="J103" s="92" t="n">
        <v>11220</v>
      </c>
      <c r="K103" s="92" t="n">
        <v>0</v>
      </c>
      <c r="L103" s="92" t="n">
        <v>0</v>
      </c>
      <c r="M103" s="92" t="n">
        <v>0</v>
      </c>
      <c r="N103" s="92" t="n">
        <v>0</v>
      </c>
      <c r="O103" s="92" t="n">
        <v>0</v>
      </c>
    </row>
    <row r="104" ht="22.5" customHeight="1">
      <c r="A104" s="228" t="n"/>
      <c r="B104" s="235" t="inlineStr">
        <is>
          <t>非員工停車場地清潔維護費
/輕軌機廠停車製證費</t>
        </is>
      </c>
      <c r="C104" s="10" t="inlineStr">
        <is>
          <t>南機廠</t>
        </is>
      </c>
      <c r="D104" s="92">
        <f>SUM(D105:D107)</f>
        <v/>
      </c>
      <c r="E104" s="92">
        <f>SUM(E105:E107)</f>
        <v/>
      </c>
      <c r="F104" s="92">
        <f>SUM(F105:F107)</f>
        <v/>
      </c>
      <c r="G104" s="92">
        <f>SUM(G105:G107)</f>
        <v/>
      </c>
      <c r="H104" s="92">
        <f>SUM(H105:H107)</f>
        <v/>
      </c>
      <c r="I104" s="92">
        <f>SUM(I105:I107)</f>
        <v/>
      </c>
      <c r="J104" s="92">
        <f>SUM(J105:J107)</f>
        <v/>
      </c>
      <c r="K104" s="92">
        <f>SUM(K105:K107)</f>
        <v/>
      </c>
      <c r="L104" s="92">
        <f>SUM(L105:L107)</f>
        <v/>
      </c>
      <c r="M104" s="92">
        <f>SUM(M105:M107)</f>
        <v/>
      </c>
      <c r="N104" s="92">
        <f>SUM(N105:N107)</f>
        <v/>
      </c>
      <c r="O104" s="92">
        <f>SUM(O105:O107)</f>
        <v/>
      </c>
    </row>
    <row r="105" ht="22.5" customHeight="1">
      <c r="A105" s="228" t="n"/>
      <c r="B105" s="228" t="n"/>
      <c r="C105" s="6" t="inlineStr">
        <is>
          <t>ADM地下室</t>
        </is>
      </c>
      <c r="D105" s="91" t="n">
        <v>14400</v>
      </c>
      <c r="E105" s="91" t="n">
        <v>0</v>
      </c>
      <c r="F105" s="91" t="n">
        <v>0</v>
      </c>
      <c r="G105" s="91" t="n">
        <v>0</v>
      </c>
      <c r="H105" s="91" t="n">
        <v>0</v>
      </c>
      <c r="I105" s="91" t="n">
        <v>0</v>
      </c>
      <c r="J105" s="91" t="n">
        <v>14400</v>
      </c>
      <c r="K105" s="91" t="n">
        <v>0</v>
      </c>
      <c r="L105" s="91" t="n">
        <v>0</v>
      </c>
      <c r="M105" s="91" t="n">
        <v>0</v>
      </c>
      <c r="N105" s="91" t="n">
        <v>0</v>
      </c>
      <c r="O105" s="91" t="n">
        <v>0</v>
      </c>
    </row>
    <row r="106" ht="22.5" customHeight="1">
      <c r="A106" s="228" t="n"/>
      <c r="B106" s="228" t="n"/>
      <c r="C106" s="5" t="inlineStr">
        <is>
          <t>南機廠地下室</t>
        </is>
      </c>
      <c r="D106" s="91" t="n">
        <v>15900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16800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</row>
    <row r="107" ht="22.5" customHeight="1">
      <c r="A107" s="228" t="n"/>
      <c r="B107" s="228" t="n"/>
      <c r="C107" s="5" t="inlineStr">
        <is>
          <t>南機廠廠區</t>
        </is>
      </c>
      <c r="D107" s="91" t="n">
        <v>283981</v>
      </c>
      <c r="E107" s="91" t="n">
        <v>0</v>
      </c>
      <c r="F107" s="91" t="n">
        <v>0</v>
      </c>
      <c r="G107" s="91" t="n">
        <v>0</v>
      </c>
      <c r="H107" s="91" t="n">
        <v>0</v>
      </c>
      <c r="I107" s="91" t="n">
        <v>0</v>
      </c>
      <c r="J107" s="91" t="n">
        <v>263063</v>
      </c>
      <c r="K107" s="91" t="n">
        <v>9316</v>
      </c>
      <c r="L107" s="91" t="n">
        <v>12950</v>
      </c>
      <c r="M107" s="91" t="n">
        <v>8936</v>
      </c>
      <c r="N107" s="91" t="n">
        <v>5828</v>
      </c>
      <c r="O107" s="91" t="n">
        <v>1545</v>
      </c>
    </row>
    <row r="108" ht="22.5" customHeight="1">
      <c r="A108" s="228" t="n"/>
      <c r="B108" s="228" t="n"/>
      <c r="C108" s="11" t="inlineStr">
        <is>
          <t>大寮機廠</t>
        </is>
      </c>
      <c r="D108" s="92">
        <f>SUM(D109:D110)</f>
        <v/>
      </c>
      <c r="E108" s="92">
        <f>SUM(E109:E110)</f>
        <v/>
      </c>
      <c r="F108" s="92">
        <f>SUM(F109:F110)</f>
        <v/>
      </c>
      <c r="G108" s="92">
        <f>SUM(G109:G110)</f>
        <v/>
      </c>
      <c r="H108" s="92">
        <f>SUM(H109:H110)</f>
        <v/>
      </c>
      <c r="I108" s="92">
        <f>SUM(I109:I110)</f>
        <v/>
      </c>
      <c r="J108" s="92">
        <f>SUM(J109:J110)</f>
        <v/>
      </c>
      <c r="K108" s="92">
        <f>SUM(K109:K110)</f>
        <v/>
      </c>
      <c r="L108" s="92">
        <f>SUM(L109:L110)</f>
        <v/>
      </c>
      <c r="M108" s="92">
        <f>SUM(M109:M110)</f>
        <v/>
      </c>
      <c r="N108" s="92">
        <f>SUM(N109:N110)</f>
        <v/>
      </c>
      <c r="O108" s="92">
        <f>SUM(O109:O110)</f>
        <v/>
      </c>
    </row>
    <row r="109" ht="22.5" customHeight="1">
      <c r="A109" s="228" t="n"/>
      <c r="B109" s="228" t="n"/>
      <c r="C109" s="2" t="inlineStr">
        <is>
          <t>大寮地下室</t>
        </is>
      </c>
      <c r="D109" s="91" t="n">
        <v>67200</v>
      </c>
      <c r="E109" s="91" t="n">
        <v>0</v>
      </c>
      <c r="F109" s="91" t="n">
        <v>0</v>
      </c>
      <c r="G109" s="91" t="n">
        <v>0</v>
      </c>
      <c r="H109" s="91" t="n">
        <v>0</v>
      </c>
      <c r="I109" s="91" t="n">
        <v>0</v>
      </c>
      <c r="J109" s="91" t="n">
        <v>11220</v>
      </c>
      <c r="K109" s="91" t="n">
        <v>47500</v>
      </c>
      <c r="L109" s="91" t="n">
        <v>6600</v>
      </c>
      <c r="M109" s="91" t="n">
        <v>16200</v>
      </c>
      <c r="N109" s="91" t="n">
        <v>1000</v>
      </c>
      <c r="O109" s="91" t="n">
        <v>0</v>
      </c>
    </row>
    <row r="110" ht="22.5" customHeight="1">
      <c r="A110" s="228" t="n"/>
      <c r="B110" s="228" t="n"/>
      <c r="C110" s="3" t="inlineStr">
        <is>
          <t>大寮廠區</t>
        </is>
      </c>
      <c r="D110" s="91" t="n">
        <v>0</v>
      </c>
      <c r="E110" s="91" t="n">
        <v>0</v>
      </c>
      <c r="F110" s="91" t="n">
        <v>0</v>
      </c>
      <c r="G110" s="91" t="n">
        <v>0</v>
      </c>
      <c r="H110" s="91" t="n">
        <v>0</v>
      </c>
      <c r="I110" s="91" t="n">
        <v>0</v>
      </c>
      <c r="J110" s="91" t="n">
        <v>0</v>
      </c>
      <c r="K110" s="91" t="n">
        <v>0</v>
      </c>
      <c r="L110" s="91" t="n">
        <v>0</v>
      </c>
      <c r="M110" s="91" t="n">
        <v>0</v>
      </c>
      <c r="N110" s="91" t="n">
        <v>0</v>
      </c>
      <c r="O110" s="91" t="n">
        <v>0</v>
      </c>
    </row>
    <row r="111" ht="39" customHeight="1">
      <c r="A111" s="228" t="n"/>
      <c r="B111" s="229" t="n"/>
      <c r="C111" s="12" t="inlineStr">
        <is>
          <t>高雄輕軌機廠
(二階廠商收取費用)</t>
        </is>
      </c>
      <c r="D111" s="92" t="n">
        <v>10400</v>
      </c>
      <c r="E111" s="92" t="n">
        <v>0</v>
      </c>
      <c r="F111" s="92" t="n">
        <v>0</v>
      </c>
      <c r="G111" s="92" t="n">
        <v>0</v>
      </c>
      <c r="H111" s="92" t="n">
        <v>0</v>
      </c>
      <c r="I111" s="92" t="n">
        <v>0</v>
      </c>
      <c r="J111" s="92" t="n">
        <v>200</v>
      </c>
      <c r="K111" s="92" t="n">
        <v>0</v>
      </c>
      <c r="L111" s="92" t="n">
        <v>200</v>
      </c>
      <c r="M111" s="92" t="n">
        <v>0</v>
      </c>
      <c r="N111" s="92" t="n">
        <v>200</v>
      </c>
      <c r="O111" s="92" t="n">
        <v>0</v>
      </c>
    </row>
    <row r="112" ht="22.5" customHeight="1">
      <c r="A112" s="229" t="n"/>
      <c r="B112" s="236" t="inlineStr">
        <is>
          <t>費用合計</t>
        </is>
      </c>
      <c r="C112" s="206" t="n"/>
      <c r="D112" s="93">
        <f>D96+D100+D103+D104+D108+D111</f>
        <v/>
      </c>
      <c r="E112" s="93">
        <f>E96+E100+E103+E104+E108+E111</f>
        <v/>
      </c>
      <c r="F112" s="93">
        <f>F96+F100+F103+F104+F108+F111</f>
        <v/>
      </c>
      <c r="G112" s="93">
        <f>G96+G100+G103+G104+G108+G111</f>
        <v/>
      </c>
      <c r="H112" s="93">
        <f>H96+H100+H103+H104+H108+H111</f>
        <v/>
      </c>
      <c r="I112" s="93">
        <f>I96+I100+I103+I104+I108+I111</f>
        <v/>
      </c>
      <c r="J112" s="93">
        <f>J96+J100+J103+J104+J108+J111</f>
        <v/>
      </c>
      <c r="K112" s="93">
        <f>K96+K100+K103+K104+K108+K111</f>
        <v/>
      </c>
      <c r="L112" s="93">
        <f>L96+L100+L103+L104+L108+L111</f>
        <v/>
      </c>
      <c r="M112" s="93">
        <f>M96+M100+M103+M104+M108+M111</f>
        <v/>
      </c>
      <c r="N112" s="93">
        <f>N96+N100+N103+N104+N108+N111</f>
        <v/>
      </c>
      <c r="O112" s="93">
        <f>O96+O100+O103+O104+O108+O111</f>
        <v/>
      </c>
    </row>
    <row r="113" ht="22.5" customHeight="1">
      <c r="A113" s="19" t="n">
        <v>14</v>
      </c>
      <c r="B113" s="209" t="inlineStr">
        <is>
          <t>中鋼集團電子公文</t>
        </is>
      </c>
      <c r="C113" s="206" t="n"/>
      <c r="D113" s="41" t="n"/>
      <c r="E113" s="41" t="n"/>
      <c r="F113" s="41" t="n"/>
      <c r="G113" s="41" t="n"/>
      <c r="H113" s="41" t="n"/>
      <c r="I113" s="41" t="n"/>
      <c r="J113" s="41" t="n"/>
      <c r="K113" s="41" t="n"/>
      <c r="L113" s="41" t="n"/>
      <c r="M113" s="41" t="n"/>
      <c r="N113" s="41" t="n"/>
      <c r="O113" s="41" t="n"/>
    </row>
    <row r="114" ht="22.5" customHeight="1">
      <c r="A114" s="233" t="inlineStr">
        <is>
          <t>14.-1</t>
        </is>
      </c>
      <c r="B114" s="210" t="inlineStr">
        <is>
          <t>月總發文件數</t>
        </is>
      </c>
      <c r="C114" s="206" t="n"/>
      <c r="D114" s="25" t="n">
        <v>218</v>
      </c>
      <c r="E114" s="25" t="n">
        <v>120</v>
      </c>
      <c r="F114" s="25" t="n">
        <v>160</v>
      </c>
      <c r="G114" s="25" t="n">
        <v>173</v>
      </c>
      <c r="H114" s="25" t="n">
        <v>218</v>
      </c>
      <c r="I114" s="25" t="n">
        <v>163</v>
      </c>
      <c r="J114" s="25" t="inlineStr">
        <is>
          <t>206</t>
        </is>
      </c>
      <c r="K114" s="25" t="inlineStr">
        <is>
          <t>178</t>
        </is>
      </c>
      <c r="L114" s="57" t="n">
        <v>161</v>
      </c>
      <c r="M114" s="56" t="inlineStr">
        <is>
          <t>183</t>
        </is>
      </c>
      <c r="N114" s="25" t="inlineStr">
        <is>
          <t>180</t>
        </is>
      </c>
      <c r="O114" s="25" t="inlineStr">
        <is>
          <t>205</t>
        </is>
      </c>
    </row>
    <row r="115" ht="22.5" customHeight="1">
      <c r="A115" s="233" t="inlineStr">
        <is>
          <t>14.-2</t>
        </is>
      </c>
      <c r="B115" s="210" t="inlineStr">
        <is>
          <t>月總收文件數</t>
        </is>
      </c>
      <c r="C115" s="206" t="n"/>
      <c r="D115" s="25" t="n">
        <v>417</v>
      </c>
      <c r="E115" s="25" t="n">
        <v>242</v>
      </c>
      <c r="F115" s="25" t="n">
        <v>351</v>
      </c>
      <c r="G115" s="25" t="n">
        <v>360</v>
      </c>
      <c r="H115" s="25" t="n">
        <v>392</v>
      </c>
      <c r="I115" s="25" t="n">
        <v>331</v>
      </c>
      <c r="J115" s="25" t="inlineStr">
        <is>
          <t>422</t>
        </is>
      </c>
      <c r="K115" s="25" t="inlineStr">
        <is>
          <t>392</t>
        </is>
      </c>
      <c r="L115" s="57" t="n">
        <v>322</v>
      </c>
      <c r="M115" s="56" t="inlineStr">
        <is>
          <t>355</t>
        </is>
      </c>
      <c r="N115" s="25" t="inlineStr">
        <is>
          <t>365</t>
        </is>
      </c>
      <c r="O115" s="25" t="inlineStr">
        <is>
          <t>388</t>
        </is>
      </c>
    </row>
    <row r="116" ht="22.5" customHeight="1">
      <c r="A116" s="19" t="n">
        <v>15</v>
      </c>
      <c r="B116" s="209" t="inlineStr">
        <is>
          <t>台智公司公文</t>
        </is>
      </c>
      <c r="C116" s="206" t="n"/>
      <c r="D116" s="41" t="n"/>
      <c r="E116" s="41" t="n"/>
      <c r="F116" s="41" t="n"/>
      <c r="G116" s="41" t="n"/>
      <c r="H116" s="41" t="n"/>
      <c r="I116" s="41" t="n"/>
      <c r="J116" s="41" t="n"/>
      <c r="K116" s="41" t="n"/>
      <c r="L116" s="55" t="n"/>
      <c r="M116" s="41" t="n"/>
      <c r="N116" s="41" t="n"/>
      <c r="O116" s="41" t="n"/>
    </row>
    <row r="117" ht="22.5" customHeight="1">
      <c r="A117" s="233" t="inlineStr">
        <is>
          <t>15.-1</t>
        </is>
      </c>
      <c r="B117" s="210" t="inlineStr">
        <is>
          <t>台智月總發文件數</t>
        </is>
      </c>
      <c r="C117" s="206" t="n"/>
      <c r="D117" s="25" t="inlineStr">
        <is>
          <t>7</t>
        </is>
      </c>
      <c r="E117" s="25" t="inlineStr">
        <is>
          <t>11</t>
        </is>
      </c>
      <c r="F117" s="25" t="inlineStr">
        <is>
          <t>21</t>
        </is>
      </c>
      <c r="G117" s="25" t="inlineStr">
        <is>
          <t>12</t>
        </is>
      </c>
      <c r="H117" s="25" t="inlineStr">
        <is>
          <t>10</t>
        </is>
      </c>
      <c r="I117" s="25" t="inlineStr">
        <is>
          <t>16</t>
        </is>
      </c>
      <c r="J117" s="25" t="inlineStr">
        <is>
          <t>23</t>
        </is>
      </c>
      <c r="K117" s="25" t="inlineStr">
        <is>
          <t>17</t>
        </is>
      </c>
      <c r="L117" s="25" t="inlineStr">
        <is>
          <t>15</t>
        </is>
      </c>
      <c r="M117" s="25" t="inlineStr">
        <is>
          <t>26</t>
        </is>
      </c>
      <c r="N117" s="25" t="inlineStr">
        <is>
          <t>16</t>
        </is>
      </c>
      <c r="O117" s="25" t="inlineStr">
        <is>
          <t>16</t>
        </is>
      </c>
    </row>
    <row r="118" ht="22.5" customHeight="1">
      <c r="A118" s="233" t="inlineStr">
        <is>
          <t>15.-2</t>
        </is>
      </c>
      <c r="B118" s="210" t="inlineStr">
        <is>
          <t>台智月總收文件數</t>
        </is>
      </c>
      <c r="C118" s="206" t="n"/>
      <c r="D118" s="25" t="inlineStr">
        <is>
          <t>14</t>
        </is>
      </c>
      <c r="E118" s="25" t="inlineStr">
        <is>
          <t>13</t>
        </is>
      </c>
      <c r="F118" s="25" t="inlineStr">
        <is>
          <t>15</t>
        </is>
      </c>
      <c r="G118" s="25" t="inlineStr">
        <is>
          <t>17</t>
        </is>
      </c>
      <c r="H118" s="25" t="inlineStr">
        <is>
          <t>20</t>
        </is>
      </c>
      <c r="I118" s="25" t="inlineStr">
        <is>
          <t>20</t>
        </is>
      </c>
      <c r="J118" s="25" t="inlineStr">
        <is>
          <t>31</t>
        </is>
      </c>
      <c r="K118" s="25" t="inlineStr">
        <is>
          <t>26</t>
        </is>
      </c>
      <c r="L118" s="25" t="inlineStr">
        <is>
          <t>31</t>
        </is>
      </c>
      <c r="M118" s="25" t="inlineStr">
        <is>
          <t>27</t>
        </is>
      </c>
      <c r="N118" s="25" t="inlineStr">
        <is>
          <t>31</t>
        </is>
      </c>
      <c r="O118" s="25" t="inlineStr">
        <is>
          <t>26</t>
        </is>
      </c>
    </row>
    <row r="119" ht="22.5" customFormat="1" customHeight="1" s="60">
      <c r="A119" s="62" t="n">
        <v>16</v>
      </c>
      <c r="B119" s="207" t="inlineStr">
        <is>
          <t>OCC簡報室使用狀況統計</t>
        </is>
      </c>
      <c r="C119" s="206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</row>
    <row r="120" ht="22.5" customFormat="1" customHeight="1" s="60">
      <c r="A120" s="58" t="inlineStr">
        <is>
          <t>16.-1</t>
        </is>
      </c>
      <c r="B120" s="208" t="inlineStr">
        <is>
          <t>(一時段：4小時)內借時段數</t>
        </is>
      </c>
      <c r="C120" s="206" t="n"/>
      <c r="D120" s="63" t="inlineStr">
        <is>
          <t>-</t>
        </is>
      </c>
      <c r="E120" s="63" t="inlineStr">
        <is>
          <t>-</t>
        </is>
      </c>
      <c r="F120" s="63" t="inlineStr">
        <is>
          <t>-</t>
        </is>
      </c>
      <c r="G120" s="63" t="inlineStr">
        <is>
          <t>-</t>
        </is>
      </c>
      <c r="H120" s="63" t="inlineStr">
        <is>
          <t>-</t>
        </is>
      </c>
      <c r="I120" s="63" t="inlineStr">
        <is>
          <t>-</t>
        </is>
      </c>
      <c r="J120" s="63" t="inlineStr">
        <is>
          <t>-</t>
        </is>
      </c>
      <c r="K120" s="63" t="inlineStr">
        <is>
          <t>-</t>
        </is>
      </c>
      <c r="L120" s="63" t="n">
        <v>8</v>
      </c>
      <c r="M120" s="63" t="n">
        <v>8</v>
      </c>
      <c r="N120" s="61" t="n">
        <v>4</v>
      </c>
      <c r="O120" s="61" t="n">
        <v>9</v>
      </c>
    </row>
    <row r="121" ht="22.5" customFormat="1" customHeight="1" s="60">
      <c r="A121" s="58" t="inlineStr">
        <is>
          <t>16.-2</t>
        </is>
      </c>
      <c r="B121" s="208" t="inlineStr">
        <is>
          <t>(一時段：4小時)外租時段數</t>
        </is>
      </c>
      <c r="C121" s="206" t="n"/>
      <c r="D121" s="63" t="inlineStr">
        <is>
          <t>-</t>
        </is>
      </c>
      <c r="E121" s="63" t="inlineStr">
        <is>
          <t>-</t>
        </is>
      </c>
      <c r="F121" s="63" t="inlineStr">
        <is>
          <t>-</t>
        </is>
      </c>
      <c r="G121" s="63" t="inlineStr">
        <is>
          <t>-</t>
        </is>
      </c>
      <c r="H121" s="63" t="inlineStr">
        <is>
          <t>-</t>
        </is>
      </c>
      <c r="I121" s="63" t="inlineStr">
        <is>
          <t>-</t>
        </is>
      </c>
      <c r="J121" s="63" t="inlineStr">
        <is>
          <t>-</t>
        </is>
      </c>
      <c r="K121" s="63" t="inlineStr">
        <is>
          <t>-</t>
        </is>
      </c>
      <c r="L121" s="63" t="n">
        <v>2</v>
      </c>
      <c r="M121" s="63" t="n">
        <v>0</v>
      </c>
      <c r="N121" s="61" t="n">
        <v>4</v>
      </c>
      <c r="O121" s="61" t="n">
        <v>1</v>
      </c>
    </row>
    <row r="122" ht="22.5" customFormat="1" customHeight="1" s="60">
      <c r="A122" s="58" t="inlineStr">
        <is>
          <t>16.-3</t>
        </is>
      </c>
      <c r="B122" s="208" t="inlineStr">
        <is>
          <t>外租金收入</t>
        </is>
      </c>
      <c r="C122" s="206" t="n"/>
      <c r="D122" s="63" t="inlineStr">
        <is>
          <t>-</t>
        </is>
      </c>
      <c r="E122" s="63" t="inlineStr">
        <is>
          <t>-</t>
        </is>
      </c>
      <c r="F122" s="63" t="inlineStr">
        <is>
          <t>-</t>
        </is>
      </c>
      <c r="G122" s="63" t="inlineStr">
        <is>
          <t>-</t>
        </is>
      </c>
      <c r="H122" s="63" t="inlineStr">
        <is>
          <t>-</t>
        </is>
      </c>
      <c r="I122" s="63" t="inlineStr">
        <is>
          <t>-</t>
        </is>
      </c>
      <c r="J122" s="63" t="inlineStr">
        <is>
          <t>-</t>
        </is>
      </c>
      <c r="K122" s="63" t="inlineStr">
        <is>
          <t>-</t>
        </is>
      </c>
      <c r="L122" s="63" t="n">
        <v>12000</v>
      </c>
      <c r="M122" s="63" t="n">
        <v>0</v>
      </c>
      <c r="N122" s="61" t="n">
        <v>34000</v>
      </c>
      <c r="O122" s="61" t="n">
        <v>10000</v>
      </c>
    </row>
  </sheetData>
  <mergeCells count="90">
    <mergeCell ref="B119:C119"/>
    <mergeCell ref="B120:C120"/>
    <mergeCell ref="B121:C121"/>
    <mergeCell ref="B122:C122"/>
    <mergeCell ref="B116:C116"/>
    <mergeCell ref="B117:C117"/>
    <mergeCell ref="B118:C118"/>
    <mergeCell ref="B81:C81"/>
    <mergeCell ref="B82:C82"/>
    <mergeCell ref="B86:C86"/>
    <mergeCell ref="B115:C115"/>
    <mergeCell ref="B113:C113"/>
    <mergeCell ref="B114:C114"/>
    <mergeCell ref="B87:B94"/>
    <mergeCell ref="B104:B111"/>
    <mergeCell ref="B83:C83"/>
    <mergeCell ref="B84:C84"/>
    <mergeCell ref="B85:C85"/>
    <mergeCell ref="B22:C22"/>
    <mergeCell ref="B27:C27"/>
    <mergeCell ref="B28:C28"/>
    <mergeCell ref="B30:C30"/>
    <mergeCell ref="B31:C31"/>
    <mergeCell ref="B23:C23"/>
    <mergeCell ref="B24:C24"/>
    <mergeCell ref="B26:C26"/>
    <mergeCell ref="B38:C38"/>
    <mergeCell ref="B40:C40"/>
    <mergeCell ref="B41:C41"/>
    <mergeCell ref="B42:C42"/>
    <mergeCell ref="A87:A95"/>
    <mergeCell ref="B95:C95"/>
    <mergeCell ref="B74:C74"/>
    <mergeCell ref="B71:C71"/>
    <mergeCell ref="B62:C62"/>
    <mergeCell ref="B43:C43"/>
    <mergeCell ref="B44:C44"/>
    <mergeCell ref="B45:C45"/>
    <mergeCell ref="B46:C46"/>
    <mergeCell ref="B47:C47"/>
    <mergeCell ref="B49:C49"/>
    <mergeCell ref="B48:C48"/>
    <mergeCell ref="A96:A112"/>
    <mergeCell ref="B112:C112"/>
    <mergeCell ref="B58:C58"/>
    <mergeCell ref="B60:C60"/>
    <mergeCell ref="B59:C59"/>
    <mergeCell ref="B96:B103"/>
    <mergeCell ref="B66:C66"/>
    <mergeCell ref="B67:C67"/>
    <mergeCell ref="B68:C68"/>
    <mergeCell ref="B75:C75"/>
    <mergeCell ref="B76:C76"/>
    <mergeCell ref="B77:C77"/>
    <mergeCell ref="B69:C69"/>
    <mergeCell ref="B70:C70"/>
    <mergeCell ref="B73:C73"/>
    <mergeCell ref="B72:C72"/>
    <mergeCell ref="A1:O1"/>
    <mergeCell ref="B18:C18"/>
    <mergeCell ref="B19:C19"/>
    <mergeCell ref="B20:C20"/>
    <mergeCell ref="B14:B17"/>
    <mergeCell ref="B7:C7"/>
    <mergeCell ref="B8:C8"/>
    <mergeCell ref="B10:C10"/>
    <mergeCell ref="B11:C11"/>
    <mergeCell ref="B12:C12"/>
    <mergeCell ref="B2:C2"/>
    <mergeCell ref="B4:C4"/>
    <mergeCell ref="B5:C5"/>
    <mergeCell ref="B6:C6"/>
    <mergeCell ref="B32:C32"/>
    <mergeCell ref="B33:C33"/>
    <mergeCell ref="B35:C35"/>
    <mergeCell ref="B36:C36"/>
    <mergeCell ref="B37:C37"/>
    <mergeCell ref="B50:C50"/>
    <mergeCell ref="B61:C61"/>
    <mergeCell ref="B78:C78"/>
    <mergeCell ref="B79:C79"/>
    <mergeCell ref="B80:C80"/>
    <mergeCell ref="B63:C63"/>
    <mergeCell ref="B64:C64"/>
    <mergeCell ref="B65:C65"/>
    <mergeCell ref="B52:C52"/>
    <mergeCell ref="B53:C53"/>
    <mergeCell ref="B54:C54"/>
    <mergeCell ref="B55:C55"/>
    <mergeCell ref="B56:C56"/>
  </mergeCells>
  <printOptions horizontalCentered="1"/>
  <pageMargins left="0" right="0" top="0" bottom="0.1968503937007874" header="0.3149606299212598" footer="0.3149606299212598"/>
  <pageSetup orientation="landscape" paperSize="9" scale="60" fitToHeight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004811余博新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2021-11-13T16:53:33Z</dcterms:modified>
  <cp:lastModifiedBy>USER</cp:lastModifiedBy>
  <cp:lastPrinted>2019-08-06T05:57:49Z</cp:lastPrinted>
</cp:coreProperties>
</file>