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\Dropbox\Research\__Site\resources\"/>
    </mc:Choice>
  </mc:AlternateContent>
  <xr:revisionPtr revIDLastSave="0" documentId="13_ncr:1_{C4D51459-30FA-48C8-9AEC-7391E2B4CB86}" xr6:coauthVersionLast="46" xr6:coauthVersionMax="46" xr10:uidLastSave="{00000000-0000-0000-0000-000000000000}"/>
  <bookViews>
    <workbookView xWindow="-120" yWindow="-120" windowWidth="29040" windowHeight="15840" xr2:uid="{6048189E-8E9D-4D77-B272-EEB9A396A7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" l="1"/>
  <c r="B22" i="1"/>
  <c r="B23" i="1"/>
  <c r="B21" i="1"/>
  <c r="B20" i="1"/>
  <c r="B17" i="1"/>
  <c r="B18" i="1"/>
  <c r="B16" i="1"/>
  <c r="B12" i="1"/>
  <c r="B13" i="1"/>
  <c r="B14" i="1"/>
  <c r="B11" i="1"/>
  <c r="A6" i="1"/>
  <c r="F18" i="1" l="1"/>
  <c r="F19" i="1" s="1"/>
  <c r="B19" i="1"/>
  <c r="F11" i="1"/>
  <c r="B24" i="1"/>
  <c r="B25" i="1"/>
  <c r="F22" i="1"/>
  <c r="B15" i="1"/>
  <c r="F12" i="1" s="1"/>
  <c r="J3" i="1" a="1"/>
  <c r="J3" i="1" s="1"/>
  <c r="K3" i="1" s="1"/>
  <c r="T3" i="1" s="1"/>
  <c r="V3" i="1" s="1"/>
  <c r="F13" i="1" l="1"/>
  <c r="F23" i="1"/>
  <c r="F24" i="1" s="1"/>
  <c r="K8" i="1"/>
  <c r="T8" i="1" s="1"/>
  <c r="V8" i="1" s="1"/>
  <c r="K6" i="1"/>
  <c r="T6" i="1" s="1"/>
  <c r="V6" i="1" s="1"/>
  <c r="K7" i="1"/>
  <c r="T7" i="1" s="1"/>
  <c r="V7" i="1" s="1"/>
  <c r="L3" i="1"/>
  <c r="K5" i="1"/>
  <c r="T5" i="1" s="1"/>
  <c r="V5" i="1" s="1"/>
  <c r="K4" i="1"/>
  <c r="T4" i="1" s="1"/>
  <c r="V4" i="1" s="1"/>
  <c r="U3" i="1"/>
  <c r="X3" i="1" s="1"/>
  <c r="K9" i="1" l="1"/>
  <c r="N5" i="1" s="1"/>
  <c r="L5" i="1"/>
  <c r="L8" i="1"/>
  <c r="L4" i="1"/>
  <c r="U7" i="1"/>
  <c r="L7" i="1"/>
  <c r="L6" i="1"/>
  <c r="U6" i="1"/>
  <c r="U4" i="1"/>
  <c r="U8" i="1"/>
  <c r="U5" i="1"/>
  <c r="N3" i="1" l="1"/>
  <c r="N4" i="1"/>
  <c r="N6" i="1"/>
  <c r="N8" i="1"/>
  <c r="N7" i="1"/>
  <c r="U9" i="1"/>
  <c r="X7" i="1"/>
  <c r="X8" i="1"/>
  <c r="X5" i="1"/>
  <c r="X4" i="1"/>
  <c r="X6" i="1"/>
  <c r="Y5" i="1" l="1"/>
  <c r="Y8" i="1"/>
  <c r="Y3" i="1"/>
  <c r="Y4" i="1"/>
  <c r="Y6" i="1"/>
  <c r="Y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<sst xmlns="http://schemas.openxmlformats.org/spreadsheetml/2006/main" count="61" uniqueCount="47">
  <si>
    <t>Person ID</t>
  </si>
  <si>
    <t>Wage</t>
  </si>
  <si>
    <t>Occupation</t>
  </si>
  <si>
    <t>Delivery</t>
  </si>
  <si>
    <t>Software developer</t>
  </si>
  <si>
    <t>Administrative assistant</t>
  </si>
  <si>
    <t>Grocery store worker</t>
  </si>
  <si>
    <t>Bodega worker</t>
  </si>
  <si>
    <t>Mean:</t>
  </si>
  <si>
    <t>1 and 2</t>
  </si>
  <si>
    <t>1 and 3</t>
  </si>
  <si>
    <t>1 and 4</t>
  </si>
  <si>
    <t>1 and 5</t>
  </si>
  <si>
    <t>2 and 3</t>
  </si>
  <si>
    <t>2 and 4</t>
  </si>
  <si>
    <t>2 and 5</t>
  </si>
  <si>
    <t>3 and 4</t>
  </si>
  <si>
    <t>3 and 5</t>
  </si>
  <si>
    <t>4 and 5</t>
  </si>
  <si>
    <t>Differences between:</t>
  </si>
  <si>
    <t>Gini:</t>
  </si>
  <si>
    <t>Surgeon</t>
  </si>
  <si>
    <t>1 and 6</t>
  </si>
  <si>
    <t>2 and 6</t>
  </si>
  <si>
    <t>4 and 6</t>
  </si>
  <si>
    <t>5 and 6</t>
  </si>
  <si>
    <t>3 and 6</t>
  </si>
  <si>
    <t>College Degree</t>
  </si>
  <si>
    <t>N</t>
  </si>
  <si>
    <t>Y</t>
  </si>
  <si>
    <t>No College Degree:</t>
  </si>
  <si>
    <t>Mean absolute difference</t>
  </si>
  <si>
    <t>Mean</t>
  </si>
  <si>
    <t>All workers</t>
  </si>
  <si>
    <t>Cumulative sum</t>
  </si>
  <si>
    <t>Annual earnings</t>
  </si>
  <si>
    <t>Rank</t>
  </si>
  <si>
    <t>Hourly wage</t>
  </si>
  <si>
    <t>"Line of Equality</t>
  </si>
  <si>
    <t>Orange/(Orange+Blue) = .37</t>
  </si>
  <si>
    <t>2020 tax code</t>
  </si>
  <si>
    <t>Tax liabiility</t>
  </si>
  <si>
    <t>rate</t>
  </si>
  <si>
    <t>bracket</t>
  </si>
  <si>
    <t>st deduction:</t>
  </si>
  <si>
    <t>After tax income</t>
  </si>
  <si>
    <t>Effective tax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</si>
</sst>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Area</a:t>
            </a:r>
            <a:r>
              <a:rPr lang="en-US" baseline="0"/>
              <a:t> based charaterization of Gini coefficient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Sheet1!$N$1</c:f>
              <c:strCache>
                <c:ptCount val="1"/>
                <c:pt idx="0">
                  <c:v>"Line of Equality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Sheet1!$N$2:$N$8</c:f>
            </c:numRef>
          </c:val>
          <c:extLst>
            <c:ext xmlns:c16="http://schemas.microsoft.com/office/drawing/2014/chart" uri="{C3380CC4-5D6E-409C-BE32-E72D297353CC}">
              <c16:uniqueId val="{00000001-76D4-4A81-9681-A33131F7F039}"/>
            </c:ext>
          </c:extLst>
        </c:ser>
        <c:ser>
          <c:idx val="0"/>
          <c:order val="1"/>
          <c:tx>
            <c:strRef>
              <c:f>Sheet1!$L$1</c:f>
              <c:strCache>
                <c:ptCount val="1"/>
                <c:pt idx="0">
                  <c:v>Cumulative 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Sheet1!$L$2:$L$8</c:f>
            </c:numRef>
          </c:val>
          <c:extLst>
            <c:ext xmlns:c16="http://schemas.microsoft.com/office/drawing/2014/chart" uri="{C3380CC4-5D6E-409C-BE32-E72D297353CC}">
              <c16:uniqueId val="{00000000-76D4-4A81-9681-A33131F7F0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473784"/>
        <c:axId val="831474104"/>
      </c:areaChart>
      <c:catAx>
        <c:axId val="83147378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474104"/>
        <c:crosses val="autoZero"/>
        <c:auto val="1"/>
        <c:lblAlgn val="ctr"/>
        <c:lblOffset val="100"/>
        <c:noMultiLvlLbl val="0"/>
      </c:catAx>
      <c:valAx>
        <c:axId val="831474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473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After</a:t>
            </a:r>
            <a:r>
              <a:rPr lang="en-US" baseline="0"/>
              <a:t> tax Gini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0"/>
          <c:tx>
            <c:strRef>
              <c:f>Sheet1!$Y$1</c:f>
              <c:strCache>
                <c:ptCount val="1"/>
                <c:pt idx="0">
                  <c:v>"Line of Equality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Sheet1!$Y$2:$Y$8</c:f>
            </c:numRef>
          </c:val>
          <c:extLst>
            <c:ext xmlns:c16="http://schemas.microsoft.com/office/drawing/2014/chart" uri="{C3380CC4-5D6E-409C-BE32-E72D297353CC}">
              <c16:uniqueId val="{00000001-6959-4393-8C24-9024C18B9D1F}"/>
            </c:ext>
          </c:extLst>
        </c:ser>
        <c:ser>
          <c:idx val="0"/>
          <c:order val="1"/>
          <c:tx>
            <c:strRef>
              <c:f>Sheet1!$X$1</c:f>
              <c:strCache>
                <c:ptCount val="1"/>
                <c:pt idx="0">
                  <c:v>Cumulative 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Sheet1!$X$2:$X$8</c:f>
            </c:numRef>
          </c:val>
          <c:extLst>
            <c:ext xmlns:c16="http://schemas.microsoft.com/office/drawing/2014/chart" uri="{C3380CC4-5D6E-409C-BE32-E72D297353CC}">
              <c16:uniqueId val="{00000000-6959-4393-8C24-9024C18B9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455544"/>
        <c:axId val="831457784"/>
      </c:areaChart>
      <c:catAx>
        <c:axId val="83145554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457784"/>
        <c:crosses val="autoZero"/>
        <c:auto val="1"/>
        <c:lblAlgn val="ctr"/>
        <c:lblOffset val="100"/>
        <c:noMultiLvlLbl val="0"/>
      </c:catAx>
      <c:valAx>
        <c:axId val="83145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455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16667</xdr:colOff>
      <xdr:row>10</xdr:row>
      <xdr:rowOff>26192</xdr:rowOff>
    </xdr:from>
    <xdr:to>
      <xdr:col>15</xdr:col>
      <xdr:colOff>169067</xdr:colOff>
      <xdr:row>24</xdr:row>
      <xdr:rowOff>102392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BC7E887-EE64-49F9-B874-329D92CA24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26193</xdr:colOff>
      <xdr:row>10</xdr:row>
      <xdr:rowOff>73818</xdr:rowOff>
    </xdr:from>
    <xdr:to>
      <xdr:col>23</xdr:col>
      <xdr:colOff>750093</xdr:colOff>
      <xdr:row>24</xdr:row>
      <xdr:rowOff>150018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8E5E011-8CD3-46B0-96F3-615FF0D6D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7901-835A-44A3-86EE-F8DB50D9A6B5}">
  <dimension ref="A1:Y26"/>
  <sheetViews>
    <sheetView tabSelected="1" zoomScaleNormal="100" workbookViewId="0">
      <selection activeCell="B7" sqref="B7"/>
    </sheetView>
  </sheetViews>
  <sheetFormatPr defaultRowHeight="15" x14ac:dyDescent="0.25"/>
  <cols>
    <col min="2" max="2" width="12" bestFit="1" customWidth="1"/>
    <col min="5" max="6" width="12" bestFit="1" customWidth="1"/>
    <col min="9" max="9" width="26.5703125" hidden="1" customWidth="1"/>
    <col min="10" max="11" width="12" hidden="1" customWidth="1"/>
    <col min="12" max="13" width="0" hidden="1" customWidth="1"/>
    <col min="14" max="15" width="12" hidden="1" customWidth="1"/>
    <col min="17" max="20" width="0" hidden="1" customWidth="1"/>
    <col min="21" max="22" width="12" hidden="1" customWidth="1"/>
    <col min="23" max="23" width="0" hidden="1" customWidth="1"/>
    <col min="24" max="24" width="12" hidden="1" customWidth="1"/>
    <col min="25" max="26" width="0" hidden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E1" s="2" t="s">
        <v>27</v>
      </c>
      <c r="I1" t="s">
        <v>36</v>
      </c>
      <c r="J1" s="3" t="s">
        <v>37</v>
      </c>
      <c r="K1" t="s">
        <v>35</v>
      </c>
      <c r="L1" t="s">
        <v>34</v>
      </c>
      <c r="N1" t="s">
        <v>38</v>
      </c>
      <c r="Q1" t="s">
        <v>40</v>
      </c>
      <c r="T1" t="s">
        <v>41</v>
      </c>
      <c r="U1" t="s">
        <v>45</v>
      </c>
      <c r="V1" t="s">
        <v>46</v>
      </c>
      <c r="X1" t="s">
        <v>34</v>
      </c>
      <c r="Y1" t="s">
        <v>38</v>
      </c>
    </row>
    <row r="2" spans="1:25" x14ac:dyDescent="0.25">
      <c r="A2">
        <v>1</v>
      </c>
      <c r="B2">
        <v>12</v>
      </c>
      <c r="C2" t="s">
        <v>7</v>
      </c>
      <c r="E2" t="s">
        <v>28</v>
      </c>
      <c r="I2">
        <v>0</v>
      </c>
      <c r="L2">
        <v>0</v>
      </c>
      <c r="N2">
        <v>0</v>
      </c>
      <c r="Q2" t="s">
        <v>43</v>
      </c>
      <c r="R2" t="s">
        <v>42</v>
      </c>
      <c r="X2">
        <v>0</v>
      </c>
      <c r="Y2">
        <v>0</v>
      </c>
    </row>
    <row r="3" spans="1:25" x14ac:dyDescent="0.25">
      <c r="A3">
        <v>2</v>
      </c>
      <c r="B3">
        <v>75</v>
      </c>
      <c r="C3" t="s">
        <v>4</v>
      </c>
      <c r="E3" t="s">
        <v>29</v>
      </c>
      <c r="I3">
        <v>1</v>
      </c>
      <c r="J3" cm="1">
        <f t="array" ref="J3:J8">_xlfn._xlws.SORT(B2:B7)</f>
        <v>7.25</v>
      </c>
      <c r="K3">
        <f>J3*2000</f>
        <v>14500</v>
      </c>
      <c r="L3">
        <f>SUM(K$3:K3)</f>
        <v>14500</v>
      </c>
      <c r="N3">
        <f t="shared" ref="N3:N8" si="0">K$9*I3</f>
        <v>103083.33333333333</v>
      </c>
      <c r="Q3">
        <v>0</v>
      </c>
      <c r="R3">
        <v>0.1</v>
      </c>
      <c r="T3">
        <f t="shared" ref="T3:T7" si="1">R$3*MAX(MIN((K3-R$10),Q$4)-Q$3,0)+R$4*MAX(MIN((K3-R$10),Q$5)-Q$4,0)+R$5*MAX(MIN((K3-R$10),Q$6)-Q$5,0)+R$6*MAX(MIN((K3-R$10),Q$7)-Q$6,0)+R$7*MAX(MIN((K3-R$10),Q$8)-Q$7,0)+R$8*MAX(MIN((K3-R$10),Q$9)-Q$8,0)</f>
        <v>210</v>
      </c>
      <c r="U3">
        <f>K3-T3</f>
        <v>14290</v>
      </c>
      <c r="V3" s="4">
        <f t="shared" ref="V3:V8" si="2">T3/K3</f>
        <v>1.4482758620689656E-2</v>
      </c>
      <c r="X3">
        <f>SUM(U$3:U3)</f>
        <v>14290</v>
      </c>
      <c r="Y3">
        <f t="shared" ref="Y3:Y8" si="3">U$9*I3</f>
        <v>81801.333333333328</v>
      </c>
    </row>
    <row r="4" spans="1:25" x14ac:dyDescent="0.25">
      <c r="A4">
        <v>3</v>
      </c>
      <c r="B4">
        <v>7.25</v>
      </c>
      <c r="C4" t="s">
        <v>3</v>
      </c>
      <c r="E4" t="s">
        <v>28</v>
      </c>
      <c r="I4">
        <v>2</v>
      </c>
      <c r="J4">
        <v>12</v>
      </c>
      <c r="K4">
        <f t="shared" ref="K4:K8" si="4">J4*2000</f>
        <v>24000</v>
      </c>
      <c r="L4">
        <f>SUM(K$3:K4)</f>
        <v>38500</v>
      </c>
      <c r="N4">
        <f t="shared" si="0"/>
        <v>206166.66666666666</v>
      </c>
      <c r="Q4">
        <v>9875</v>
      </c>
      <c r="R4">
        <v>0.12</v>
      </c>
      <c r="T4">
        <f t="shared" si="1"/>
        <v>1194.5</v>
      </c>
      <c r="U4">
        <f t="shared" ref="U4:U8" si="5">K4-T4</f>
        <v>22805.5</v>
      </c>
      <c r="V4" s="4">
        <f t="shared" si="2"/>
        <v>4.9770833333333334E-2</v>
      </c>
      <c r="X4">
        <f>SUM(U$3:U4)</f>
        <v>37095.5</v>
      </c>
      <c r="Y4">
        <f t="shared" si="3"/>
        <v>163602.66666666666</v>
      </c>
    </row>
    <row r="5" spans="1:25" x14ac:dyDescent="0.25">
      <c r="A5">
        <v>4</v>
      </c>
      <c r="B5">
        <v>25</v>
      </c>
      <c r="C5" t="s">
        <v>5</v>
      </c>
      <c r="E5" t="s">
        <v>29</v>
      </c>
      <c r="I5">
        <v>3</v>
      </c>
      <c r="J5">
        <v>15</v>
      </c>
      <c r="K5">
        <f t="shared" si="4"/>
        <v>30000</v>
      </c>
      <c r="L5">
        <f>SUM(K$3:K5)</f>
        <v>68500</v>
      </c>
      <c r="N5">
        <f t="shared" si="0"/>
        <v>309250</v>
      </c>
      <c r="Q5">
        <v>40125</v>
      </c>
      <c r="R5">
        <v>0.22</v>
      </c>
      <c r="T5">
        <f t="shared" si="1"/>
        <v>1914.5</v>
      </c>
      <c r="U5">
        <f t="shared" si="5"/>
        <v>28085.5</v>
      </c>
      <c r="V5" s="4">
        <f t="shared" si="2"/>
        <v>6.381666666666666E-2</v>
      </c>
      <c r="X5">
        <f>SUM(U$3:U5)</f>
        <v>65181</v>
      </c>
      <c r="Y5">
        <f t="shared" si="3"/>
        <v>245404</v>
      </c>
    </row>
    <row r="6" spans="1:25" x14ac:dyDescent="0.25">
      <c r="A6">
        <f>A5+1</f>
        <v>5</v>
      </c>
      <c r="B6">
        <v>15</v>
      </c>
      <c r="C6" t="s">
        <v>6</v>
      </c>
      <c r="E6" t="s">
        <v>28</v>
      </c>
      <c r="I6">
        <v>4</v>
      </c>
      <c r="J6">
        <v>25</v>
      </c>
      <c r="K6">
        <f t="shared" si="4"/>
        <v>50000</v>
      </c>
      <c r="L6">
        <f>SUM(K$3:K6)</f>
        <v>118500</v>
      </c>
      <c r="N6">
        <f t="shared" si="0"/>
        <v>412333.33333333331</v>
      </c>
      <c r="Q6">
        <v>85525</v>
      </c>
      <c r="R6">
        <v>0.24</v>
      </c>
      <c r="T6">
        <f t="shared" si="1"/>
        <v>4314.5</v>
      </c>
      <c r="U6">
        <f t="shared" si="5"/>
        <v>45685.5</v>
      </c>
      <c r="V6" s="4">
        <f t="shared" si="2"/>
        <v>8.6290000000000006E-2</v>
      </c>
      <c r="X6">
        <f>SUM(U$3:U6)</f>
        <v>110866.5</v>
      </c>
      <c r="Y6">
        <f t="shared" si="3"/>
        <v>327205.33333333331</v>
      </c>
    </row>
    <row r="7" spans="1:25" x14ac:dyDescent="0.25">
      <c r="A7">
        <v>6</v>
      </c>
      <c r="B7">
        <v>175</v>
      </c>
      <c r="C7" t="s">
        <v>21</v>
      </c>
      <c r="E7" t="s">
        <v>29</v>
      </c>
      <c r="I7">
        <v>5</v>
      </c>
      <c r="J7">
        <v>75</v>
      </c>
      <c r="K7">
        <f t="shared" si="4"/>
        <v>150000</v>
      </c>
      <c r="L7">
        <f>SUM(K$3:K7)</f>
        <v>268500</v>
      </c>
      <c r="N7">
        <f t="shared" si="0"/>
        <v>515416.66666666663</v>
      </c>
      <c r="Q7">
        <v>163300</v>
      </c>
      <c r="R7">
        <v>0.32</v>
      </c>
      <c r="T7">
        <f t="shared" si="1"/>
        <v>27103.5</v>
      </c>
      <c r="U7">
        <f t="shared" si="5"/>
        <v>122896.5</v>
      </c>
      <c r="V7" s="4">
        <f t="shared" si="2"/>
        <v>0.18068999999999999</v>
      </c>
      <c r="X7">
        <f>SUM(U$3:U7)</f>
        <v>233763</v>
      </c>
      <c r="Y7">
        <f t="shared" si="3"/>
        <v>409006.66666666663</v>
      </c>
    </row>
    <row r="8" spans="1:25" x14ac:dyDescent="0.25">
      <c r="I8">
        <v>6</v>
      </c>
      <c r="J8">
        <v>175</v>
      </c>
      <c r="K8">
        <f t="shared" si="4"/>
        <v>350000</v>
      </c>
      <c r="L8">
        <f>SUM(K$3:K8)</f>
        <v>618500</v>
      </c>
      <c r="N8">
        <f t="shared" si="0"/>
        <v>618500</v>
      </c>
      <c r="Q8">
        <v>207350</v>
      </c>
      <c r="R8">
        <v>0.35</v>
      </c>
      <c r="T8">
        <f>R$3*MAX(MIN((K8-R$10),Q$4)-Q$3,0)+R$4*MAX(MIN((K8-R$10),Q$5)-Q$4,0)+R$5*MAX(MIN((K8-R$10),Q$6)-Q$5,0)+R$6*MAX(MIN((K8-R$10),Q$7)-Q$6,0)+R$7*MAX(MIN((K8-R$10),Q$8)-Q$7,0)+R$8*MAX(MIN((K8-R$10),Q$9)-Q$8,0)</f>
        <v>92955</v>
      </c>
      <c r="U8">
        <f t="shared" si="5"/>
        <v>257045</v>
      </c>
      <c r="V8" s="4">
        <f t="shared" si="2"/>
        <v>0.26558571428571426</v>
      </c>
      <c r="X8">
        <f>SUM(U$3:U8)</f>
        <v>490808</v>
      </c>
      <c r="Y8">
        <f t="shared" si="3"/>
        <v>490808</v>
      </c>
    </row>
    <row r="9" spans="1:25" x14ac:dyDescent="0.25">
      <c r="J9" s="2" t="s">
        <v>32</v>
      </c>
      <c r="K9">
        <f>AVERAGE(K3:K8)</f>
        <v>103083.33333333333</v>
      </c>
      <c r="Q9">
        <v>518400</v>
      </c>
      <c r="T9" s="2" t="s">
        <v>8</v>
      </c>
      <c r="U9">
        <f>AVERAGE(U3:U8)</f>
        <v>81801.333333333328</v>
      </c>
    </row>
    <row r="10" spans="1:25" x14ac:dyDescent="0.25">
      <c r="A10" s="2" t="s">
        <v>19</v>
      </c>
      <c r="E10" s="2" t="s">
        <v>33</v>
      </c>
      <c r="Q10" t="s">
        <v>44</v>
      </c>
      <c r="R10">
        <v>12400</v>
      </c>
    </row>
    <row r="11" spans="1:25" x14ac:dyDescent="0.25">
      <c r="A11" s="1" t="s">
        <v>9</v>
      </c>
      <c r="B11">
        <f>ABS(B$2-B3)</f>
        <v>63</v>
      </c>
      <c r="E11" t="s">
        <v>32</v>
      </c>
      <c r="F11">
        <f>SUM(B2:B7)/6</f>
        <v>51.541666666666664</v>
      </c>
    </row>
    <row r="12" spans="1:25" x14ac:dyDescent="0.25">
      <c r="A12" s="1" t="s">
        <v>10</v>
      </c>
      <c r="B12">
        <f t="shared" ref="B12:B15" si="6">ABS(B$2-B4)</f>
        <v>4.75</v>
      </c>
      <c r="E12" t="s">
        <v>31</v>
      </c>
      <c r="F12">
        <f>SUM(B11:B25)/36</f>
        <v>28.826388888888889</v>
      </c>
    </row>
    <row r="13" spans="1:25" x14ac:dyDescent="0.25">
      <c r="A13" s="1" t="s">
        <v>11</v>
      </c>
      <c r="B13">
        <f t="shared" si="6"/>
        <v>13</v>
      </c>
      <c r="E13" t="s">
        <v>20</v>
      </c>
      <c r="F13">
        <f>F12/(F11)</f>
        <v>0.55928321207221776</v>
      </c>
    </row>
    <row r="14" spans="1:25" x14ac:dyDescent="0.25">
      <c r="A14" s="1" t="s">
        <v>12</v>
      </c>
      <c r="B14">
        <f t="shared" si="6"/>
        <v>3</v>
      </c>
    </row>
    <row r="15" spans="1:25" x14ac:dyDescent="0.25">
      <c r="A15" s="1" t="s">
        <v>22</v>
      </c>
      <c r="B15">
        <f t="shared" si="6"/>
        <v>163</v>
      </c>
    </row>
    <row r="16" spans="1:25" x14ac:dyDescent="0.25">
      <c r="A16" s="1" t="s">
        <v>13</v>
      </c>
      <c r="B16">
        <f>ABS(B$3-B4)</f>
        <v>67.75</v>
      </c>
      <c r="E16" s="2" t="s">
        <v>30</v>
      </c>
    </row>
    <row r="17" spans="1:10" x14ac:dyDescent="0.25">
      <c r="A17" s="1" t="s">
        <v>14</v>
      </c>
      <c r="B17">
        <f t="shared" ref="B17:B19" si="7">ABS(B$3-B5)</f>
        <v>50</v>
      </c>
      <c r="E17" t="s">
        <v>32</v>
      </c>
      <c r="F17">
        <f>AVERAGE(B2,B4,B6)</f>
        <v>11.416666666666666</v>
      </c>
    </row>
    <row r="18" spans="1:10" x14ac:dyDescent="0.25">
      <c r="A18" s="1" t="s">
        <v>15</v>
      </c>
      <c r="B18">
        <f t="shared" si="7"/>
        <v>60</v>
      </c>
      <c r="E18" t="s">
        <v>31</v>
      </c>
      <c r="F18">
        <f>1/9*SUM(B12,B14,B21)</f>
        <v>1.7222222222222221</v>
      </c>
    </row>
    <row r="19" spans="1:10" x14ac:dyDescent="0.25">
      <c r="A19" s="1" t="s">
        <v>23</v>
      </c>
      <c r="B19">
        <f t="shared" si="7"/>
        <v>100</v>
      </c>
      <c r="E19" t="s">
        <v>20</v>
      </c>
      <c r="F19">
        <f>F18/(F17)</f>
        <v>0.15085158150851583</v>
      </c>
    </row>
    <row r="20" spans="1:10" x14ac:dyDescent="0.25">
      <c r="A20" s="1" t="s">
        <v>16</v>
      </c>
      <c r="B20">
        <f>ABS(B$4-B5)</f>
        <v>17.75</v>
      </c>
    </row>
    <row r="21" spans="1:10" x14ac:dyDescent="0.25">
      <c r="A21" s="1" t="s">
        <v>17</v>
      </c>
      <c r="B21">
        <f t="shared" ref="B21:B22" si="8">ABS(B$4-B6)</f>
        <v>7.75</v>
      </c>
      <c r="E21" s="2" t="s">
        <v>27</v>
      </c>
    </row>
    <row r="22" spans="1:10" x14ac:dyDescent="0.25">
      <c r="A22" s="1" t="s">
        <v>26</v>
      </c>
      <c r="B22">
        <f t="shared" si="8"/>
        <v>167.75</v>
      </c>
      <c r="E22" t="s">
        <v>32</v>
      </c>
      <c r="F22">
        <f>AVERAGE(B3,B5,B7)</f>
        <v>91.666666666666671</v>
      </c>
    </row>
    <row r="23" spans="1:10" x14ac:dyDescent="0.25">
      <c r="A23" s="1" t="s">
        <v>18</v>
      </c>
      <c r="B23">
        <f>ABS(B$5-B6)</f>
        <v>10</v>
      </c>
      <c r="E23" t="s">
        <v>31</v>
      </c>
      <c r="F23">
        <f>SUM(B17,B24,B19)/9</f>
        <v>33.333333333333336</v>
      </c>
    </row>
    <row r="24" spans="1:10" x14ac:dyDescent="0.25">
      <c r="A24" s="1" t="s">
        <v>24</v>
      </c>
      <c r="B24">
        <f>ABS(B$5-B7)</f>
        <v>150</v>
      </c>
      <c r="E24" t="s">
        <v>20</v>
      </c>
      <c r="F24">
        <f>F23/(F22)</f>
        <v>0.36363636363636365</v>
      </c>
    </row>
    <row r="25" spans="1:10" x14ac:dyDescent="0.25">
      <c r="A25" s="1" t="s">
        <v>25</v>
      </c>
      <c r="B25">
        <f>ABS(B6-B7)</f>
        <v>160</v>
      </c>
    </row>
    <row r="26" spans="1:10" x14ac:dyDescent="0.25">
      <c r="J26" t="s">
        <v>39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2021-01-26T15:35:38Z</dcterms:created>
  <dcterms:modified xsi:type="dcterms:W3CDTF">2021-01-26T20:31:06Z</dcterms:modified>
</cp:coreProperties>
</file>