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.wmf" ContentType="image/x-wmf"/>
  <Override PartName="/xl/media/image2.wmf" ContentType="image/x-wmf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Graphiques déficit" sheetId="6" state="visible" r:id="rId7"/>
    <sheet name="Optimist macro hypothesis" sheetId="7" state="visible" r:id="rId8"/>
    <sheet name="High scenario" sheetId="8" state="visible" r:id="rId9"/>
    <sheet name="Bismarckian Deficit" sheetId="9" state="visible" r:id="rId10"/>
    <sheet name="Economic result" sheetId="10" state="visible" r:id="rId11"/>
    <sheet name="Projected_fiscal_income" sheetId="11" state="visible" r:id="rId12"/>
    <sheet name="High pensions" sheetId="12" state="visible" r:id="rId13"/>
    <sheet name="Low pensions" sheetId="13" state="visible" r:id="rId14"/>
    <sheet name="Central pensions" sheetId="14" state="visible" r:id="rId15"/>
    <sheet name="Central SIPA income" sheetId="15" state="visible" r:id="rId16"/>
    <sheet name="Low SIPA income" sheetId="16" state="visible" r:id="rId17"/>
    <sheet name="High SIPA income" sheetId="17" state="visible" r:id="rId18"/>
    <sheet name="workers_and_wage_central" sheetId="18" state="visible" r:id="rId19"/>
    <sheet name="workers_and_wage_high" sheetId="19" state="visible" r:id="rId20"/>
    <sheet name="workers_and_wage_low" sheetId="20" state="visible" r:id="rId21"/>
    <sheet name="central_v2_m" sheetId="21" state="visible" r:id="rId22"/>
    <sheet name="low_v2_m" sheetId="22" state="visible" r:id="rId23"/>
    <sheet name="high_v2_m" sheetId="23" state="visible" r:id="rId24"/>
    <sheet name="central_v5_m" sheetId="24" state="visible" r:id="rId25"/>
    <sheet name="low_v5_m" sheetId="25" state="visible" r:id="rId26"/>
    <sheet name="high_v5_m" sheetId="26" state="visible" r:id="rId27"/>
    <sheet name="central_SIPA_income" sheetId="27" state="visible" r:id="rId28"/>
    <sheet name="low_SIPA_income" sheetId="28" state="visible" r:id="rId29"/>
    <sheet name="high_SIPA_income" sheetId="29" state="visible" r:id="rId30"/>
    <sheet name="temporary_pension_bonus_central" sheetId="30" state="visible" r:id="rId31"/>
    <sheet name="temporary_pension_bonus_low" sheetId="31" state="visible" r:id="rId32"/>
    <sheet name="temporary_pension_bonus_high" sheetId="32" state="visible" r:id="rId33"/>
    <sheet name="IFE_cost_central" sheetId="33" state="visible" r:id="rId34"/>
    <sheet name="IFE_cost_high" sheetId="34" state="visible" r:id="rId35"/>
    <sheet name="IFE_cost_low" sheetId="35" state="visible" r:id="rId36"/>
  </sheets>
  <externalReferences>
    <externalReference r:id="rId37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<sst xmlns="http://schemas.openxmlformats.org/spreadsheetml/2006/main" count="915" uniqueCount="280">
  <si>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</si>
  <si>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</si>
  <si>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</si>
  <si>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</si>
  <si>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</si>
  <si>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</si>
  <si>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</si>
  <si>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</si>
  <si>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</si>
  <si>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</si>
  <si>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</si>
  <si>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</si>
  <si>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</si>
  <si>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</si>
  <si>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</si>
  <si>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</si>
  <si>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</si>
  <si>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</si>
  <si>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</si>
  <si>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</si>
  <si>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</si>
  <si>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</si>
  <si>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</si>
  <si>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</si>
  <si>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</si>
  <si>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</si>
  <si>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</si>
  <si>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</si>
  <si>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</si>
  <si>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</si>
  <si>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</si>
  <si>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</si>
  <si>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</si>
  <si>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</si>
  <si>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</si>
  <si>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</si>
  <si>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</si>
  <si>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</si>
  <si>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</si>
  <si>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</si>
  <si>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</si>
  <si>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</si>
  <si>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</si>
  <si>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</si>
  <si>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</si>
  <si>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</si>
  <si>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</si>
  <si>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</si>
  <si>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</si>
  <si>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</si>
  <si>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</si>
  <si>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</si>
  <si>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</si>
  <si>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</si>
  <si>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</si>
  <si>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</si>
  <si>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</si>
  <si>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</si>
  <si>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</si>
  <si>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</si>
  <si>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</si>
  <si>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</si>
  <si>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</si>
  <si>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</si>
  <si>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</si>
  <si>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</si>
  <si>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</si>
  <si>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</si>
  <si>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</si>
  <si>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</si>
  <si>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</si>
  <si>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</si>
  <si>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</si>
  <si>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</si>
  <si>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</si>
  <si>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</si>
  <si>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</si>
  <si>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</si>
  <si>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</si>
  <si>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</si>
  <si>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</si>
  <si>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</si>
  <si>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</si>
  <si>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</si>
  <si>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</si>
  <si>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</si>
  <si>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</si>
  <si>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</si>
  <si>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</si>
  <si>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</si>
  <si>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</si>
  <si>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</si>
  <si>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</si>
  <si>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</si>
  <si>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</si>
  <si>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</si>
  <si>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</si>
  <si>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</si>
  <si>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</si>
  <si>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</si>
  <si>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</si>
  <si>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</si>
  <si>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</si>
  <si>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</si>
  <si>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</si>
  <si>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</si>
  <si>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</si>
  <si>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</si>
  <si>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</si>
  <si>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</si>
  <si>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</si>
  <si>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</si>
  <si>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Prestaciones seguridad social, harmonizadas</t>
  </si>
  <si>
    <t xml:space="preserve">Prestaciones seguridad social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</si>
  <si>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</si>
  <si>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</si>
  <si>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</si>
  <si>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</si>
  <si>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</si>
  <si>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</si>
  <si>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</si>
  <si>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</si>
  <si>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</si>
  <si>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</si>
  <si>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</si>
  <si>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</si>
  <si>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</si>
  <si>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</si>
  <si>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</si>
  <si>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</si>
  <si>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</si>
  <si>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</si>
  <si>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</si>
  <si>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Valores Históricos</t>
  </si>
  <si>
    <t xml:space="preserve">Escenario central</t>
  </si>
  <si>
    <t xml:space="preserve">Extrapolación presupuesto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</si>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</sst>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0.0%"/>
    <numFmt numFmtId="176" formatCode="#,##0.000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sz val="17"/>
      <name val="Helvetica neue"/>
      <family val="2"/>
    </font>
    <font>
      <b val="true"/>
      <sz val="18"/>
      <name val="Helvetica neue"/>
      <family val="2"/>
    </font>
    <font>
      <b val="true"/>
      <sz val="18"/>
      <color rgb="FF333333"/>
      <name val="Helvetica neue"/>
      <family val="2"/>
    </font>
    <font>
      <sz val="18"/>
      <name val="Helvetica neue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externalLink" Target="externalLinks/externalLink1.xml"/><Relationship Id="rId3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88.0547759009108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94.1362260203655</c:v>
                </c:pt>
                <c:pt idx="30">
                  <c:v>95.979705731993</c:v>
                </c:pt>
                <c:pt idx="31">
                  <c:v>96.9442647937856</c:v>
                </c:pt>
                <c:pt idx="32">
                  <c:v>98.2232357100445</c:v>
                </c:pt>
                <c:pt idx="33">
                  <c:v>99.7843995815873</c:v>
                </c:pt>
                <c:pt idx="34">
                  <c:v>100.778691018592</c:v>
                </c:pt>
                <c:pt idx="35">
                  <c:v>103.133752585176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106.276870331483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108.962009927783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112.655558937803</c:v>
                </c:pt>
                <c:pt idx="49">
                  <c:v>113.75691380793</c:v>
                </c:pt>
                <c:pt idx="50">
                  <c:v>115.061798939314</c:v>
                </c:pt>
                <c:pt idx="51">
                  <c:v>116.269961693782</c:v>
                </c:pt>
                <c:pt idx="52">
                  <c:v>117.190672475514</c:v>
                </c:pt>
                <c:pt idx="53">
                  <c:v>118.661410194685</c:v>
                </c:pt>
                <c:pt idx="54">
                  <c:v>120.777859878554</c:v>
                </c:pt>
                <c:pt idx="55">
                  <c:v>122.542338065497</c:v>
                </c:pt>
                <c:pt idx="56">
                  <c:v>122.967635308065</c:v>
                </c:pt>
                <c:pt idx="57">
                  <c:v>123.73651327826</c:v>
                </c:pt>
                <c:pt idx="58">
                  <c:v>124.648108863423</c:v>
                </c:pt>
                <c:pt idx="59">
                  <c:v>125.470156133599</c:v>
                </c:pt>
                <c:pt idx="60">
                  <c:v>126.05649593887</c:v>
                </c:pt>
                <c:pt idx="61">
                  <c:v>126.966981840323</c:v>
                </c:pt>
                <c:pt idx="62">
                  <c:v>127.163591362484</c:v>
                </c:pt>
                <c:pt idx="63">
                  <c:v>128.051569827911</c:v>
                </c:pt>
                <c:pt idx="64">
                  <c:v>128.906320412567</c:v>
                </c:pt>
                <c:pt idx="65">
                  <c:v>129.17678376449</c:v>
                </c:pt>
                <c:pt idx="66">
                  <c:v>129.72626210384</c:v>
                </c:pt>
                <c:pt idx="67">
                  <c:v>131.174052919152</c:v>
                </c:pt>
                <c:pt idx="68">
                  <c:v>131.937239243746</c:v>
                </c:pt>
                <c:pt idx="69">
                  <c:v>132.706866184799</c:v>
                </c:pt>
                <c:pt idx="70">
                  <c:v>132.686425772017</c:v>
                </c:pt>
                <c:pt idx="71">
                  <c:v>133.835870372718</c:v>
                </c:pt>
                <c:pt idx="72">
                  <c:v>134.09156410766</c:v>
                </c:pt>
                <c:pt idx="73">
                  <c:v>134.777264508733</c:v>
                </c:pt>
                <c:pt idx="74">
                  <c:v>134.9897175205</c:v>
                </c:pt>
                <c:pt idx="75">
                  <c:v>135.859907506065</c:v>
                </c:pt>
                <c:pt idx="76">
                  <c:v>136.827461149711</c:v>
                </c:pt>
                <c:pt idx="77">
                  <c:v>137.145236465496</c:v>
                </c:pt>
                <c:pt idx="78">
                  <c:v>137.804934674598</c:v>
                </c:pt>
                <c:pt idx="79">
                  <c:v>138.550632668812</c:v>
                </c:pt>
                <c:pt idx="80">
                  <c:v>139.333257460519</c:v>
                </c:pt>
                <c:pt idx="81">
                  <c:v>140.034327912591</c:v>
                </c:pt>
                <c:pt idx="82">
                  <c:v>140.312756625947</c:v>
                </c:pt>
                <c:pt idx="83">
                  <c:v>141.523373286888</c:v>
                </c:pt>
                <c:pt idx="84">
                  <c:v>142.44736742674</c:v>
                </c:pt>
                <c:pt idx="85">
                  <c:v>143.087683952525</c:v>
                </c:pt>
                <c:pt idx="86">
                  <c:v>142.997323237622</c:v>
                </c:pt>
                <c:pt idx="87">
                  <c:v>143.9273508034</c:v>
                </c:pt>
                <c:pt idx="88">
                  <c:v>144.263381667463</c:v>
                </c:pt>
                <c:pt idx="89">
                  <c:v>145.072294522355</c:v>
                </c:pt>
                <c:pt idx="90">
                  <c:v>146.449320543851</c:v>
                </c:pt>
                <c:pt idx="91">
                  <c:v>147.240857332175</c:v>
                </c:pt>
                <c:pt idx="92">
                  <c:v>147.208533680937</c:v>
                </c:pt>
                <c:pt idx="93">
                  <c:v>148.252404139073</c:v>
                </c:pt>
                <c:pt idx="94">
                  <c:v>148.586085726305</c:v>
                </c:pt>
                <c:pt idx="95">
                  <c:v>148.635883336738</c:v>
                </c:pt>
                <c:pt idx="96">
                  <c:v>150.070101853858</c:v>
                </c:pt>
                <c:pt idx="97">
                  <c:v>150.652512825841</c:v>
                </c:pt>
                <c:pt idx="98">
                  <c:v>151.129101432613</c:v>
                </c:pt>
                <c:pt idx="99">
                  <c:v>152.257172125153</c:v>
                </c:pt>
                <c:pt idx="100">
                  <c:v>151.821067092051</c:v>
                </c:pt>
                <c:pt idx="101">
                  <c:v>153.435503021134</c:v>
                </c:pt>
                <c:pt idx="102">
                  <c:v>154.84015266527</c:v>
                </c:pt>
                <c:pt idx="103">
                  <c:v>155.293714389098</c:v>
                </c:pt>
                <c:pt idx="104">
                  <c:v>156.1981098356</c:v>
                </c:pt>
                <c:pt idx="105">
                  <c:v>155.668284476856</c:v>
                </c:pt>
                <c:pt idx="106">
                  <c:v>156.459453432911</c:v>
                </c:pt>
                <c:pt idx="107">
                  <c:v>156.676789603582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308978"/>
        <c:axId val="20650139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0.0272408109747593</c:v>
                </c:pt>
                <c:pt idx="54">
                  <c:v>0.0468122712923114</c:v>
                </c:pt>
                <c:pt idx="58">
                  <c:v>0.0368346285525369</c:v>
                </c:pt>
                <c:pt idx="62">
                  <c:v>0.022978483003415</c:v>
                </c:pt>
                <c:pt idx="66">
                  <c:v>0.0211412108537117</c:v>
                </c:pt>
                <c:pt idx="70">
                  <c:v>0.0234747044366279</c:v>
                </c:pt>
                <c:pt idx="74">
                  <c:v>0.0161005139714172</c:v>
                </c:pt>
                <c:pt idx="78">
                  <c:v>0.0196580480879325</c:v>
                </c:pt>
                <c:pt idx="82">
                  <c:v>0.0197617513397148</c:v>
                </c:pt>
                <c:pt idx="86">
                  <c:v>0.0200569059465479</c:v>
                </c:pt>
                <c:pt idx="90">
                  <c:v>0.0184574183586428</c:v>
                </c:pt>
                <c:pt idx="94">
                  <c:v>0.0165636785227667</c:v>
                </c:pt>
                <c:pt idx="98">
                  <c:v>0.0192784054031572</c:v>
                </c:pt>
                <c:pt idx="102">
                  <c:v>0.0186746944958924</c:v>
                </c:pt>
                <c:pt idx="106">
                  <c:v>0.0156196775264126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565911"/>
        <c:axId val="91921141"/>
      </c:lineChart>
      <c:catAx>
        <c:axId val="313089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650139"/>
        <c:crosses val="autoZero"/>
        <c:auto val="1"/>
        <c:lblAlgn val="ctr"/>
        <c:lblOffset val="100"/>
      </c:catAx>
      <c:valAx>
        <c:axId val="2065013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308978"/>
        <c:crossesAt val="1"/>
        <c:crossBetween val="midCat"/>
      </c:valAx>
      <c:catAx>
        <c:axId val="2556591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921141"/>
        <c:auto val="1"/>
        <c:lblAlgn val="ctr"/>
        <c:lblOffset val="100"/>
      </c:catAx>
      <c:valAx>
        <c:axId val="91921141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56591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1.07%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-0.0137173289663037</c:v>
                </c:pt>
                <c:pt idx="7">
                  <c:v>-0.0145825504311926</c:v>
                </c:pt>
                <c:pt idx="8">
                  <c:v>-0.0132753351243114</c:v>
                </c:pt>
                <c:pt idx="9">
                  <c:v>-0.0137883355332371</c:v>
                </c:pt>
                <c:pt idx="10">
                  <c:v>-0.014052757286481</c:v>
                </c:pt>
                <c:pt idx="11">
                  <c:v>-0.0144340077310831</c:v>
                </c:pt>
                <c:pt idx="12">
                  <c:v>-0.0144481935145346</c:v>
                </c:pt>
                <c:pt idx="13">
                  <c:v>-0.014533662291351</c:v>
                </c:pt>
                <c:pt idx="14">
                  <c:v>-0.0141612335760231</c:v>
                </c:pt>
                <c:pt idx="15">
                  <c:v>-0.0137755767299463</c:v>
                </c:pt>
                <c:pt idx="16">
                  <c:v>-0.013665900222782</c:v>
                </c:pt>
                <c:pt idx="17">
                  <c:v>-0.0133131254862287</c:v>
                </c:pt>
                <c:pt idx="18">
                  <c:v>-0.0129183199217083</c:v>
                </c:pt>
                <c:pt idx="19">
                  <c:v>-0.0125798906096484</c:v>
                </c:pt>
                <c:pt idx="20">
                  <c:v>-0.0122786035810393</c:v>
                </c:pt>
                <c:pt idx="21">
                  <c:v>-0.0121977586864909</c:v>
                </c:pt>
                <c:pt idx="22">
                  <c:v>-0.0117843292331187</c:v>
                </c:pt>
                <c:pt idx="23">
                  <c:v>-0.0116109022908298</c:v>
                </c:pt>
                <c:pt idx="24">
                  <c:v>-0.0114008938242235</c:v>
                </c:pt>
                <c:pt idx="25">
                  <c:v>-0.011132017984838</c:v>
                </c:pt>
                <c:pt idx="26">
                  <c:v>-0.0109635516779871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9.72%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-0.0828781179738681</c:v>
                </c:pt>
                <c:pt idx="3">
                  <c:v>-0.0819364794999319</c:v>
                </c:pt>
                <c:pt idx="4">
                  <c:v>-0.0850072793541843</c:v>
                </c:pt>
                <c:pt idx="5">
                  <c:v>-0.0819274924771436</c:v>
                </c:pt>
                <c:pt idx="6">
                  <c:v>-0.0762877740608488</c:v>
                </c:pt>
                <c:pt idx="7">
                  <c:v>-0.0918289547978347</c:v>
                </c:pt>
                <c:pt idx="8">
                  <c:v>-0.0823089300404903</c:v>
                </c:pt>
                <c:pt idx="9">
                  <c:v>-0.0855225696874164</c:v>
                </c:pt>
                <c:pt idx="10">
                  <c:v>-0.0884686367479361</c:v>
                </c:pt>
                <c:pt idx="11">
                  <c:v>-0.0907726173328974</c:v>
                </c:pt>
                <c:pt idx="12">
                  <c:v>-0.0935230613106325</c:v>
                </c:pt>
                <c:pt idx="13">
                  <c:v>-0.0968663215766269</c:v>
                </c:pt>
                <c:pt idx="14">
                  <c:v>-0.096329773243517</c:v>
                </c:pt>
                <c:pt idx="15">
                  <c:v>-0.0961076192012149</c:v>
                </c:pt>
                <c:pt idx="16">
                  <c:v>-0.0970258495032023</c:v>
                </c:pt>
                <c:pt idx="17">
                  <c:v>-0.0967728704958603</c:v>
                </c:pt>
                <c:pt idx="18">
                  <c:v>-0.0967286462133622</c:v>
                </c:pt>
                <c:pt idx="19">
                  <c:v>-0.0970319992398779</c:v>
                </c:pt>
                <c:pt idx="20">
                  <c:v>-0.0968653067449074</c:v>
                </c:pt>
                <c:pt idx="21">
                  <c:v>-0.097531615724337</c:v>
                </c:pt>
                <c:pt idx="22">
                  <c:v>-0.0974285242547</c:v>
                </c:pt>
                <c:pt idx="23">
                  <c:v>-0.0972574744233555</c:v>
                </c:pt>
                <c:pt idx="24">
                  <c:v>-0.097684029011496</c:v>
                </c:pt>
                <c:pt idx="25">
                  <c:v>-0.0967089749917963</c:v>
                </c:pt>
                <c:pt idx="26">
                  <c:v>-0.096766223452069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6.56%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0.0514250350291287</c:v>
                </c:pt>
                <c:pt idx="7">
                  <c:v>0.0587999583068625</c:v>
                </c:pt>
                <c:pt idx="8">
                  <c:v>0.0582859611993681</c:v>
                </c:pt>
                <c:pt idx="9">
                  <c:v>0.0587555361573505</c:v>
                </c:pt>
                <c:pt idx="10">
                  <c:v>0.0595540355710781</c:v>
                </c:pt>
                <c:pt idx="11">
                  <c:v>0.0595908629982876</c:v>
                </c:pt>
                <c:pt idx="12">
                  <c:v>0.060703602810974</c:v>
                </c:pt>
                <c:pt idx="13">
                  <c:v>0.0608740461142777</c:v>
                </c:pt>
                <c:pt idx="14">
                  <c:v>0.0616415756640231</c:v>
                </c:pt>
                <c:pt idx="15">
                  <c:v>0.0624068269234001</c:v>
                </c:pt>
                <c:pt idx="16">
                  <c:v>0.0627486403034957</c:v>
                </c:pt>
                <c:pt idx="17">
                  <c:v>0.0631226145962037</c:v>
                </c:pt>
                <c:pt idx="18">
                  <c:v>0.0634320271872046</c:v>
                </c:pt>
                <c:pt idx="19">
                  <c:v>0.0637616728727589</c:v>
                </c:pt>
                <c:pt idx="20">
                  <c:v>0.0637929548669184</c:v>
                </c:pt>
                <c:pt idx="21">
                  <c:v>0.0641284103031803</c:v>
                </c:pt>
                <c:pt idx="22">
                  <c:v>0.0644042148031522</c:v>
                </c:pt>
                <c:pt idx="23">
                  <c:v>0.0646461510613424</c:v>
                </c:pt>
                <c:pt idx="24">
                  <c:v>0.0650229745778395</c:v>
                </c:pt>
                <c:pt idx="25">
                  <c:v>0.0648000738005019</c:v>
                </c:pt>
                <c:pt idx="26">
                  <c:v>0.0652004590083579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55054813"/>
        <c:axId val="86608498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-2.62%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-0.0117328132990594</c:v>
                </c:pt>
                <c:pt idx="3">
                  <c:v>-0.0195881331115993</c:v>
                </c:pt>
                <c:pt idx="4">
                  <c:v>-0.0259966260361926</c:v>
                </c:pt>
                <c:pt idx="5">
                  <c:v>-0.0217929820184041</c:v>
                </c:pt>
                <c:pt idx="6">
                  <c:v>-0.0261186809053806</c:v>
                </c:pt>
                <c:pt idx="7">
                  <c:v>-0.0332953053344539</c:v>
                </c:pt>
                <c:pt idx="8">
                  <c:v>-0.023212942290196</c:v>
                </c:pt>
                <c:pt idx="9">
                  <c:v>-0.0261942493894153</c:v>
                </c:pt>
                <c:pt idx="10">
                  <c:v>-0.0283575276123405</c:v>
                </c:pt>
                <c:pt idx="11">
                  <c:v>-0.0308732165939423</c:v>
                </c:pt>
                <c:pt idx="12">
                  <c:v>-0.0324189130793874</c:v>
                </c:pt>
                <c:pt idx="13">
                  <c:v>-0.0343873218679189</c:v>
                </c:pt>
                <c:pt idx="14">
                  <c:v>-0.0327108152697356</c:v>
                </c:pt>
                <c:pt idx="15">
                  <c:v>-0.0313377531219798</c:v>
                </c:pt>
                <c:pt idx="16">
                  <c:v>-0.0318044935367072</c:v>
                </c:pt>
                <c:pt idx="17">
                  <c:v>-0.0308247655001039</c:v>
                </c:pt>
                <c:pt idx="18">
                  <c:v>-0.0300763230620845</c:v>
                </c:pt>
                <c:pt idx="19">
                  <c:v>-0.029711601090986</c:v>
                </c:pt>
                <c:pt idx="20">
                  <c:v>-0.029212339573247</c:v>
                </c:pt>
                <c:pt idx="21">
                  <c:v>-0.0294623482218663</c:v>
                </c:pt>
                <c:pt idx="22">
                  <c:v>-0.0286700227988852</c:v>
                </c:pt>
                <c:pt idx="23">
                  <c:v>-0.0280836097670616</c:v>
                </c:pt>
                <c:pt idx="24">
                  <c:v>-0.0279233323720987</c:v>
                </c:pt>
                <c:pt idx="25">
                  <c:v>-0.026902303290351</c:v>
                </c:pt>
                <c:pt idx="26">
                  <c:v>-0.0263907002359169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054813"/>
        <c:axId val="86608498"/>
      </c:lineChart>
      <c:catAx>
        <c:axId val="550548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608498"/>
        <c:crosses val="autoZero"/>
        <c:auto val="1"/>
        <c:lblAlgn val="ctr"/>
        <c:lblOffset val="100"/>
      </c:catAx>
      <c:valAx>
        <c:axId val="866084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05481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-0.0259966260361926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-0.0305778818927004</c:v>
                </c:pt>
                <c:pt idx="30">
                  <c:v>-0.0227050232273217</c:v>
                </c:pt>
                <c:pt idx="31">
                  <c:v>-0.0259620883251911</c:v>
                </c:pt>
                <c:pt idx="32">
                  <c:v>-0.0283740777252272</c:v>
                </c:pt>
                <c:pt idx="33">
                  <c:v>-0.0310224813275811</c:v>
                </c:pt>
                <c:pt idx="34">
                  <c:v>-0.0326743712760812</c:v>
                </c:pt>
                <c:pt idx="35">
                  <c:v>-0.0359326570155884</c:v>
                </c:pt>
                <c:pt idx="36">
                  <c:v>-0.0342561504174051</c:v>
                </c:pt>
                <c:pt idx="37">
                  <c:v>-0.0328830882696493</c:v>
                </c:pt>
                <c:pt idx="38">
                  <c:v>-0.0333498286843768</c:v>
                </c:pt>
                <c:pt idx="39">
                  <c:v>-0.0323701006477734</c:v>
                </c:pt>
                <c:pt idx="40">
                  <c:v>-0.031621658209754</c:v>
                </c:pt>
                <c:pt idx="41">
                  <c:v>-0.0312569362386555</c:v>
                </c:pt>
                <c:pt idx="42">
                  <c:v>-0.0307576747209164</c:v>
                </c:pt>
                <c:pt idx="43">
                  <c:v>-0.0310076833695358</c:v>
                </c:pt>
                <c:pt idx="44">
                  <c:v>-0.0302153579465546</c:v>
                </c:pt>
                <c:pt idx="45">
                  <c:v>-0.0296289449147311</c:v>
                </c:pt>
                <c:pt idx="46">
                  <c:v>-0.0294686675197682</c:v>
                </c:pt>
                <c:pt idx="47">
                  <c:v>-0.0284476384380205</c:v>
                </c:pt>
                <c:pt idx="48">
                  <c:v>-0.0279360353835864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-0.0308929336293677</c:v>
                </c:pt>
                <c:pt idx="30">
                  <c:v>-0.023037559166107</c:v>
                </c:pt>
                <c:pt idx="31">
                  <c:v>-0.0266157770811989</c:v>
                </c:pt>
                <c:pt idx="32">
                  <c:v>-0.0293196107674597</c:v>
                </c:pt>
                <c:pt idx="33">
                  <c:v>-0.0311845751685449</c:v>
                </c:pt>
                <c:pt idx="34">
                  <c:v>-0.0337789982848561</c:v>
                </c:pt>
                <c:pt idx="35">
                  <c:v>-0.0357145182928852</c:v>
                </c:pt>
                <c:pt idx="36">
                  <c:v>-0.0358039578342288</c:v>
                </c:pt>
                <c:pt idx="37">
                  <c:v>-0.035867845408594</c:v>
                </c:pt>
                <c:pt idx="38">
                  <c:v>-0.0361492856461991</c:v>
                </c:pt>
                <c:pt idx="39">
                  <c:v>-0.0338186802165507</c:v>
                </c:pt>
                <c:pt idx="40">
                  <c:v>-0.0338625051684968</c:v>
                </c:pt>
                <c:pt idx="41">
                  <c:v>-0.0348980769250437</c:v>
                </c:pt>
                <c:pt idx="42">
                  <c:v>-0.0345228091286409</c:v>
                </c:pt>
                <c:pt idx="43">
                  <c:v>-0.0349746093410271</c:v>
                </c:pt>
                <c:pt idx="44">
                  <c:v>-0.0346946533870768</c:v>
                </c:pt>
                <c:pt idx="45">
                  <c:v>-0.0343332222229703</c:v>
                </c:pt>
                <c:pt idx="46">
                  <c:v>-0.0332180545888763</c:v>
                </c:pt>
                <c:pt idx="47">
                  <c:v>-0.0335152935601592</c:v>
                </c:pt>
                <c:pt idx="48">
                  <c:v>-0.0339328145104113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-0.0305406276246643</c:v>
                </c:pt>
                <c:pt idx="30">
                  <c:v>-0.0212514370946375</c:v>
                </c:pt>
                <c:pt idx="31">
                  <c:v>-0.0238263767651938</c:v>
                </c:pt>
                <c:pt idx="32">
                  <c:v>-0.0275246134879908</c:v>
                </c:pt>
                <c:pt idx="33">
                  <c:v>-0.0287346646419294</c:v>
                </c:pt>
                <c:pt idx="34">
                  <c:v>-0.0305016588104738</c:v>
                </c:pt>
                <c:pt idx="35">
                  <c:v>-0.0329069087148862</c:v>
                </c:pt>
                <c:pt idx="36">
                  <c:v>-0.0333318299661774</c:v>
                </c:pt>
                <c:pt idx="37">
                  <c:v>-0.0318413384066441</c:v>
                </c:pt>
                <c:pt idx="38">
                  <c:v>-0.0315537774221356</c:v>
                </c:pt>
                <c:pt idx="39">
                  <c:v>-0.0300535480579866</c:v>
                </c:pt>
                <c:pt idx="40">
                  <c:v>-0.0299503885943872</c:v>
                </c:pt>
                <c:pt idx="41">
                  <c:v>-0.0290542558272286</c:v>
                </c:pt>
                <c:pt idx="42">
                  <c:v>-0.0269775673350525</c:v>
                </c:pt>
                <c:pt idx="43">
                  <c:v>-0.0263282723702753</c:v>
                </c:pt>
                <c:pt idx="44">
                  <c:v>-0.0247985212626563</c:v>
                </c:pt>
                <c:pt idx="45">
                  <c:v>-0.0234464942973706</c:v>
                </c:pt>
                <c:pt idx="46">
                  <c:v>-0.0233308478259107</c:v>
                </c:pt>
                <c:pt idx="47">
                  <c:v>-0.0225334232587176</c:v>
                </c:pt>
                <c:pt idx="48">
                  <c:v>-0.0214786924601492</c:v>
                </c:pt>
              </c:numCache>
            </c:numRef>
          </c:yVal>
          <c:smooth val="0"/>
        </c:ser>
        <c:axId val="93739386"/>
        <c:axId val="66981881"/>
      </c:scatterChart>
      <c:valAx>
        <c:axId val="937393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981881"/>
        <c:crosses val="autoZero"/>
        <c:crossBetween val="midCat"/>
      </c:valAx>
      <c:valAx>
        <c:axId val="66981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73938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-0.0132753351243114</c:v>
                </c:pt>
                <c:pt idx="8">
                  <c:v>-0.0137883355332371</c:v>
                </c:pt>
                <c:pt idx="9">
                  <c:v>-0.014052757286481</c:v>
                </c:pt>
                <c:pt idx="10">
                  <c:v>-0.0144340077310831</c:v>
                </c:pt>
                <c:pt idx="11">
                  <c:v>-0.0144481935145346</c:v>
                </c:pt>
                <c:pt idx="12">
                  <c:v>-0.014533662291351</c:v>
                </c:pt>
                <c:pt idx="13">
                  <c:v>-0.0141612335760231</c:v>
                </c:pt>
                <c:pt idx="14">
                  <c:v>-0.0137755767299463</c:v>
                </c:pt>
                <c:pt idx="15">
                  <c:v>-0.013665900222782</c:v>
                </c:pt>
                <c:pt idx="16">
                  <c:v>-0.0133131254862287</c:v>
                </c:pt>
                <c:pt idx="17">
                  <c:v>-0.0129183199217083</c:v>
                </c:pt>
                <c:pt idx="18">
                  <c:v>-0.0125798906096484</c:v>
                </c:pt>
                <c:pt idx="19">
                  <c:v>-0.0122786035810393</c:v>
                </c:pt>
                <c:pt idx="20">
                  <c:v>-0.0121977586864909</c:v>
                </c:pt>
                <c:pt idx="21">
                  <c:v>-0.0117843292331187</c:v>
                </c:pt>
                <c:pt idx="22">
                  <c:v>-0.0116109022908298</c:v>
                </c:pt>
                <c:pt idx="23">
                  <c:v>-0.0114008938242235</c:v>
                </c:pt>
                <c:pt idx="24">
                  <c:v>-0.011132017984838</c:v>
                </c:pt>
                <c:pt idx="25">
                  <c:v>-0.0109635516779871</c:v>
                </c:pt>
                <c:pt idx="26">
                  <c:v>-0.010669591865517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-0.0762877740608488</c:v>
                </c:pt>
                <c:pt idx="6">
                  <c:v>-0.0918289547978347</c:v>
                </c:pt>
                <c:pt idx="7">
                  <c:v>-0.0823089300404903</c:v>
                </c:pt>
                <c:pt idx="8">
                  <c:v>-0.0855225696874164</c:v>
                </c:pt>
                <c:pt idx="9">
                  <c:v>-0.0884686367479361</c:v>
                </c:pt>
                <c:pt idx="10">
                  <c:v>-0.0907726173328974</c:v>
                </c:pt>
                <c:pt idx="11">
                  <c:v>-0.0935230613106325</c:v>
                </c:pt>
                <c:pt idx="12">
                  <c:v>-0.0968663215766269</c:v>
                </c:pt>
                <c:pt idx="13">
                  <c:v>-0.096329773243517</c:v>
                </c:pt>
                <c:pt idx="14">
                  <c:v>-0.0961076192012149</c:v>
                </c:pt>
                <c:pt idx="15">
                  <c:v>-0.0970258495032023</c:v>
                </c:pt>
                <c:pt idx="16">
                  <c:v>-0.0967728704958603</c:v>
                </c:pt>
                <c:pt idx="17">
                  <c:v>-0.0967286462133622</c:v>
                </c:pt>
                <c:pt idx="18">
                  <c:v>-0.0970319992398779</c:v>
                </c:pt>
                <c:pt idx="19">
                  <c:v>-0.0968653067449074</c:v>
                </c:pt>
                <c:pt idx="20">
                  <c:v>-0.097531615724337</c:v>
                </c:pt>
                <c:pt idx="21">
                  <c:v>-0.0974285242547</c:v>
                </c:pt>
                <c:pt idx="22">
                  <c:v>-0.0972574744233555</c:v>
                </c:pt>
                <c:pt idx="23">
                  <c:v>-0.097684029011496</c:v>
                </c:pt>
                <c:pt idx="24">
                  <c:v>-0.0967089749917963</c:v>
                </c:pt>
                <c:pt idx="25">
                  <c:v>-0.096766223452069</c:v>
                </c:pt>
                <c:pt idx="26">
                  <c:v>-0.0972478832808024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0.0582859611993681</c:v>
                </c:pt>
                <c:pt idx="8">
                  <c:v>0.0587555361573505</c:v>
                </c:pt>
                <c:pt idx="9">
                  <c:v>0.0595540355710781</c:v>
                </c:pt>
                <c:pt idx="10">
                  <c:v>0.0595908629982876</c:v>
                </c:pt>
                <c:pt idx="11">
                  <c:v>0.060703602810974</c:v>
                </c:pt>
                <c:pt idx="12">
                  <c:v>0.0608740461142777</c:v>
                </c:pt>
                <c:pt idx="13">
                  <c:v>0.0616415756640231</c:v>
                </c:pt>
                <c:pt idx="14">
                  <c:v>0.0624068269234001</c:v>
                </c:pt>
                <c:pt idx="15">
                  <c:v>0.0627486403034957</c:v>
                </c:pt>
                <c:pt idx="16">
                  <c:v>0.0631226145962037</c:v>
                </c:pt>
                <c:pt idx="17">
                  <c:v>0.0634320271872046</c:v>
                </c:pt>
                <c:pt idx="18">
                  <c:v>0.0637616728727589</c:v>
                </c:pt>
                <c:pt idx="19">
                  <c:v>0.0637929548669184</c:v>
                </c:pt>
                <c:pt idx="20">
                  <c:v>0.0641284103031803</c:v>
                </c:pt>
                <c:pt idx="21">
                  <c:v>0.0644042148031522</c:v>
                </c:pt>
                <c:pt idx="22">
                  <c:v>0.0646461510613424</c:v>
                </c:pt>
                <c:pt idx="23">
                  <c:v>0.0650229745778395</c:v>
                </c:pt>
                <c:pt idx="24">
                  <c:v>0.0648000738005019</c:v>
                </c:pt>
                <c:pt idx="25">
                  <c:v>0.0652004590083579</c:v>
                </c:pt>
                <c:pt idx="26">
                  <c:v>0.0656266909664465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49861439"/>
        <c:axId val="63150214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-0.0332953053344539</c:v>
                </c:pt>
                <c:pt idx="7">
                  <c:v>-0.023212942290196</c:v>
                </c:pt>
                <c:pt idx="8">
                  <c:v>-0.0261942493894153</c:v>
                </c:pt>
                <c:pt idx="9">
                  <c:v>-0.0283575276123405</c:v>
                </c:pt>
                <c:pt idx="10">
                  <c:v>-0.0308732165939423</c:v>
                </c:pt>
                <c:pt idx="11">
                  <c:v>-0.0324189130793874</c:v>
                </c:pt>
                <c:pt idx="12">
                  <c:v>-0.0343873218679189</c:v>
                </c:pt>
                <c:pt idx="13">
                  <c:v>-0.0327108152697356</c:v>
                </c:pt>
                <c:pt idx="14">
                  <c:v>-0.0313377531219798</c:v>
                </c:pt>
                <c:pt idx="15">
                  <c:v>-0.0318044935367072</c:v>
                </c:pt>
                <c:pt idx="16">
                  <c:v>-0.0308247655001039</c:v>
                </c:pt>
                <c:pt idx="17">
                  <c:v>-0.0300763230620845</c:v>
                </c:pt>
                <c:pt idx="18">
                  <c:v>-0.029711601090986</c:v>
                </c:pt>
                <c:pt idx="19">
                  <c:v>-0.029212339573247</c:v>
                </c:pt>
                <c:pt idx="20">
                  <c:v>-0.0294623482218663</c:v>
                </c:pt>
                <c:pt idx="21">
                  <c:v>-0.0286700227988852</c:v>
                </c:pt>
                <c:pt idx="22">
                  <c:v>-0.0280836097670616</c:v>
                </c:pt>
                <c:pt idx="23">
                  <c:v>-0.0279233323720987</c:v>
                </c:pt>
                <c:pt idx="24">
                  <c:v>-0.026902303290351</c:v>
                </c:pt>
                <c:pt idx="25">
                  <c:v>-0.0263907002359169</c:v>
                </c:pt>
                <c:pt idx="26">
                  <c:v>-0.0261521682940916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861439"/>
        <c:axId val="63150214"/>
      </c:lineChart>
      <c:catAx>
        <c:axId val="49861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63150214"/>
        <c:crosses val="autoZero"/>
        <c:auto val="1"/>
        <c:lblAlgn val="ctr"/>
        <c:lblOffset val="100"/>
      </c:catAx>
      <c:valAx>
        <c:axId val="631502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49861439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-0.0117328132990594</c:v>
                </c:pt>
                <c:pt idx="23">
                  <c:v>-0.0195881331115993</c:v>
                </c:pt>
                <c:pt idx="24">
                  <c:v>-0.0259966260361926</c:v>
                </c:pt>
                <c:pt idx="25">
                  <c:v>-0.0217929820184041</c:v>
                </c:pt>
                <c:pt idx="26">
                  <c:v>-0.0261186809053806</c:v>
                </c:pt>
                <c:pt idx="27">
                  <c:v>-0.0305778818927004</c:v>
                </c:pt>
                <c:pt idx="28">
                  <c:v>-0.0227050232273217</c:v>
                </c:pt>
                <c:pt idx="29">
                  <c:v>-0.0259620883251911</c:v>
                </c:pt>
                <c:pt idx="30">
                  <c:v>-0.0283740777252272</c:v>
                </c:pt>
                <c:pt idx="31">
                  <c:v>-0.0310224813275811</c:v>
                </c:pt>
                <c:pt idx="32">
                  <c:v>-0.0326743712760812</c:v>
                </c:pt>
                <c:pt idx="33">
                  <c:v>-0.0359326570155884</c:v>
                </c:pt>
                <c:pt idx="34">
                  <c:v>-0.0342561504174051</c:v>
                </c:pt>
                <c:pt idx="35">
                  <c:v>-0.0328830882696493</c:v>
                </c:pt>
                <c:pt idx="36">
                  <c:v>-0.0333498286843768</c:v>
                </c:pt>
                <c:pt idx="37">
                  <c:v>-0.0323701006477734</c:v>
                </c:pt>
                <c:pt idx="38">
                  <c:v>-0.031621658209754</c:v>
                </c:pt>
                <c:pt idx="39">
                  <c:v>-0.0312569362386555</c:v>
                </c:pt>
                <c:pt idx="40">
                  <c:v>-0.0307576747209164</c:v>
                </c:pt>
                <c:pt idx="41">
                  <c:v>-0.0310076833695358</c:v>
                </c:pt>
                <c:pt idx="42">
                  <c:v>-0.0302153579465546</c:v>
                </c:pt>
                <c:pt idx="43">
                  <c:v>-0.0296289449147311</c:v>
                </c:pt>
                <c:pt idx="44">
                  <c:v>-0.0294686675197682</c:v>
                </c:pt>
                <c:pt idx="45">
                  <c:v>-0.0284476384380205</c:v>
                </c:pt>
                <c:pt idx="46">
                  <c:v>-0.0279360353835864</c:v>
                </c:pt>
                <c:pt idx="47">
                  <c:v>-0.0276975034417611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-0.0308929336293677</c:v>
                </c:pt>
                <c:pt idx="28">
                  <c:v>-0.023037559166107</c:v>
                </c:pt>
                <c:pt idx="29">
                  <c:v>-0.0266157770811989</c:v>
                </c:pt>
                <c:pt idx="30">
                  <c:v>-0.0293196107674597</c:v>
                </c:pt>
                <c:pt idx="31">
                  <c:v>-0.0311845751685449</c:v>
                </c:pt>
                <c:pt idx="32">
                  <c:v>-0.0337789982848561</c:v>
                </c:pt>
                <c:pt idx="33">
                  <c:v>-0.0357145182928852</c:v>
                </c:pt>
                <c:pt idx="34">
                  <c:v>-0.0358039578342288</c:v>
                </c:pt>
                <c:pt idx="35">
                  <c:v>-0.035867845408594</c:v>
                </c:pt>
                <c:pt idx="36">
                  <c:v>-0.0361492856461991</c:v>
                </c:pt>
                <c:pt idx="37">
                  <c:v>-0.0338186802165507</c:v>
                </c:pt>
                <c:pt idx="38">
                  <c:v>-0.0338625051684968</c:v>
                </c:pt>
                <c:pt idx="39">
                  <c:v>-0.0348980769250437</c:v>
                </c:pt>
                <c:pt idx="40">
                  <c:v>-0.0345228091286409</c:v>
                </c:pt>
                <c:pt idx="41">
                  <c:v>-0.0349746093410271</c:v>
                </c:pt>
                <c:pt idx="42">
                  <c:v>-0.0346946533870768</c:v>
                </c:pt>
                <c:pt idx="43">
                  <c:v>-0.0343332222229703</c:v>
                </c:pt>
                <c:pt idx="44">
                  <c:v>-0.0332180545888763</c:v>
                </c:pt>
                <c:pt idx="45">
                  <c:v>-0.0335152935601592</c:v>
                </c:pt>
                <c:pt idx="46">
                  <c:v>-0.0339328145104113</c:v>
                </c:pt>
                <c:pt idx="47">
                  <c:v>-0.0339925319521999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-0.0305406276246643</c:v>
                </c:pt>
                <c:pt idx="28">
                  <c:v>-0.0212514370946375</c:v>
                </c:pt>
                <c:pt idx="29">
                  <c:v>-0.0238263767651938</c:v>
                </c:pt>
                <c:pt idx="30">
                  <c:v>-0.0275246134879908</c:v>
                </c:pt>
                <c:pt idx="31">
                  <c:v>-0.0287346646419294</c:v>
                </c:pt>
                <c:pt idx="32">
                  <c:v>-0.0305016588104738</c:v>
                </c:pt>
                <c:pt idx="33">
                  <c:v>-0.0329069087148862</c:v>
                </c:pt>
                <c:pt idx="34">
                  <c:v>-0.0333318299661774</c:v>
                </c:pt>
                <c:pt idx="35">
                  <c:v>-0.0318413384066441</c:v>
                </c:pt>
                <c:pt idx="36">
                  <c:v>-0.0315537774221356</c:v>
                </c:pt>
                <c:pt idx="37">
                  <c:v>-0.0300535480579866</c:v>
                </c:pt>
                <c:pt idx="38">
                  <c:v>-0.0299503885943872</c:v>
                </c:pt>
                <c:pt idx="39">
                  <c:v>-0.0290542558272286</c:v>
                </c:pt>
                <c:pt idx="40">
                  <c:v>-0.0269775673350525</c:v>
                </c:pt>
                <c:pt idx="41">
                  <c:v>-0.0263282723702753</c:v>
                </c:pt>
                <c:pt idx="42">
                  <c:v>-0.0247985212626563</c:v>
                </c:pt>
                <c:pt idx="43">
                  <c:v>-0.0234464942973706</c:v>
                </c:pt>
                <c:pt idx="44">
                  <c:v>-0.0233308478259107</c:v>
                </c:pt>
                <c:pt idx="45">
                  <c:v>-0.0225334232587176</c:v>
                </c:pt>
                <c:pt idx="46">
                  <c:v>-0.0214786924601492</c:v>
                </c:pt>
                <c:pt idx="47">
                  <c:v>-0.0213759708271294</c:v>
                </c:pt>
              </c:numCache>
            </c:numRef>
          </c:yVal>
          <c:smooth val="0"/>
        </c:ser>
        <c:axId val="98435731"/>
        <c:axId val="67799257"/>
      </c:scatterChart>
      <c:valAx>
        <c:axId val="98435731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799257"/>
        <c:crosses val="autoZero"/>
        <c:crossBetween val="midCat"/>
        <c:majorUnit val="2"/>
      </c:valAx>
      <c:valAx>
        <c:axId val="67799257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4357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-0.0132753351243114</c:v>
                </c:pt>
                <c:pt idx="8">
                  <c:v>-0.0137883355332371</c:v>
                </c:pt>
                <c:pt idx="9">
                  <c:v>-0.014052757286481</c:v>
                </c:pt>
                <c:pt idx="10">
                  <c:v>-0.0144340077310831</c:v>
                </c:pt>
                <c:pt idx="11">
                  <c:v>-0.0144481935145346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-0.0762877740608488</c:v>
                </c:pt>
                <c:pt idx="6">
                  <c:v>-0.0918289547978347</c:v>
                </c:pt>
                <c:pt idx="7">
                  <c:v>-0.0823089300404903</c:v>
                </c:pt>
                <c:pt idx="8">
                  <c:v>-0.0855225696874164</c:v>
                </c:pt>
                <c:pt idx="9">
                  <c:v>-0.0884686367479361</c:v>
                </c:pt>
                <c:pt idx="10">
                  <c:v>-0.0907726173328974</c:v>
                </c:pt>
                <c:pt idx="11">
                  <c:v>-0.0935230613106325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0.0582859611993681</c:v>
                </c:pt>
                <c:pt idx="8">
                  <c:v>0.0587555361573505</c:v>
                </c:pt>
                <c:pt idx="9">
                  <c:v>0.0595540355710781</c:v>
                </c:pt>
                <c:pt idx="10">
                  <c:v>0.0595908629982876</c:v>
                </c:pt>
                <c:pt idx="11">
                  <c:v>0.060703602810974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88708222"/>
        <c:axId val="67122694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-0.0332953053344539</c:v>
                </c:pt>
                <c:pt idx="7">
                  <c:v>-0.023212942290196</c:v>
                </c:pt>
                <c:pt idx="8">
                  <c:v>-0.0261942493894153</c:v>
                </c:pt>
                <c:pt idx="9">
                  <c:v>-0.0283575276123405</c:v>
                </c:pt>
                <c:pt idx="10">
                  <c:v>-0.0308732165939423</c:v>
                </c:pt>
                <c:pt idx="11">
                  <c:v>-0.0324189130793874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708222"/>
        <c:axId val="67122694"/>
      </c:lineChart>
      <c:catAx>
        <c:axId val="887082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67122694"/>
        <c:crosses val="autoZero"/>
        <c:auto val="1"/>
        <c:lblAlgn val="ctr"/>
        <c:lblOffset val="100"/>
      </c:catAx>
      <c:valAx>
        <c:axId val="671226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8708222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8855447387814"/>
          <c:y val="0.0309505755842007"/>
          <c:w val="0.882907342047085"/>
          <c:h val="0.877541876335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result'!$C$178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c99">
                  <a:alpha val="70000"/>
                </a:srgbClr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1" lang="es-AR" sz="1700" spc="-1" strike="noStrike">
                      <a:latin typeface="Helvetica neue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/>
              <a:lstStyle/>
              <a:p>
                <a:pPr>
                  <a:defRPr b="1" lang="es-AR" sz="1700" spc="-1" strike="noStrike"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result'!$C$179:$C$205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-0.0137164817797649</c:v>
                </c:pt>
                <c:pt idx="6">
                  <c:v>-0.0146305712707108</c:v>
                </c:pt>
                <c:pt idx="7">
                  <c:v>-0.0135077215097001</c:v>
                </c:pt>
                <c:pt idx="8">
                  <c:v>-0.0140448113264131</c:v>
                </c:pt>
                <c:pt idx="9">
                  <c:v>-0.0142251970911812</c:v>
                </c:pt>
                <c:pt idx="10">
                  <c:v>-0.0144108256757158</c:v>
                </c:pt>
                <c:pt idx="11">
                  <c:v>-0.0142073636905194</c:v>
                </c:pt>
                <c:pt idx="12">
                  <c:v>-0.0142869139933774</c:v>
                </c:pt>
                <c:pt idx="13">
                  <c:v>-0.0140232392242844</c:v>
                </c:pt>
                <c:pt idx="14">
                  <c:v>-0.0138353046509424</c:v>
                </c:pt>
                <c:pt idx="15">
                  <c:v>-0.0137088818711625</c:v>
                </c:pt>
                <c:pt idx="16">
                  <c:v>-0.0130582073907482</c:v>
                </c:pt>
                <c:pt idx="17">
                  <c:v>-0.0126030107454704</c:v>
                </c:pt>
                <c:pt idx="18">
                  <c:v>-0.0123957211611755</c:v>
                </c:pt>
                <c:pt idx="19">
                  <c:v>-0.0124083021267744</c:v>
                </c:pt>
                <c:pt idx="20">
                  <c:v>-0.0122209408925903</c:v>
                </c:pt>
                <c:pt idx="21">
                  <c:v>-0.0120241737760961</c:v>
                </c:pt>
                <c:pt idx="22">
                  <c:v>-0.0119331589450396</c:v>
                </c:pt>
                <c:pt idx="23">
                  <c:v>-0.0115331074169446</c:v>
                </c:pt>
                <c:pt idx="24">
                  <c:v>-0.0115151749431676</c:v>
                </c:pt>
                <c:pt idx="25">
                  <c:v>-0.0114164525783548</c:v>
                </c:pt>
                <c:pt idx="26">
                  <c:v>-0.0112263567441033</c:v>
                </c:pt>
              </c:numCache>
            </c:numRef>
          </c:val>
        </c:ser>
        <c:ser>
          <c:idx val="1"/>
          <c:order val="1"/>
          <c:tx>
            <c:strRef>
              <c:f>'Economic result'!$D$178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result'!$D$179:$D$205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-0.0763314877812944</c:v>
                </c:pt>
                <c:pt idx="6">
                  <c:v>-0.0920801247775264</c:v>
                </c:pt>
                <c:pt idx="7">
                  <c:v>-0.0833225142256937</c:v>
                </c:pt>
                <c:pt idx="8">
                  <c:v>-0.0863777286267271</c:v>
                </c:pt>
                <c:pt idx="9">
                  <c:v>-0.0882505869568959</c:v>
                </c:pt>
                <c:pt idx="10">
                  <c:v>-0.089981290650397</c:v>
                </c:pt>
                <c:pt idx="11">
                  <c:v>-0.0919624289193254</c:v>
                </c:pt>
                <c:pt idx="12">
                  <c:v>-0.0938365369496852</c:v>
                </c:pt>
                <c:pt idx="13">
                  <c:v>-0.0944892331795734</c:v>
                </c:pt>
                <c:pt idx="14">
                  <c:v>-0.0950726987198256</c:v>
                </c:pt>
                <c:pt idx="15">
                  <c:v>-0.0955722852151287</c:v>
                </c:pt>
                <c:pt idx="16">
                  <c:v>-0.0943582574793509</c:v>
                </c:pt>
                <c:pt idx="17">
                  <c:v>-0.0949021145266443</c:v>
                </c:pt>
                <c:pt idx="18">
                  <c:v>-0.0961762668449534</c:v>
                </c:pt>
                <c:pt idx="19">
                  <c:v>-0.0959384992772005</c:v>
                </c:pt>
                <c:pt idx="20">
                  <c:v>-0.0966976329602496</c:v>
                </c:pt>
                <c:pt idx="21">
                  <c:v>-0.0967577371835353</c:v>
                </c:pt>
                <c:pt idx="22">
                  <c:v>-0.096685113417605</c:v>
                </c:pt>
                <c:pt idx="23">
                  <c:v>-0.095965139670258</c:v>
                </c:pt>
                <c:pt idx="24">
                  <c:v>-0.0962430214578606</c:v>
                </c:pt>
                <c:pt idx="25">
                  <c:v>-0.0969035327127173</c:v>
                </c:pt>
                <c:pt idx="26">
                  <c:v>-0.0973359332324472</c:v>
                </c:pt>
              </c:numCache>
            </c:numRef>
          </c:val>
        </c:ser>
        <c:ser>
          <c:idx val="2"/>
          <c:order val="2"/>
          <c:tx>
            <c:strRef>
              <c:f>'Economic result'!$E$178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result'!$E$179:$E$205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0.0514251825698654</c:v>
                </c:pt>
                <c:pt idx="6">
                  <c:v>0.0587072546075803</c:v>
                </c:pt>
                <c:pt idx="7">
                  <c:v>0.0583467043883986</c:v>
                </c:pt>
                <c:pt idx="8">
                  <c:v>0.0584037009251209</c:v>
                </c:pt>
                <c:pt idx="9">
                  <c:v>0.0578053604139592</c:v>
                </c:pt>
                <c:pt idx="10">
                  <c:v>0.0579677230065456</c:v>
                </c:pt>
                <c:pt idx="11">
                  <c:v>0.0572841055216642</c:v>
                </c:pt>
                <c:pt idx="12">
                  <c:v>0.0578156519120656</c:v>
                </c:pt>
                <c:pt idx="13">
                  <c:v>0.0581152338315172</c:v>
                </c:pt>
                <c:pt idx="14">
                  <c:v>0.0584468772240622</c:v>
                </c:pt>
                <c:pt idx="15">
                  <c:v>0.0585386007019803</c:v>
                </c:pt>
                <c:pt idx="16">
                  <c:v>0.0590045039154365</c:v>
                </c:pt>
                <c:pt idx="17">
                  <c:v>0.059049339365506</c:v>
                </c:pt>
                <c:pt idx="18">
                  <c:v>0.0590806303429733</c:v>
                </c:pt>
                <c:pt idx="19">
                  <c:v>0.0592307115372222</c:v>
                </c:pt>
                <c:pt idx="20">
                  <c:v>0.0593506837737009</c:v>
                </c:pt>
                <c:pt idx="21">
                  <c:v>0.0594939768344426</c:v>
                </c:pt>
                <c:pt idx="22">
                  <c:v>0.0596917694015625</c:v>
                </c:pt>
                <c:pt idx="23">
                  <c:v>0.0596869117602144</c:v>
                </c:pt>
                <c:pt idx="24">
                  <c:v>0.0596496221027571</c:v>
                </c:pt>
                <c:pt idx="25">
                  <c:v>0.059793890042549</c:v>
                </c:pt>
                <c:pt idx="26">
                  <c:v>0.0599764772862387</c:v>
                </c:pt>
              </c:numCache>
            </c:numRef>
          </c:val>
        </c:ser>
        <c:gapWidth val="100"/>
        <c:overlap val="100"/>
        <c:axId val="69918375"/>
        <c:axId val="84827102"/>
      </c:barChart>
      <c:lineChart>
        <c:grouping val="stacked"/>
        <c:varyColors val="0"/>
        <c:ser>
          <c:idx val="3"/>
          <c:order val="3"/>
          <c:tx>
            <c:strRef>
              <c:f>'Economic result'!$F$178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 w="54720">
              <a:solidFill>
                <a:srgbClr val="3465a4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result'!$F$179:$F$205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-0.0480034414406569</c:v>
                </c:pt>
                <c:pt idx="7">
                  <c:v>-0.0384835313469952</c:v>
                </c:pt>
                <c:pt idx="8">
                  <c:v>-0.0420188390280193</c:v>
                </c:pt>
                <c:pt idx="9">
                  <c:v>-0.0446704236341178</c:v>
                </c:pt>
                <c:pt idx="10">
                  <c:v>-0.0464243933195672</c:v>
                </c:pt>
                <c:pt idx="11">
                  <c:v>-0.0488856870881806</c:v>
                </c:pt>
                <c:pt idx="12">
                  <c:v>-0.0503077990309971</c:v>
                </c:pt>
                <c:pt idx="13">
                  <c:v>-0.0503972385723406</c:v>
                </c:pt>
                <c:pt idx="14">
                  <c:v>-0.0504611261467058</c:v>
                </c:pt>
                <c:pt idx="15">
                  <c:v>-0.050742566384311</c:v>
                </c:pt>
                <c:pt idx="16">
                  <c:v>-0.0484119609546626</c:v>
                </c:pt>
                <c:pt idx="17">
                  <c:v>-0.0484557859066087</c:v>
                </c:pt>
                <c:pt idx="18">
                  <c:v>-0.0494913576631556</c:v>
                </c:pt>
                <c:pt idx="19">
                  <c:v>-0.0491160898667528</c:v>
                </c:pt>
                <c:pt idx="20">
                  <c:v>-0.049567890079139</c:v>
                </c:pt>
                <c:pt idx="21">
                  <c:v>-0.0492879341251887</c:v>
                </c:pt>
                <c:pt idx="22">
                  <c:v>-0.0489265029610822</c:v>
                </c:pt>
                <c:pt idx="23">
                  <c:v>-0.0478113353269882</c:v>
                </c:pt>
                <c:pt idx="24">
                  <c:v>-0.0481085742982711</c:v>
                </c:pt>
                <c:pt idx="25">
                  <c:v>-0.0485260952485231</c:v>
                </c:pt>
                <c:pt idx="26">
                  <c:v>-0.0485858126903118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918375"/>
        <c:axId val="84827102"/>
      </c:lineChart>
      <c:catAx>
        <c:axId val="69918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lang="es-AR" sz="1800" spc="-1" strike="noStrike">
                <a:solidFill>
                  <a:srgbClr val="333333"/>
                </a:solidFill>
                <a:latin typeface="Helvetica neue"/>
              </a:defRPr>
            </a:pPr>
          </a:p>
        </c:txPr>
        <c:crossAx val="84827102"/>
        <c:crosses val="autoZero"/>
        <c:auto val="1"/>
        <c:lblAlgn val="ctr"/>
        <c:lblOffset val="100"/>
      </c:catAx>
      <c:valAx>
        <c:axId val="84827102"/>
        <c:scaling>
          <c:orientation val="minMax"/>
          <c:max val="0.075"/>
          <c:min val="-0.1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991837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3587793701862"/>
          <c:y val="0.913743193879661"/>
          <c:w val="0.858918734461073"/>
          <c:h val="0.0750594479098459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es-AR" sz="1800" spc="-1" strike="noStrike">
              <a:latin typeface="Helvetica neue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94.3792536538429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114.983594704329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120.208547875321</c:v>
                </c:pt>
                <c:pt idx="49">
                  <c:v>120.700416242449</c:v>
                </c:pt>
                <c:pt idx="50">
                  <c:v>121.780805967978</c:v>
                </c:pt>
                <c:pt idx="51">
                  <c:v>122.309547774626</c:v>
                </c:pt>
                <c:pt idx="52">
                  <c:v>124.129903426382</c:v>
                </c:pt>
                <c:pt idx="53">
                  <c:v>125.199726202303</c:v>
                </c:pt>
                <c:pt idx="54">
                  <c:v>125.897567497798</c:v>
                </c:pt>
                <c:pt idx="55">
                  <c:v>126.786478797738</c:v>
                </c:pt>
                <c:pt idx="56">
                  <c:v>128.387101437714</c:v>
                </c:pt>
                <c:pt idx="57">
                  <c:v>129.595613619851</c:v>
                </c:pt>
                <c:pt idx="58">
                  <c:v>130.925100892438</c:v>
                </c:pt>
                <c:pt idx="59">
                  <c:v>132.103894962469</c:v>
                </c:pt>
                <c:pt idx="60">
                  <c:v>132.813514530372</c:v>
                </c:pt>
                <c:pt idx="61">
                  <c:v>134.157148069532</c:v>
                </c:pt>
                <c:pt idx="62">
                  <c:v>135.293951354467</c:v>
                </c:pt>
                <c:pt idx="63">
                  <c:v>136.392806010523</c:v>
                </c:pt>
                <c:pt idx="64">
                  <c:v>137.677082678068</c:v>
                </c:pt>
                <c:pt idx="65">
                  <c:v>139.149139302441</c:v>
                </c:pt>
                <c:pt idx="66">
                  <c:v>140.365392927803</c:v>
                </c:pt>
                <c:pt idx="67">
                  <c:v>141.317764473101</c:v>
                </c:pt>
                <c:pt idx="68">
                  <c:v>141.616078950288</c:v>
                </c:pt>
                <c:pt idx="69">
                  <c:v>142.592897389486</c:v>
                </c:pt>
                <c:pt idx="70">
                  <c:v>143.579911887886</c:v>
                </c:pt>
                <c:pt idx="71">
                  <c:v>144.779114321693</c:v>
                </c:pt>
                <c:pt idx="72">
                  <c:v>145.788482565683</c:v>
                </c:pt>
                <c:pt idx="73">
                  <c:v>146.384486205437</c:v>
                </c:pt>
                <c:pt idx="74">
                  <c:v>147.482171041861</c:v>
                </c:pt>
                <c:pt idx="75">
                  <c:v>149.584750322546</c:v>
                </c:pt>
                <c:pt idx="76">
                  <c:v>150.648005065911</c:v>
                </c:pt>
                <c:pt idx="77">
                  <c:v>151.207920761454</c:v>
                </c:pt>
                <c:pt idx="78">
                  <c:v>151.753510323922</c:v>
                </c:pt>
                <c:pt idx="79">
                  <c:v>153.18071773692</c:v>
                </c:pt>
                <c:pt idx="80">
                  <c:v>153.765633943225</c:v>
                </c:pt>
                <c:pt idx="81">
                  <c:v>155.519128183232</c:v>
                </c:pt>
                <c:pt idx="82">
                  <c:v>155.454207749412</c:v>
                </c:pt>
                <c:pt idx="83">
                  <c:v>156.321247416795</c:v>
                </c:pt>
                <c:pt idx="84">
                  <c:v>157.836265953573</c:v>
                </c:pt>
                <c:pt idx="85">
                  <c:v>158.816031142499</c:v>
                </c:pt>
                <c:pt idx="86">
                  <c:v>159.555364284001</c:v>
                </c:pt>
                <c:pt idx="87">
                  <c:v>160.753467240252</c:v>
                </c:pt>
                <c:pt idx="88">
                  <c:v>161.758377822976</c:v>
                </c:pt>
                <c:pt idx="89">
                  <c:v>163.394368410213</c:v>
                </c:pt>
                <c:pt idx="90">
                  <c:v>163.720917042165</c:v>
                </c:pt>
                <c:pt idx="91">
                  <c:v>164.407829250174</c:v>
                </c:pt>
                <c:pt idx="92">
                  <c:v>165.51672587462</c:v>
                </c:pt>
                <c:pt idx="93">
                  <c:v>166.566896081513</c:v>
                </c:pt>
                <c:pt idx="94">
                  <c:v>168.470903052463</c:v>
                </c:pt>
                <c:pt idx="95">
                  <c:v>169.624101712462</c:v>
                </c:pt>
                <c:pt idx="96">
                  <c:v>170.753873568483</c:v>
                </c:pt>
                <c:pt idx="97">
                  <c:v>171.511272691902</c:v>
                </c:pt>
                <c:pt idx="98">
                  <c:v>172.018121999725</c:v>
                </c:pt>
                <c:pt idx="99">
                  <c:v>173.132097956362</c:v>
                </c:pt>
                <c:pt idx="100">
                  <c:v>173.795277053122</c:v>
                </c:pt>
                <c:pt idx="101">
                  <c:v>175.031554034172</c:v>
                </c:pt>
                <c:pt idx="102">
                  <c:v>176.038568906867</c:v>
                </c:pt>
                <c:pt idx="103">
                  <c:v>177.088704775581</c:v>
                </c:pt>
                <c:pt idx="104">
                  <c:v>177.959974247841</c:v>
                </c:pt>
                <c:pt idx="105">
                  <c:v>179.083624203755</c:v>
                </c:pt>
                <c:pt idx="106">
                  <c:v>180.187290965203</c:v>
                </c:pt>
                <c:pt idx="107">
                  <c:v>181.111447601301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989726"/>
        <c:axId val="90506941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0.0344539098633903</c:v>
                </c:pt>
                <c:pt idx="54">
                  <c:v>0.0350811999878875</c:v>
                </c:pt>
                <c:pt idx="58">
                  <c:v>0.0378436602414745</c:v>
                </c:pt>
                <c:pt idx="62">
                  <c:v>0.0338681620447996</c:v>
                </c:pt>
                <c:pt idx="66">
                  <c:v>0.0368545176966331</c:v>
                </c:pt>
                <c:pt idx="70">
                  <c:v>0.0251716867915652</c:v>
                </c:pt>
                <c:pt idx="74">
                  <c:v>0.0291177423676174</c:v>
                </c:pt>
                <c:pt idx="78">
                  <c:v>0.0297845818765661</c:v>
                </c:pt>
                <c:pt idx="82">
                  <c:v>0.0235172955807146</c:v>
                </c:pt>
                <c:pt idx="86">
                  <c:v>0.0256028495867542</c:v>
                </c:pt>
                <c:pt idx="90">
                  <c:v>0.0256222290056454</c:v>
                </c:pt>
                <c:pt idx="94">
                  <c:v>0.0258650128449316</c:v>
                </c:pt>
                <c:pt idx="98">
                  <c:v>0.0257196198269514</c:v>
                </c:pt>
                <c:pt idx="102">
                  <c:v>0.0211498597031545</c:v>
                </c:pt>
                <c:pt idx="106">
                  <c:v>0.0233465865317974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069494"/>
        <c:axId val="80723669"/>
      </c:lineChart>
      <c:catAx>
        <c:axId val="739897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506941"/>
        <c:crosses val="autoZero"/>
        <c:auto val="1"/>
        <c:lblAlgn val="ctr"/>
        <c:lblOffset val="100"/>
      </c:catAx>
      <c:valAx>
        <c:axId val="9050694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989726"/>
        <c:crossesAt val="1"/>
        <c:crossBetween val="midCat"/>
      </c:valAx>
      <c:catAx>
        <c:axId val="6206949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723669"/>
        <c:auto val="1"/>
        <c:lblAlgn val="ctr"/>
        <c:lblOffset val="100"/>
      </c:catAx>
      <c:valAx>
        <c:axId val="8072366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06949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87.1083906758408</c:v>
                </c:pt>
                <c:pt idx="27">
                  <c:v>91.9898699161296</c:v>
                </c:pt>
                <c:pt idx="28">
                  <c:v>92.1427496898988</c:v>
                </c:pt>
                <c:pt idx="29">
                  <c:v>92.5672889200261</c:v>
                </c:pt>
                <c:pt idx="30">
                  <c:v>92.3348941163912</c:v>
                </c:pt>
                <c:pt idx="31">
                  <c:v>93.3561296450189</c:v>
                </c:pt>
                <c:pt idx="32">
                  <c:v>94.9070321805955</c:v>
                </c:pt>
                <c:pt idx="33">
                  <c:v>96.2699804768268</c:v>
                </c:pt>
                <c:pt idx="34">
                  <c:v>96.9516388222108</c:v>
                </c:pt>
                <c:pt idx="35">
                  <c:v>98.9404586984117</c:v>
                </c:pt>
                <c:pt idx="36">
                  <c:v>99.6523837896256</c:v>
                </c:pt>
                <c:pt idx="37">
                  <c:v>100.1207796959</c:v>
                </c:pt>
                <c:pt idx="38">
                  <c:v>100.344946180988</c:v>
                </c:pt>
                <c:pt idx="39">
                  <c:v>100.498419367763</c:v>
                </c:pt>
                <c:pt idx="40">
                  <c:v>101.645431465418</c:v>
                </c:pt>
                <c:pt idx="41">
                  <c:v>103.124403086777</c:v>
                </c:pt>
                <c:pt idx="42">
                  <c:v>103.355294566418</c:v>
                </c:pt>
                <c:pt idx="43">
                  <c:v>104.509895786692</c:v>
                </c:pt>
                <c:pt idx="44">
                  <c:v>105.203021566708</c:v>
                </c:pt>
                <c:pt idx="45">
                  <c:v>105.702513163946</c:v>
                </c:pt>
                <c:pt idx="46">
                  <c:v>105.939176930578</c:v>
                </c:pt>
                <c:pt idx="47">
                  <c:v>106.106188866705</c:v>
                </c:pt>
                <c:pt idx="48">
                  <c:v>106.854808329114</c:v>
                </c:pt>
                <c:pt idx="49">
                  <c:v>107.873035640025</c:v>
                </c:pt>
                <c:pt idx="50">
                  <c:v>108.321569676977</c:v>
                </c:pt>
                <c:pt idx="51">
                  <c:v>108.944523817056</c:v>
                </c:pt>
                <c:pt idx="52">
                  <c:v>109.923915939743</c:v>
                </c:pt>
                <c:pt idx="53">
                  <c:v>109.875014271473</c:v>
                </c:pt>
                <c:pt idx="54">
                  <c:v>109.949429343694</c:v>
                </c:pt>
                <c:pt idx="55">
                  <c:v>111.051915137707</c:v>
                </c:pt>
                <c:pt idx="56">
                  <c:v>111.856582353215</c:v>
                </c:pt>
                <c:pt idx="57">
                  <c:v>111.682590838351</c:v>
                </c:pt>
                <c:pt idx="58">
                  <c:v>112.979319212997</c:v>
                </c:pt>
                <c:pt idx="59">
                  <c:v>113.037051060855</c:v>
                </c:pt>
                <c:pt idx="60">
                  <c:v>113.098131045485</c:v>
                </c:pt>
                <c:pt idx="61">
                  <c:v>114.441699911646</c:v>
                </c:pt>
                <c:pt idx="62">
                  <c:v>114.805448738428</c:v>
                </c:pt>
                <c:pt idx="63">
                  <c:v>115.346473403315</c:v>
                </c:pt>
                <c:pt idx="64">
                  <c:v>116.441497018912</c:v>
                </c:pt>
                <c:pt idx="65">
                  <c:v>117.157510710083</c:v>
                </c:pt>
                <c:pt idx="66">
                  <c:v>117.035002579327</c:v>
                </c:pt>
                <c:pt idx="67">
                  <c:v>118.058845985755</c:v>
                </c:pt>
                <c:pt idx="68">
                  <c:v>118.578905104075</c:v>
                </c:pt>
                <c:pt idx="69">
                  <c:v>118.523143725156</c:v>
                </c:pt>
                <c:pt idx="70">
                  <c:v>118.843973144174</c:v>
                </c:pt>
                <c:pt idx="71">
                  <c:v>118.875485554026</c:v>
                </c:pt>
                <c:pt idx="72">
                  <c:v>119.011418618317</c:v>
                </c:pt>
                <c:pt idx="73">
                  <c:v>118.774805967511</c:v>
                </c:pt>
                <c:pt idx="74">
                  <c:v>118.853659921982</c:v>
                </c:pt>
                <c:pt idx="75">
                  <c:v>119.379231713049</c:v>
                </c:pt>
                <c:pt idx="76">
                  <c:v>119.963852433621</c:v>
                </c:pt>
                <c:pt idx="77">
                  <c:v>120.785727188519</c:v>
                </c:pt>
                <c:pt idx="78">
                  <c:v>120.431685916248</c:v>
                </c:pt>
                <c:pt idx="79">
                  <c:v>121.345536806811</c:v>
                </c:pt>
                <c:pt idx="80">
                  <c:v>121.706376718171</c:v>
                </c:pt>
                <c:pt idx="81">
                  <c:v>122.558004173988</c:v>
                </c:pt>
                <c:pt idx="82">
                  <c:v>121.995952866697</c:v>
                </c:pt>
                <c:pt idx="83">
                  <c:v>122.063557543485</c:v>
                </c:pt>
                <c:pt idx="84">
                  <c:v>122.573222748572</c:v>
                </c:pt>
                <c:pt idx="85">
                  <c:v>123.002147580473</c:v>
                </c:pt>
                <c:pt idx="86">
                  <c:v>123.405238650951</c:v>
                </c:pt>
                <c:pt idx="87">
                  <c:v>123.737731256466</c:v>
                </c:pt>
                <c:pt idx="88">
                  <c:v>123.848138083897</c:v>
                </c:pt>
                <c:pt idx="89">
                  <c:v>124.039293963588</c:v>
                </c:pt>
                <c:pt idx="90">
                  <c:v>124.406396438132</c:v>
                </c:pt>
                <c:pt idx="91">
                  <c:v>125.110091358777</c:v>
                </c:pt>
                <c:pt idx="92">
                  <c:v>126.955127702823</c:v>
                </c:pt>
                <c:pt idx="93">
                  <c:v>126.599984386758</c:v>
                </c:pt>
                <c:pt idx="94">
                  <c:v>126.533951288777</c:v>
                </c:pt>
                <c:pt idx="95">
                  <c:v>127.289305824818</c:v>
                </c:pt>
                <c:pt idx="96">
                  <c:v>127.336356916858</c:v>
                </c:pt>
                <c:pt idx="97">
                  <c:v>127.614364799453</c:v>
                </c:pt>
                <c:pt idx="98">
                  <c:v>128.391347568039</c:v>
                </c:pt>
                <c:pt idx="99">
                  <c:v>128.780355185452</c:v>
                </c:pt>
                <c:pt idx="100">
                  <c:v>129.229869092955</c:v>
                </c:pt>
                <c:pt idx="101">
                  <c:v>129.657218745746</c:v>
                </c:pt>
                <c:pt idx="102">
                  <c:v>130.158827039242</c:v>
                </c:pt>
                <c:pt idx="103">
                  <c:v>130.013942126105</c:v>
                </c:pt>
                <c:pt idx="104">
                  <c:v>130.250362473754</c:v>
                </c:pt>
                <c:pt idx="105">
                  <c:v>129.455241593095</c:v>
                </c:pt>
                <c:pt idx="106">
                  <c:v>130.718804366446</c:v>
                </c:pt>
                <c:pt idx="107">
                  <c:v>130.245251296398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987570"/>
        <c:axId val="23676127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-0.11045673300527</c:v>
                </c:pt>
                <c:pt idx="30">
                  <c:v>0.0550000000000002</c:v>
                </c:pt>
                <c:pt idx="34">
                  <c:v>0.044999999999999</c:v>
                </c:pt>
                <c:pt idx="38">
                  <c:v>0.0350000000000017</c:v>
                </c:pt>
                <c:pt idx="42">
                  <c:v>0.0299999999999976</c:v>
                </c:pt>
                <c:pt idx="46">
                  <c:v>0.0250000000000006</c:v>
                </c:pt>
                <c:pt idx="50">
                  <c:v>0.0213808196742162</c:v>
                </c:pt>
                <c:pt idx="54">
                  <c:v>0.0203853259635041</c:v>
                </c:pt>
                <c:pt idx="58">
                  <c:v>0.0198622126061656</c:v>
                </c:pt>
                <c:pt idx="62">
                  <c:v>0.0180983412433038</c:v>
                </c:pt>
                <c:pt idx="66">
                  <c:v>0.0240360529127261</c:v>
                </c:pt>
                <c:pt idx="70">
                  <c:v>0.0130760500209302</c:v>
                </c:pt>
                <c:pt idx="74">
                  <c:v>0.0025222292470779</c:v>
                </c:pt>
                <c:pt idx="78">
                  <c:v>0.013671060473383</c:v>
                </c:pt>
                <c:pt idx="82">
                  <c:v>0.0120140247732716</c:v>
                </c:pt>
                <c:pt idx="86">
                  <c:v>0.00899904553594455</c:v>
                </c:pt>
                <c:pt idx="90">
                  <c:v>0.00950965130643122</c:v>
                </c:pt>
                <c:pt idx="94">
                  <c:v>0.0200530171975777</c:v>
                </c:pt>
                <c:pt idx="98">
                  <c:v>0.00935013306553989</c:v>
                </c:pt>
                <c:pt idx="102">
                  <c:v>0.0135464338266933</c:v>
                </c:pt>
                <c:pt idx="106">
                  <c:v>0.0031013816690344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880077"/>
        <c:axId val="50719623"/>
      </c:lineChart>
      <c:catAx>
        <c:axId val="289875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676127"/>
        <c:crosses val="autoZero"/>
        <c:auto val="1"/>
        <c:lblAlgn val="ctr"/>
        <c:lblOffset val="100"/>
      </c:catAx>
      <c:valAx>
        <c:axId val="23676127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987570"/>
        <c:crossesAt val="1"/>
        <c:crossBetween val="midCat"/>
      </c:valAx>
      <c:catAx>
        <c:axId val="1588007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719623"/>
        <c:auto val="1"/>
        <c:lblAlgn val="ctr"/>
        <c:lblOffset val="100"/>
      </c:catAx>
      <c:valAx>
        <c:axId val="50719623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88007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96.2494374569365</c:v>
                </c:pt>
                <c:pt idx="13">
                  <c:v>96.9731144187132</c:v>
                </c:pt>
                <c:pt idx="14">
                  <c:v>97.7022325379538</c:v>
                </c:pt>
                <c:pt idx="15">
                  <c:v>98.4368327254465</c:v>
                </c:pt>
                <c:pt idx="16">
                  <c:v>99.1769561995764</c:v>
                </c:pt>
                <c:pt idx="17">
                  <c:v>99.4747846982203</c:v>
                </c:pt>
                <c:pt idx="18">
                  <c:v>99.7735075761439</c:v>
                </c:pt>
                <c:pt idx="19">
                  <c:v>100.073127519169</c:v>
                </c:pt>
                <c:pt idx="20">
                  <c:v>100.373647221182</c:v>
                </c:pt>
                <c:pt idx="21">
                  <c:v>100.864173486489</c:v>
                </c:pt>
                <c:pt idx="22">
                  <c:v>101.354699751796</c:v>
                </c:pt>
                <c:pt idx="23">
                  <c:v>101.845226017104</c:v>
                </c:pt>
                <c:pt idx="24">
                  <c:v>102.335752282411</c:v>
                </c:pt>
                <c:pt idx="25">
                  <c:v>102.826278547719</c:v>
                </c:pt>
                <c:pt idx="26">
                  <c:v>103.316804813026</c:v>
                </c:pt>
                <c:pt idx="27">
                  <c:v>103.807331078333</c:v>
                </c:pt>
                <c:pt idx="28">
                  <c:v>104.297857343641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411596"/>
        <c:axId val="65360418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134.973000868921</c:v>
                </c:pt>
                <c:pt idx="14">
                  <c:v>143.655474609027</c:v>
                </c:pt>
                <c:pt idx="15">
                  <c:v>152.337948349132</c:v>
                </c:pt>
                <c:pt idx="16">
                  <c:v>161.020422089238</c:v>
                </c:pt>
                <c:pt idx="17">
                  <c:v>170.077820831758</c:v>
                </c:pt>
                <c:pt idx="18">
                  <c:v>179.135219574278</c:v>
                </c:pt>
                <c:pt idx="19">
                  <c:v>188.192618316797</c:v>
                </c:pt>
                <c:pt idx="20">
                  <c:v>197.250017059318</c:v>
                </c:pt>
                <c:pt idx="21">
                  <c:v>206.372830348311</c:v>
                </c:pt>
                <c:pt idx="22">
                  <c:v>215.495643637304</c:v>
                </c:pt>
                <c:pt idx="23">
                  <c:v>224.618456926298</c:v>
                </c:pt>
                <c:pt idx="24">
                  <c:v>233.741270215291</c:v>
                </c:pt>
                <c:pt idx="25">
                  <c:v>243.148074783072</c:v>
                </c:pt>
                <c:pt idx="26">
                  <c:v>252.554879350852</c:v>
                </c:pt>
                <c:pt idx="27">
                  <c:v>261.961683918634</c:v>
                </c:pt>
                <c:pt idx="28">
                  <c:v>271.368488486414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273142"/>
        <c:axId val="14575826"/>
      </c:lineChart>
      <c:catAx>
        <c:axId val="1841159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360418"/>
        <c:crosses val="autoZero"/>
        <c:auto val="1"/>
        <c:lblAlgn val="ctr"/>
        <c:lblOffset val="100"/>
      </c:catAx>
      <c:valAx>
        <c:axId val="6536041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411596"/>
        <c:crossesAt val="1"/>
        <c:crossBetween val="midCat"/>
      </c:valAx>
      <c:catAx>
        <c:axId val="2227314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575826"/>
        <c:auto val="1"/>
        <c:lblAlgn val="ctr"/>
        <c:lblOffset val="100"/>
      </c:catAx>
      <c:valAx>
        <c:axId val="14575826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27314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98.3365725163733</c:v>
                </c:pt>
                <c:pt idx="13">
                  <c:v>98.4999999999999</c:v>
                </c:pt>
                <c:pt idx="14">
                  <c:v>98.9538296752405</c:v>
                </c:pt>
                <c:pt idx="15">
                  <c:v>98.7054011419585</c:v>
                </c:pt>
                <c:pt idx="16">
                  <c:v>99.7970952785928</c:v>
                </c:pt>
                <c:pt idx="17">
                  <c:v>101.455</c:v>
                </c:pt>
                <c:pt idx="18">
                  <c:v>102.91198286225</c:v>
                </c:pt>
                <c:pt idx="19">
                  <c:v>103.640671199056</c:v>
                </c:pt>
                <c:pt idx="20">
                  <c:v>105.766706708796</c:v>
                </c:pt>
                <c:pt idx="21">
                  <c:v>106.52775</c:v>
                </c:pt>
                <c:pt idx="22">
                  <c:v>107.02846217674</c:v>
                </c:pt>
                <c:pt idx="23">
                  <c:v>107.268094691023</c:v>
                </c:pt>
                <c:pt idx="24">
                  <c:v>107.432156529293</c:v>
                </c:pt>
                <c:pt idx="25">
                  <c:v>108.658305</c:v>
                </c:pt>
                <c:pt idx="26">
                  <c:v>110.239316042042</c:v>
                </c:pt>
                <c:pt idx="27">
                  <c:v>110.486137531754</c:v>
                </c:pt>
                <c:pt idx="28">
                  <c:v>111.720398725171</c:v>
                </c:pt>
                <c:pt idx="29">
                  <c:v>112.461345675</c:v>
                </c:pt>
                <c:pt idx="30">
                  <c:v>112.995298943093</c:v>
                </c:pt>
                <c:pt idx="31">
                  <c:v>113.248290970048</c:v>
                </c:pt>
                <c:pt idx="32">
                  <c:v>113.4268256433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95.9589108334145</c:v>
                </c:pt>
                <c:pt idx="12">
                  <c:v>94.6032947579028</c:v>
                </c:pt>
                <c:pt idx="13">
                  <c:v>94.2712801981941</c:v>
                </c:pt>
                <c:pt idx="14">
                  <c:v>95.2795437614978</c:v>
                </c:pt>
                <c:pt idx="15">
                  <c:v>96.4422841004756</c:v>
                </c:pt>
                <c:pt idx="16">
                  <c:v>96.4422841004755</c:v>
                </c:pt>
                <c:pt idx="17">
                  <c:v>96.4422841004753</c:v>
                </c:pt>
                <c:pt idx="18">
                  <c:v>96.4422841004754</c:v>
                </c:pt>
                <c:pt idx="19">
                  <c:v>96.4422841004758</c:v>
                </c:pt>
                <c:pt idx="20">
                  <c:v>96.4950136161127</c:v>
                </c:pt>
                <c:pt idx="21">
                  <c:v>96.7247636485321</c:v>
                </c:pt>
                <c:pt idx="22">
                  <c:v>96.9336273143676</c:v>
                </c:pt>
                <c:pt idx="23">
                  <c:v>97.1243289223047</c:v>
                </c:pt>
                <c:pt idx="24">
                  <c:v>97.2991387295803</c:v>
                </c:pt>
                <c:pt idx="25">
                  <c:v>97.3774905499101</c:v>
                </c:pt>
                <c:pt idx="26">
                  <c:v>97.4559054644029</c:v>
                </c:pt>
                <c:pt idx="27">
                  <c:v>97.534383523867</c:v>
                </c:pt>
                <c:pt idx="28">
                  <c:v>97.6129247791515</c:v>
                </c:pt>
                <c:pt idx="29">
                  <c:v>97.6852485041286</c:v>
                </c:pt>
                <c:pt idx="30">
                  <c:v>97.7576258154646</c:v>
                </c:pt>
                <c:pt idx="31">
                  <c:v>97.8300567528624</c:v>
                </c:pt>
                <c:pt idx="32">
                  <c:v>97.9025413560557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044120"/>
        <c:axId val="84146785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126.290527128815</c:v>
                </c:pt>
                <c:pt idx="13">
                  <c:v>135.446590345653</c:v>
                </c:pt>
                <c:pt idx="14">
                  <c:v>144.602653562492</c:v>
                </c:pt>
                <c:pt idx="15">
                  <c:v>153.758716779331</c:v>
                </c:pt>
                <c:pt idx="16">
                  <c:v>162.914779996171</c:v>
                </c:pt>
                <c:pt idx="17">
                  <c:v>172.689666795941</c:v>
                </c:pt>
                <c:pt idx="18">
                  <c:v>182.464553595711</c:v>
                </c:pt>
                <c:pt idx="19">
                  <c:v>192.239440395481</c:v>
                </c:pt>
                <c:pt idx="20">
                  <c:v>202.014327195252</c:v>
                </c:pt>
                <c:pt idx="21">
                  <c:v>212.115043555014</c:v>
                </c:pt>
                <c:pt idx="22">
                  <c:v>222.215759914776</c:v>
                </c:pt>
                <c:pt idx="23">
                  <c:v>232.316476274539</c:v>
                </c:pt>
                <c:pt idx="24">
                  <c:v>242.417192634302</c:v>
                </c:pt>
                <c:pt idx="25">
                  <c:v>252.442936335412</c:v>
                </c:pt>
                <c:pt idx="26">
                  <c:v>262.88331868351</c:v>
                </c:pt>
                <c:pt idx="27">
                  <c:v>273.75548805309</c:v>
                </c:pt>
                <c:pt idx="28">
                  <c:v>285.077302030751</c:v>
                </c:pt>
                <c:pt idx="29">
                  <c:v>295.901887633836</c:v>
                </c:pt>
                <c:pt idx="30">
                  <c:v>307.137490363308</c:v>
                </c:pt>
                <c:pt idx="31">
                  <c:v>318.799716828451</c:v>
                </c:pt>
                <c:pt idx="32">
                  <c:v>330.904766232478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531666"/>
        <c:axId val="24295553"/>
      </c:lineChart>
      <c:catAx>
        <c:axId val="580441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146785"/>
        <c:crosses val="autoZero"/>
        <c:auto val="1"/>
        <c:lblAlgn val="ctr"/>
        <c:lblOffset val="100"/>
      </c:catAx>
      <c:valAx>
        <c:axId val="8414678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044120"/>
        <c:crossesAt val="1"/>
        <c:crossBetween val="midCat"/>
      </c:valAx>
      <c:catAx>
        <c:axId val="5453166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295553"/>
        <c:auto val="1"/>
        <c:lblAlgn val="ctr"/>
        <c:lblOffset val="100"/>
      </c:catAx>
      <c:valAx>
        <c:axId val="24295553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53166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-0.0376961884096757</c:v>
                </c:pt>
                <c:pt idx="6">
                  <c:v>-0.0462320911620017</c:v>
                </c:pt>
                <c:pt idx="7">
                  <c:v>-0.0357944212135591</c:v>
                </c:pt>
                <c:pt idx="8">
                  <c:v>-0.0387159039185849</c:v>
                </c:pt>
                <c:pt idx="9">
                  <c:v>-0.0408100819005653</c:v>
                </c:pt>
                <c:pt idx="10">
                  <c:v>-0.0430954944581871</c:v>
                </c:pt>
                <c:pt idx="11">
                  <c:v>-0.0437738764226119</c:v>
                </c:pt>
                <c:pt idx="12">
                  <c:v>-0.045914586230117</c:v>
                </c:pt>
                <c:pt idx="13">
                  <c:v>-0.0435024228731765</c:v>
                </c:pt>
                <c:pt idx="14">
                  <c:v>-0.0413976116790691</c:v>
                </c:pt>
                <c:pt idx="15">
                  <c:v>-0.0410401991825616</c:v>
                </c:pt>
                <c:pt idx="16">
                  <c:v>-0.0394220487689796</c:v>
                </c:pt>
                <c:pt idx="17">
                  <c:v>-0.0378382151589693</c:v>
                </c:pt>
                <c:pt idx="18">
                  <c:v>-0.0366652715460535</c:v>
                </c:pt>
                <c:pt idx="19">
                  <c:v>-0.0355073421666852</c:v>
                </c:pt>
                <c:pt idx="20">
                  <c:v>-0.0350234520407194</c:v>
                </c:pt>
                <c:pt idx="21">
                  <c:v>-0.0334285529262667</c:v>
                </c:pt>
                <c:pt idx="22">
                  <c:v>-0.0320214457512724</c:v>
                </c:pt>
                <c:pt idx="23">
                  <c:v>-0.031141493401375</c:v>
                </c:pt>
                <c:pt idx="24">
                  <c:v>-0.029665189089408</c:v>
                </c:pt>
                <c:pt idx="25">
                  <c:v>-0.0284091802820956</c:v>
                </c:pt>
                <c:pt idx="26">
                  <c:v>-0.0276507657125327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-0.0385800679980238</c:v>
                </c:pt>
                <c:pt idx="6">
                  <c:v>-0.0476115469221648</c:v>
                </c:pt>
                <c:pt idx="7">
                  <c:v>-0.0372983039654335</c:v>
                </c:pt>
                <c:pt idx="8">
                  <c:v>-0.0405553690633029</c:v>
                </c:pt>
                <c:pt idx="9">
                  <c:v>-0.0429673584633391</c:v>
                </c:pt>
                <c:pt idx="10">
                  <c:v>-0.0456157620656929</c:v>
                </c:pt>
                <c:pt idx="11">
                  <c:v>-0.0472676520141931</c:v>
                </c:pt>
                <c:pt idx="12">
                  <c:v>-0.0505259377537002</c:v>
                </c:pt>
                <c:pt idx="13">
                  <c:v>-0.0488494311555169</c:v>
                </c:pt>
                <c:pt idx="14">
                  <c:v>-0.0474763690077611</c:v>
                </c:pt>
                <c:pt idx="15">
                  <c:v>-0.0479431094224886</c:v>
                </c:pt>
                <c:pt idx="16">
                  <c:v>-0.0469633813858853</c:v>
                </c:pt>
                <c:pt idx="17">
                  <c:v>-0.0462149389478659</c:v>
                </c:pt>
                <c:pt idx="18">
                  <c:v>-0.0458502169767674</c:v>
                </c:pt>
                <c:pt idx="19">
                  <c:v>-0.0453509554590283</c:v>
                </c:pt>
                <c:pt idx="20">
                  <c:v>-0.0456009641076476</c:v>
                </c:pt>
                <c:pt idx="21">
                  <c:v>-0.0448086386846665</c:v>
                </c:pt>
                <c:pt idx="22">
                  <c:v>-0.0442222256528429</c:v>
                </c:pt>
                <c:pt idx="23">
                  <c:v>-0.0440619482578801</c:v>
                </c:pt>
                <c:pt idx="24">
                  <c:v>-0.0430409191761324</c:v>
                </c:pt>
                <c:pt idx="25">
                  <c:v>-0.0425293161216982</c:v>
                </c:pt>
                <c:pt idx="26">
                  <c:v>-0.0422907841798729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-0.0377389074028458</c:v>
                </c:pt>
                <c:pt idx="6">
                  <c:v>-0.0466196684132554</c:v>
                </c:pt>
                <c:pt idx="7">
                  <c:v>-0.036960308556128</c:v>
                </c:pt>
                <c:pt idx="8">
                  <c:v>-0.0401690468036048</c:v>
                </c:pt>
                <c:pt idx="9">
                  <c:v>-0.0425487478162937</c:v>
                </c:pt>
                <c:pt idx="10">
                  <c:v>-0.0438839908667392</c:v>
                </c:pt>
                <c:pt idx="11">
                  <c:v>-0.0453866455129763</c:v>
                </c:pt>
                <c:pt idx="12">
                  <c:v>-0.0457533968699731</c:v>
                </c:pt>
                <c:pt idx="13">
                  <c:v>-0.0449978281787918</c:v>
                </c:pt>
                <c:pt idx="14">
                  <c:v>-0.044289010858231</c:v>
                </c:pt>
                <c:pt idx="15">
                  <c:v>-0.0436668476120853</c:v>
                </c:pt>
                <c:pt idx="16">
                  <c:v>-0.0406898646426872</c:v>
                </c:pt>
                <c:pt idx="17">
                  <c:v>-0.0397381961044671</c:v>
                </c:pt>
                <c:pt idx="18">
                  <c:v>-0.0400036253316773</c:v>
                </c:pt>
                <c:pt idx="19">
                  <c:v>-0.038944916666676</c:v>
                </c:pt>
                <c:pt idx="20">
                  <c:v>-0.0387287604448017</c:v>
                </c:pt>
                <c:pt idx="21">
                  <c:v>-0.0378268408539409</c:v>
                </c:pt>
                <c:pt idx="22">
                  <c:v>-0.0365835268266134</c:v>
                </c:pt>
                <c:pt idx="23">
                  <c:v>-0.0347023478475631</c:v>
                </c:pt>
                <c:pt idx="24">
                  <c:v>-0.0342554765733197</c:v>
                </c:pt>
                <c:pt idx="25">
                  <c:v>-0.0338333827544826</c:v>
                </c:pt>
                <c:pt idx="26">
                  <c:v>-0.033266941960959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-0.0480034414406569</c:v>
                </c:pt>
                <c:pt idx="7">
                  <c:v>-0.0384835313469952</c:v>
                </c:pt>
                <c:pt idx="8">
                  <c:v>-0.0420188390280193</c:v>
                </c:pt>
                <c:pt idx="9">
                  <c:v>-0.0446704236341178</c:v>
                </c:pt>
                <c:pt idx="10">
                  <c:v>-0.0464243933195672</c:v>
                </c:pt>
                <c:pt idx="11">
                  <c:v>-0.0488856870881806</c:v>
                </c:pt>
                <c:pt idx="12">
                  <c:v>-0.0503077990309971</c:v>
                </c:pt>
                <c:pt idx="13">
                  <c:v>-0.0503972385723406</c:v>
                </c:pt>
                <c:pt idx="14">
                  <c:v>-0.0504611261467058</c:v>
                </c:pt>
                <c:pt idx="15">
                  <c:v>-0.050742566384311</c:v>
                </c:pt>
                <c:pt idx="16">
                  <c:v>-0.0484119609546626</c:v>
                </c:pt>
                <c:pt idx="17">
                  <c:v>-0.0484557859066087</c:v>
                </c:pt>
                <c:pt idx="18">
                  <c:v>-0.0494913576631556</c:v>
                </c:pt>
                <c:pt idx="19">
                  <c:v>-0.0491160898667528</c:v>
                </c:pt>
                <c:pt idx="20">
                  <c:v>-0.049567890079139</c:v>
                </c:pt>
                <c:pt idx="21">
                  <c:v>-0.0492879341251887</c:v>
                </c:pt>
                <c:pt idx="22">
                  <c:v>-0.0489265029610822</c:v>
                </c:pt>
                <c:pt idx="23">
                  <c:v>-0.0478113353269882</c:v>
                </c:pt>
                <c:pt idx="24">
                  <c:v>-0.0481085742982711</c:v>
                </c:pt>
                <c:pt idx="25">
                  <c:v>-0.0485260952485231</c:v>
                </c:pt>
                <c:pt idx="26">
                  <c:v>-0.0485858126903118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-0.037696040868939</c:v>
                </c:pt>
                <c:pt idx="6">
                  <c:v>-0.0462005002089527</c:v>
                </c:pt>
                <c:pt idx="7">
                  <c:v>-0.0343692658147919</c:v>
                </c:pt>
                <c:pt idx="8">
                  <c:v>-0.0365673196173208</c:v>
                </c:pt>
                <c:pt idx="9">
                  <c:v>-0.0399127987692158</c:v>
                </c:pt>
                <c:pt idx="10">
                  <c:v>-0.0406958402684565</c:v>
                </c:pt>
                <c:pt idx="11">
                  <c:v>-0.0415036209792137</c:v>
                </c:pt>
                <c:pt idx="12">
                  <c:v>-0.0428694464639267</c:v>
                </c:pt>
                <c:pt idx="13">
                  <c:v>-0.0425292409311314</c:v>
                </c:pt>
                <c:pt idx="14">
                  <c:v>-0.0403328190052102</c:v>
                </c:pt>
                <c:pt idx="15">
                  <c:v>-0.0391624844765798</c:v>
                </c:pt>
                <c:pt idx="16">
                  <c:v>-0.0371395546449473</c:v>
                </c:pt>
                <c:pt idx="17">
                  <c:v>-0.0361766834525077</c:v>
                </c:pt>
                <c:pt idx="18">
                  <c:v>-0.0344578854803484</c:v>
                </c:pt>
                <c:pt idx="19">
                  <c:v>-0.0317846357410914</c:v>
                </c:pt>
                <c:pt idx="20">
                  <c:v>-0.0307392029689335</c:v>
                </c:pt>
                <c:pt idx="21">
                  <c:v>-0.0287874327303144</c:v>
                </c:pt>
                <c:pt idx="22">
                  <c:v>-0.0268267062040362</c:v>
                </c:pt>
                <c:pt idx="23">
                  <c:v>-0.0259926838471239</c:v>
                </c:pt>
                <c:pt idx="24">
                  <c:v>-0.0246415797156512</c:v>
                </c:pt>
                <c:pt idx="25">
                  <c:v>-0.0229638305070923</c:v>
                </c:pt>
                <c:pt idx="26">
                  <c:v>-0.02227106955276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-0.0385799204572871</c:v>
                </c:pt>
                <c:pt idx="6">
                  <c:v>-0.0475742926541286</c:v>
                </c:pt>
                <c:pt idx="7">
                  <c:v>-0.0358447178327493</c:v>
                </c:pt>
                <c:pt idx="8">
                  <c:v>-0.0384196575033057</c:v>
                </c:pt>
                <c:pt idx="9">
                  <c:v>-0.0421178942261027</c:v>
                </c:pt>
                <c:pt idx="10">
                  <c:v>-0.0433279453800413</c:v>
                </c:pt>
                <c:pt idx="11">
                  <c:v>-0.0450949395485856</c:v>
                </c:pt>
                <c:pt idx="12">
                  <c:v>-0.047500189452998</c:v>
                </c:pt>
                <c:pt idx="13">
                  <c:v>-0.0479251107042893</c:v>
                </c:pt>
                <c:pt idx="14">
                  <c:v>-0.0464346191447559</c:v>
                </c:pt>
                <c:pt idx="15">
                  <c:v>-0.0461470581602474</c:v>
                </c:pt>
                <c:pt idx="16">
                  <c:v>-0.0446468287960984</c:v>
                </c:pt>
                <c:pt idx="17">
                  <c:v>-0.0445436693324991</c:v>
                </c:pt>
                <c:pt idx="18">
                  <c:v>-0.0436475365653405</c:v>
                </c:pt>
                <c:pt idx="19">
                  <c:v>-0.0415708480731644</c:v>
                </c:pt>
                <c:pt idx="20">
                  <c:v>-0.0409215531083871</c:v>
                </c:pt>
                <c:pt idx="21">
                  <c:v>-0.0393918020007681</c:v>
                </c:pt>
                <c:pt idx="22">
                  <c:v>-0.0380397750354824</c:v>
                </c:pt>
                <c:pt idx="23">
                  <c:v>-0.0379241285640225</c:v>
                </c:pt>
                <c:pt idx="24">
                  <c:v>-0.0371267039968294</c:v>
                </c:pt>
                <c:pt idx="25">
                  <c:v>-0.036071973198261</c:v>
                </c:pt>
                <c:pt idx="26">
                  <c:v>-0.0359692515652412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027490"/>
        <c:axId val="18125746"/>
      </c:lineChart>
      <c:catAx>
        <c:axId val="670274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125746"/>
        <c:crosses val="autoZero"/>
        <c:auto val="1"/>
        <c:lblAlgn val="ctr"/>
        <c:lblOffset val="100"/>
      </c:catAx>
      <c:valAx>
        <c:axId val="18125746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0274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95.1879625655911</c:v>
                </c:pt>
                <c:pt idx="13">
                  <c:v>96.6229329997626</c:v>
                </c:pt>
                <c:pt idx="14">
                  <c:v>98.813294875001</c:v>
                </c:pt>
                <c:pt idx="15">
                  <c:v>101.053310440057</c:v>
                </c:pt>
                <c:pt idx="16">
                  <c:v>103.344105302961</c:v>
                </c:pt>
                <c:pt idx="17">
                  <c:v>104.902030608416</c:v>
                </c:pt>
                <c:pt idx="18">
                  <c:v>106.483441832592</c:v>
                </c:pt>
                <c:pt idx="19">
                  <c:v>107.284065874675</c:v>
                </c:pt>
                <c:pt idx="20">
                  <c:v>108.090709621283</c:v>
                </c:pt>
                <c:pt idx="21">
                  <c:v>108.417451789294</c:v>
                </c:pt>
                <c:pt idx="22">
                  <c:v>108.744193957305</c:v>
                </c:pt>
                <c:pt idx="23">
                  <c:v>109.070936125316</c:v>
                </c:pt>
                <c:pt idx="24">
                  <c:v>109.397678293328</c:v>
                </c:pt>
                <c:pt idx="25">
                  <c:v>109.724420461339</c:v>
                </c:pt>
                <c:pt idx="26">
                  <c:v>110.051162629351</c:v>
                </c:pt>
                <c:pt idx="27">
                  <c:v>110.377904797362</c:v>
                </c:pt>
                <c:pt idx="28">
                  <c:v>110.704646965373</c:v>
                </c:pt>
                <c:pt idx="29">
                  <c:v>111.031389133384</c:v>
                </c:pt>
                <c:pt idx="30">
                  <c:v>111.358131301395</c:v>
                </c:pt>
                <c:pt idx="31">
                  <c:v>111.684873469406</c:v>
                </c:pt>
                <c:pt idx="32">
                  <c:v>112.011615637418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628603"/>
        <c:axId val="57400331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134.499411392188</c:v>
                </c:pt>
                <c:pt idx="14">
                  <c:v>142.708295655561</c:v>
                </c:pt>
                <c:pt idx="15">
                  <c:v>150.917179918934</c:v>
                </c:pt>
                <c:pt idx="16">
                  <c:v>159.126064182307</c:v>
                </c:pt>
                <c:pt idx="17">
                  <c:v>167.480182551878</c:v>
                </c:pt>
                <c:pt idx="18">
                  <c:v>175.834300921449</c:v>
                </c:pt>
                <c:pt idx="19">
                  <c:v>184.18841929102</c:v>
                </c:pt>
                <c:pt idx="20">
                  <c:v>192.542537660591</c:v>
                </c:pt>
                <c:pt idx="21">
                  <c:v>200.725595511166</c:v>
                </c:pt>
                <c:pt idx="22">
                  <c:v>208.908653361741</c:v>
                </c:pt>
                <c:pt idx="23">
                  <c:v>217.091711212316</c:v>
                </c:pt>
                <c:pt idx="24">
                  <c:v>225.274769062891</c:v>
                </c:pt>
                <c:pt idx="25">
                  <c:v>233.496062995497</c:v>
                </c:pt>
                <c:pt idx="26">
                  <c:v>241.717356928104</c:v>
                </c:pt>
                <c:pt idx="27">
                  <c:v>249.938650860711</c:v>
                </c:pt>
                <c:pt idx="28">
                  <c:v>258.159944793318</c:v>
                </c:pt>
                <c:pt idx="29">
                  <c:v>267.244239424512</c:v>
                </c:pt>
                <c:pt idx="30">
                  <c:v>276.328534055708</c:v>
                </c:pt>
                <c:pt idx="31">
                  <c:v>285.412828686903</c:v>
                </c:pt>
                <c:pt idx="32">
                  <c:v>294.497123318097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408028"/>
        <c:axId val="15036958"/>
      </c:lineChart>
      <c:catAx>
        <c:axId val="7162860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400331"/>
        <c:crosses val="autoZero"/>
        <c:auto val="1"/>
        <c:lblAlgn val="ctr"/>
        <c:lblOffset val="100"/>
      </c:catAx>
      <c:valAx>
        <c:axId val="57400331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628603"/>
        <c:crossesAt val="1"/>
        <c:crossBetween val="midCat"/>
      </c:valAx>
      <c:catAx>
        <c:axId val="154080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036958"/>
        <c:auto val="1"/>
        <c:lblAlgn val="ctr"/>
        <c:lblOffset val="100"/>
      </c:catAx>
      <c:valAx>
        <c:axId val="1503695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40802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-0.0331795977538116</c:v>
                </c:pt>
                <c:pt idx="25">
                  <c:v>-0.0366051126539165</c:v>
                </c:pt>
                <c:pt idx="26">
                  <c:v>-0.0367867634379302</c:v>
                </c:pt>
                <c:pt idx="27">
                  <c:v>-0.0376961884096757</c:v>
                </c:pt>
                <c:pt idx="28">
                  <c:v>-0.0462320911620017</c:v>
                </c:pt>
                <c:pt idx="29">
                  <c:v>-0.0357944212135591</c:v>
                </c:pt>
                <c:pt idx="30">
                  <c:v>-0.0387159039185849</c:v>
                </c:pt>
                <c:pt idx="31">
                  <c:v>-0.0408100819005653</c:v>
                </c:pt>
                <c:pt idx="32">
                  <c:v>-0.0430954944581871</c:v>
                </c:pt>
                <c:pt idx="33">
                  <c:v>-0.0437738764226119</c:v>
                </c:pt>
                <c:pt idx="34">
                  <c:v>-0.045914586230117</c:v>
                </c:pt>
                <c:pt idx="35">
                  <c:v>-0.0435024228731765</c:v>
                </c:pt>
                <c:pt idx="36">
                  <c:v>-0.0413976116790691</c:v>
                </c:pt>
                <c:pt idx="37">
                  <c:v>-0.0410401991825616</c:v>
                </c:pt>
                <c:pt idx="38">
                  <c:v>-0.0394220487689796</c:v>
                </c:pt>
                <c:pt idx="39">
                  <c:v>-0.0378382151589693</c:v>
                </c:pt>
                <c:pt idx="40">
                  <c:v>-0.0366652715460535</c:v>
                </c:pt>
                <c:pt idx="41">
                  <c:v>-0.0355073421666852</c:v>
                </c:pt>
                <c:pt idx="42">
                  <c:v>-0.0350234520407194</c:v>
                </c:pt>
                <c:pt idx="43">
                  <c:v>-0.0334285529262667</c:v>
                </c:pt>
                <c:pt idx="44">
                  <c:v>-0.0320214457512724</c:v>
                </c:pt>
                <c:pt idx="45">
                  <c:v>-0.031141493401375</c:v>
                </c:pt>
                <c:pt idx="46">
                  <c:v>-0.029665189089408</c:v>
                </c:pt>
                <c:pt idx="47">
                  <c:v>-0.0284091802820956</c:v>
                </c:pt>
                <c:pt idx="48">
                  <c:v>-0.0276507657125327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-0.0331995920570141</c:v>
                </c:pt>
                <c:pt idx="25">
                  <c:v>-0.0370530841535637</c:v>
                </c:pt>
                <c:pt idx="26">
                  <c:v>-0.0376732487763681</c:v>
                </c:pt>
                <c:pt idx="27">
                  <c:v>-0.0385800679980238</c:v>
                </c:pt>
                <c:pt idx="28">
                  <c:v>-0.0476115469221648</c:v>
                </c:pt>
                <c:pt idx="29">
                  <c:v>-0.0372983039654335</c:v>
                </c:pt>
                <c:pt idx="30">
                  <c:v>-0.0405553690633029</c:v>
                </c:pt>
                <c:pt idx="31">
                  <c:v>-0.0429673584633391</c:v>
                </c:pt>
                <c:pt idx="32">
                  <c:v>-0.0456157620656929</c:v>
                </c:pt>
                <c:pt idx="33">
                  <c:v>-0.0472676520141931</c:v>
                </c:pt>
                <c:pt idx="34">
                  <c:v>-0.0505259377537002</c:v>
                </c:pt>
                <c:pt idx="35">
                  <c:v>-0.0488494311555169</c:v>
                </c:pt>
                <c:pt idx="36">
                  <c:v>-0.0474763690077611</c:v>
                </c:pt>
                <c:pt idx="37">
                  <c:v>-0.0479431094224886</c:v>
                </c:pt>
                <c:pt idx="38">
                  <c:v>-0.0469633813858853</c:v>
                </c:pt>
                <c:pt idx="39">
                  <c:v>-0.0462149389478659</c:v>
                </c:pt>
                <c:pt idx="40">
                  <c:v>-0.0458502169767674</c:v>
                </c:pt>
                <c:pt idx="41">
                  <c:v>-0.0453509554590283</c:v>
                </c:pt>
                <c:pt idx="42">
                  <c:v>-0.0456009641076476</c:v>
                </c:pt>
                <c:pt idx="43">
                  <c:v>-0.0448086386846665</c:v>
                </c:pt>
                <c:pt idx="44">
                  <c:v>-0.0442222256528429</c:v>
                </c:pt>
                <c:pt idx="45">
                  <c:v>-0.0440619482578801</c:v>
                </c:pt>
                <c:pt idx="46">
                  <c:v>-0.0430409191761324</c:v>
                </c:pt>
                <c:pt idx="47">
                  <c:v>-0.0425293161216982</c:v>
                </c:pt>
                <c:pt idx="48">
                  <c:v>-0.0422907841798729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-0.0377389074028458</c:v>
                </c:pt>
                <c:pt idx="28">
                  <c:v>-0.0466196684132554</c:v>
                </c:pt>
                <c:pt idx="29">
                  <c:v>-0.036960308556128</c:v>
                </c:pt>
                <c:pt idx="30">
                  <c:v>-0.0401690468036048</c:v>
                </c:pt>
                <c:pt idx="31">
                  <c:v>-0.0425487478162937</c:v>
                </c:pt>
                <c:pt idx="32">
                  <c:v>-0.0438839908667392</c:v>
                </c:pt>
                <c:pt idx="33">
                  <c:v>-0.0453866455129763</c:v>
                </c:pt>
                <c:pt idx="34">
                  <c:v>-0.0457533968699731</c:v>
                </c:pt>
                <c:pt idx="35">
                  <c:v>-0.0449978281787918</c:v>
                </c:pt>
                <c:pt idx="36">
                  <c:v>-0.044289010858231</c:v>
                </c:pt>
                <c:pt idx="37">
                  <c:v>-0.0436668476120853</c:v>
                </c:pt>
                <c:pt idx="38">
                  <c:v>-0.0406898646426872</c:v>
                </c:pt>
                <c:pt idx="39">
                  <c:v>-0.0397381961044671</c:v>
                </c:pt>
                <c:pt idx="40">
                  <c:v>-0.0400036253316773</c:v>
                </c:pt>
                <c:pt idx="41">
                  <c:v>-0.038944916666676</c:v>
                </c:pt>
                <c:pt idx="42">
                  <c:v>-0.0387287604448017</c:v>
                </c:pt>
                <c:pt idx="43">
                  <c:v>-0.0378268408539409</c:v>
                </c:pt>
                <c:pt idx="44">
                  <c:v>-0.0365835268266134</c:v>
                </c:pt>
                <c:pt idx="45">
                  <c:v>-0.0347023478475631</c:v>
                </c:pt>
                <c:pt idx="46">
                  <c:v>-0.0342554765733197</c:v>
                </c:pt>
                <c:pt idx="47">
                  <c:v>-0.0338333827544826</c:v>
                </c:pt>
                <c:pt idx="48">
                  <c:v>-0.033266941960959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-0.0386227869911939</c:v>
                </c:pt>
                <c:pt idx="28">
                  <c:v>-0.0480034414406569</c:v>
                </c:pt>
                <c:pt idx="29">
                  <c:v>-0.0384835313469952</c:v>
                </c:pt>
                <c:pt idx="30">
                  <c:v>-0.0420188390280193</c:v>
                </c:pt>
                <c:pt idx="31">
                  <c:v>-0.0446704236341178</c:v>
                </c:pt>
                <c:pt idx="32">
                  <c:v>-0.0464243933195672</c:v>
                </c:pt>
                <c:pt idx="33">
                  <c:v>-0.0488856870881806</c:v>
                </c:pt>
                <c:pt idx="34">
                  <c:v>-0.0503077990309971</c:v>
                </c:pt>
                <c:pt idx="35">
                  <c:v>-0.0503972385723406</c:v>
                </c:pt>
                <c:pt idx="36">
                  <c:v>-0.0504611261467058</c:v>
                </c:pt>
                <c:pt idx="37">
                  <c:v>-0.050742566384311</c:v>
                </c:pt>
                <c:pt idx="38">
                  <c:v>-0.0484119609546626</c:v>
                </c:pt>
                <c:pt idx="39">
                  <c:v>-0.0484557859066087</c:v>
                </c:pt>
                <c:pt idx="40">
                  <c:v>-0.0494913576631556</c:v>
                </c:pt>
                <c:pt idx="41">
                  <c:v>-0.0491160898667528</c:v>
                </c:pt>
                <c:pt idx="42">
                  <c:v>-0.049567890079139</c:v>
                </c:pt>
                <c:pt idx="43">
                  <c:v>-0.0492879341251887</c:v>
                </c:pt>
                <c:pt idx="44">
                  <c:v>-0.0489265029610822</c:v>
                </c:pt>
                <c:pt idx="45">
                  <c:v>-0.0478113353269882</c:v>
                </c:pt>
                <c:pt idx="46">
                  <c:v>-0.0481085742982711</c:v>
                </c:pt>
                <c:pt idx="47">
                  <c:v>-0.0485260952485231</c:v>
                </c:pt>
                <c:pt idx="48">
                  <c:v>-0.0485858126903118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-0.037696040868939</c:v>
                </c:pt>
                <c:pt idx="28">
                  <c:v>-0.0462005002089527</c:v>
                </c:pt>
                <c:pt idx="29">
                  <c:v>-0.0343692658147919</c:v>
                </c:pt>
                <c:pt idx="30">
                  <c:v>-0.0365673196173208</c:v>
                </c:pt>
                <c:pt idx="31">
                  <c:v>-0.0399127987692158</c:v>
                </c:pt>
                <c:pt idx="32">
                  <c:v>-0.0406958402684565</c:v>
                </c:pt>
                <c:pt idx="33">
                  <c:v>-0.0415036209792137</c:v>
                </c:pt>
                <c:pt idx="34">
                  <c:v>-0.0428694464639267</c:v>
                </c:pt>
                <c:pt idx="35">
                  <c:v>-0.0425292409311314</c:v>
                </c:pt>
                <c:pt idx="36">
                  <c:v>-0.0403328190052102</c:v>
                </c:pt>
                <c:pt idx="37">
                  <c:v>-0.0391624844765798</c:v>
                </c:pt>
                <c:pt idx="38">
                  <c:v>-0.0371395546449473</c:v>
                </c:pt>
                <c:pt idx="39">
                  <c:v>-0.0361766834525077</c:v>
                </c:pt>
                <c:pt idx="40">
                  <c:v>-0.0344578854803484</c:v>
                </c:pt>
                <c:pt idx="41">
                  <c:v>-0.0317846357410914</c:v>
                </c:pt>
                <c:pt idx="42">
                  <c:v>-0.0307392029689335</c:v>
                </c:pt>
                <c:pt idx="43">
                  <c:v>-0.0287874327303144</c:v>
                </c:pt>
                <c:pt idx="44">
                  <c:v>-0.0268267062040362</c:v>
                </c:pt>
                <c:pt idx="45">
                  <c:v>-0.0259926838471239</c:v>
                </c:pt>
                <c:pt idx="46">
                  <c:v>-0.0246415797156512</c:v>
                </c:pt>
                <c:pt idx="47">
                  <c:v>-0.0229638305070923</c:v>
                </c:pt>
                <c:pt idx="48">
                  <c:v>-0.02227106955276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-0.0385799204572871</c:v>
                </c:pt>
                <c:pt idx="28">
                  <c:v>-0.0475742926541286</c:v>
                </c:pt>
                <c:pt idx="29">
                  <c:v>-0.0358447178327493</c:v>
                </c:pt>
                <c:pt idx="30">
                  <c:v>-0.0384196575033057</c:v>
                </c:pt>
                <c:pt idx="31">
                  <c:v>-0.0421178942261027</c:v>
                </c:pt>
                <c:pt idx="32">
                  <c:v>-0.0433279453800413</c:v>
                </c:pt>
                <c:pt idx="33">
                  <c:v>-0.0450949395485856</c:v>
                </c:pt>
                <c:pt idx="34">
                  <c:v>-0.047500189452998</c:v>
                </c:pt>
                <c:pt idx="35">
                  <c:v>-0.0479251107042893</c:v>
                </c:pt>
                <c:pt idx="36">
                  <c:v>-0.0464346191447559</c:v>
                </c:pt>
                <c:pt idx="37">
                  <c:v>-0.0461470581602474</c:v>
                </c:pt>
                <c:pt idx="38">
                  <c:v>-0.0446468287960984</c:v>
                </c:pt>
                <c:pt idx="39">
                  <c:v>-0.0445436693324991</c:v>
                </c:pt>
                <c:pt idx="40">
                  <c:v>-0.0436475365653405</c:v>
                </c:pt>
                <c:pt idx="41">
                  <c:v>-0.0415708480731644</c:v>
                </c:pt>
                <c:pt idx="42">
                  <c:v>-0.0409215531083871</c:v>
                </c:pt>
                <c:pt idx="43">
                  <c:v>-0.0393918020007681</c:v>
                </c:pt>
                <c:pt idx="44">
                  <c:v>-0.0380397750354824</c:v>
                </c:pt>
                <c:pt idx="45">
                  <c:v>-0.0379241285640225</c:v>
                </c:pt>
                <c:pt idx="46">
                  <c:v>-0.0371267039968294</c:v>
                </c:pt>
                <c:pt idx="47">
                  <c:v>-0.036071973198261</c:v>
                </c:pt>
                <c:pt idx="48">
                  <c:v>-0.0359692515652412</c:v>
                </c:pt>
              </c:numCache>
            </c:numRef>
          </c:yVal>
          <c:smooth val="0"/>
        </c:ser>
        <c:axId val="23567699"/>
        <c:axId val="67293162"/>
      </c:scatterChart>
      <c:valAx>
        <c:axId val="235676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293162"/>
        <c:crosses val="autoZero"/>
        <c:crossBetween val="midCat"/>
      </c:valAx>
      <c:valAx>
        <c:axId val="672931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56769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-0.0157640611870122</c:v>
                </c:pt>
                <c:pt idx="26">
                  <c:v>-0.0182231542809677</c:v>
                </c:pt>
                <c:pt idx="27">
                  <c:v>-0.00936350280989436</c:v>
                </c:pt>
                <c:pt idx="28">
                  <c:v>-0.0110522958798301</c:v>
                </c:pt>
                <c:pt idx="29">
                  <c:v>-0.0135058990219316</c:v>
                </c:pt>
                <c:pt idx="30">
                  <c:v>-0.00550861336484146</c:v>
                </c:pt>
                <c:pt idx="31">
                  <c:v>-0.00843009606986726</c:v>
                </c:pt>
                <c:pt idx="32">
                  <c:v>-0.0105242740518477</c:v>
                </c:pt>
                <c:pt idx="33">
                  <c:v>-0.0128096866094694</c:v>
                </c:pt>
                <c:pt idx="34">
                  <c:v>-0.0134880685738943</c:v>
                </c:pt>
                <c:pt idx="35">
                  <c:v>-0.0156287783813993</c:v>
                </c:pt>
                <c:pt idx="36">
                  <c:v>-0.0132166150244588</c:v>
                </c:pt>
                <c:pt idx="37">
                  <c:v>-0.0111118038303515</c:v>
                </c:pt>
                <c:pt idx="38">
                  <c:v>-0.0107543913338439</c:v>
                </c:pt>
                <c:pt idx="39">
                  <c:v>-0.00913624092026202</c:v>
                </c:pt>
                <c:pt idx="40">
                  <c:v>-0.00755240731025171</c:v>
                </c:pt>
                <c:pt idx="41">
                  <c:v>-0.0063794636973359</c:v>
                </c:pt>
                <c:pt idx="42">
                  <c:v>-0.00522153431796757</c:v>
                </c:pt>
                <c:pt idx="43">
                  <c:v>-0.00473764419200175</c:v>
                </c:pt>
                <c:pt idx="44">
                  <c:v>-0.00314274507754912</c:v>
                </c:pt>
                <c:pt idx="45">
                  <c:v>-0.00173563790255475</c:v>
                </c:pt>
                <c:pt idx="46">
                  <c:v>-0.000855685552657387</c:v>
                </c:pt>
                <c:pt idx="47">
                  <c:v>0.000620618759309618</c:v>
                </c:pt>
                <c:pt idx="48">
                  <c:v>0.00187662756662203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-0.0259966260361926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-0.0305778818927004</c:v>
                </c:pt>
                <c:pt idx="30">
                  <c:v>-0.0227050232273217</c:v>
                </c:pt>
                <c:pt idx="31">
                  <c:v>-0.0259620883251911</c:v>
                </c:pt>
                <c:pt idx="32">
                  <c:v>-0.0283740777252272</c:v>
                </c:pt>
                <c:pt idx="33">
                  <c:v>-0.0310224813275811</c:v>
                </c:pt>
                <c:pt idx="34">
                  <c:v>-0.0326743712760812</c:v>
                </c:pt>
                <c:pt idx="35">
                  <c:v>-0.0359326570155884</c:v>
                </c:pt>
                <c:pt idx="36">
                  <c:v>-0.0342561504174051</c:v>
                </c:pt>
                <c:pt idx="37">
                  <c:v>-0.0328830882696493</c:v>
                </c:pt>
                <c:pt idx="38">
                  <c:v>-0.0333498286843768</c:v>
                </c:pt>
                <c:pt idx="39">
                  <c:v>-0.0323701006477734</c:v>
                </c:pt>
                <c:pt idx="40">
                  <c:v>-0.031621658209754</c:v>
                </c:pt>
                <c:pt idx="41">
                  <c:v>-0.0312569362386555</c:v>
                </c:pt>
                <c:pt idx="42">
                  <c:v>-0.0307576747209164</c:v>
                </c:pt>
                <c:pt idx="43">
                  <c:v>-0.0310076833695358</c:v>
                </c:pt>
                <c:pt idx="44">
                  <c:v>-0.0302153579465546</c:v>
                </c:pt>
                <c:pt idx="45">
                  <c:v>-0.0296289449147311</c:v>
                </c:pt>
                <c:pt idx="46">
                  <c:v>-0.0294686675197682</c:v>
                </c:pt>
                <c:pt idx="47">
                  <c:v>-0.0284476384380205</c:v>
                </c:pt>
                <c:pt idx="48">
                  <c:v>-0.0279360353835864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-0.0138166334913605</c:v>
                </c:pt>
                <c:pt idx="30">
                  <c:v>-0.0058218092646341</c:v>
                </c:pt>
                <c:pt idx="31">
                  <c:v>-0.00907345774617865</c:v>
                </c:pt>
                <c:pt idx="32">
                  <c:v>-0.0115054078390299</c:v>
                </c:pt>
                <c:pt idx="33">
                  <c:v>-0.0129516456051112</c:v>
                </c:pt>
                <c:pt idx="34">
                  <c:v>-0.0145874295990461</c:v>
                </c:pt>
                <c:pt idx="35">
                  <c:v>-0.0154675890212555</c:v>
                </c:pt>
                <c:pt idx="36">
                  <c:v>-0.0147120203300742</c:v>
                </c:pt>
                <c:pt idx="37">
                  <c:v>-0.0140032030095133</c:v>
                </c:pt>
                <c:pt idx="38">
                  <c:v>-0.0133810397633677</c:v>
                </c:pt>
                <c:pt idx="39">
                  <c:v>-0.0104040567939696</c:v>
                </c:pt>
                <c:pt idx="40">
                  <c:v>-0.00945238825574952</c:v>
                </c:pt>
                <c:pt idx="41">
                  <c:v>-0.00971781748295968</c:v>
                </c:pt>
                <c:pt idx="42">
                  <c:v>-0.00865910881795833</c:v>
                </c:pt>
                <c:pt idx="43">
                  <c:v>-0.00844295259608409</c:v>
                </c:pt>
                <c:pt idx="44">
                  <c:v>-0.00754103300522325</c:v>
                </c:pt>
                <c:pt idx="45">
                  <c:v>-0.00629771897789577</c:v>
                </c:pt>
                <c:pt idx="46">
                  <c:v>-0.00441653999884549</c:v>
                </c:pt>
                <c:pt idx="47">
                  <c:v>-0.00396966872460207</c:v>
                </c:pt>
                <c:pt idx="48">
                  <c:v>-0.003547574905765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-0.0308929336293677</c:v>
                </c:pt>
                <c:pt idx="30">
                  <c:v>-0.023037559166107</c:v>
                </c:pt>
                <c:pt idx="31">
                  <c:v>-0.0266157770811989</c:v>
                </c:pt>
                <c:pt idx="32">
                  <c:v>-0.0293196107674597</c:v>
                </c:pt>
                <c:pt idx="33">
                  <c:v>-0.0311845751685449</c:v>
                </c:pt>
                <c:pt idx="34">
                  <c:v>-0.0337789982848561</c:v>
                </c:pt>
                <c:pt idx="35">
                  <c:v>-0.0357145182928852</c:v>
                </c:pt>
                <c:pt idx="36">
                  <c:v>-0.0358039578342288</c:v>
                </c:pt>
                <c:pt idx="37">
                  <c:v>-0.035867845408594</c:v>
                </c:pt>
                <c:pt idx="38">
                  <c:v>-0.0361492856461991</c:v>
                </c:pt>
                <c:pt idx="39">
                  <c:v>-0.0338186802165507</c:v>
                </c:pt>
                <c:pt idx="40">
                  <c:v>-0.0338625051684968</c:v>
                </c:pt>
                <c:pt idx="41">
                  <c:v>-0.0348980769250437</c:v>
                </c:pt>
                <c:pt idx="42">
                  <c:v>-0.0345228091286409</c:v>
                </c:pt>
                <c:pt idx="43">
                  <c:v>-0.0349746093410271</c:v>
                </c:pt>
                <c:pt idx="44">
                  <c:v>-0.0346946533870768</c:v>
                </c:pt>
                <c:pt idx="45">
                  <c:v>-0.0343332222229703</c:v>
                </c:pt>
                <c:pt idx="46">
                  <c:v>-0.0332180545888763</c:v>
                </c:pt>
                <c:pt idx="47">
                  <c:v>-0.0335152935601592</c:v>
                </c:pt>
                <c:pt idx="48">
                  <c:v>-0.0339328145104113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-0.0134743080688826</c:v>
                </c:pt>
                <c:pt idx="30">
                  <c:v>-0.00408345796607426</c:v>
                </c:pt>
                <c:pt idx="31">
                  <c:v>-0.00628151176860312</c:v>
                </c:pt>
                <c:pt idx="32">
                  <c:v>-0.0096269909204982</c:v>
                </c:pt>
                <c:pt idx="33">
                  <c:v>-0.0104100324197389</c:v>
                </c:pt>
                <c:pt idx="34">
                  <c:v>-0.0112178131304961</c:v>
                </c:pt>
                <c:pt idx="35">
                  <c:v>-0.0125836386152091</c:v>
                </c:pt>
                <c:pt idx="36">
                  <c:v>-0.0122434330824137</c:v>
                </c:pt>
                <c:pt idx="37">
                  <c:v>-0.0100470111564925</c:v>
                </c:pt>
                <c:pt idx="38">
                  <c:v>-0.00887667662786219</c:v>
                </c:pt>
                <c:pt idx="39">
                  <c:v>-0.00685374679622961</c:v>
                </c:pt>
                <c:pt idx="40">
                  <c:v>-0.00589087560379004</c:v>
                </c:pt>
                <c:pt idx="41">
                  <c:v>-0.00417207763163072</c:v>
                </c:pt>
                <c:pt idx="42">
                  <c:v>-0.00149882789237379</c:v>
                </c:pt>
                <c:pt idx="43">
                  <c:v>-0.000453395120215819</c:v>
                </c:pt>
                <c:pt idx="44">
                  <c:v>0.00149837511840321</c:v>
                </c:pt>
                <c:pt idx="45">
                  <c:v>0.00345910164468143</c:v>
                </c:pt>
                <c:pt idx="46">
                  <c:v>0.00429312400159374</c:v>
                </c:pt>
                <c:pt idx="47">
                  <c:v>0.00564422813306643</c:v>
                </c:pt>
                <c:pt idx="48">
                  <c:v>0.00732197734162538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-0.0305406276246643</c:v>
                </c:pt>
                <c:pt idx="30">
                  <c:v>-0.0212514370946375</c:v>
                </c:pt>
                <c:pt idx="31">
                  <c:v>-0.0238263767651938</c:v>
                </c:pt>
                <c:pt idx="32">
                  <c:v>-0.0275246134879908</c:v>
                </c:pt>
                <c:pt idx="33">
                  <c:v>-0.0287346646419294</c:v>
                </c:pt>
                <c:pt idx="34">
                  <c:v>-0.0305016588104738</c:v>
                </c:pt>
                <c:pt idx="35">
                  <c:v>-0.0329069087148862</c:v>
                </c:pt>
                <c:pt idx="36">
                  <c:v>-0.0333318299661774</c:v>
                </c:pt>
                <c:pt idx="37">
                  <c:v>-0.0318413384066441</c:v>
                </c:pt>
                <c:pt idx="38">
                  <c:v>-0.0315537774221356</c:v>
                </c:pt>
                <c:pt idx="39">
                  <c:v>-0.0300535480579866</c:v>
                </c:pt>
                <c:pt idx="40">
                  <c:v>-0.0299503885943872</c:v>
                </c:pt>
                <c:pt idx="41">
                  <c:v>-0.0290542558272286</c:v>
                </c:pt>
                <c:pt idx="42">
                  <c:v>-0.0269775673350525</c:v>
                </c:pt>
                <c:pt idx="43">
                  <c:v>-0.0263282723702753</c:v>
                </c:pt>
                <c:pt idx="44">
                  <c:v>-0.0247985212626563</c:v>
                </c:pt>
                <c:pt idx="45">
                  <c:v>-0.0234464942973706</c:v>
                </c:pt>
                <c:pt idx="46">
                  <c:v>-0.0233308478259107</c:v>
                </c:pt>
                <c:pt idx="47">
                  <c:v>-0.0225334232587176</c:v>
                </c:pt>
                <c:pt idx="48">
                  <c:v>-0.0214786924601492</c:v>
                </c:pt>
              </c:numCache>
            </c:numRef>
          </c:yVal>
          <c:smooth val="0"/>
        </c:ser>
        <c:axId val="69404415"/>
        <c:axId val="16685556"/>
      </c:scatterChart>
      <c:valAx>
        <c:axId val="694044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685556"/>
        <c:crosses val="autoZero"/>
        <c:crossBetween val="midCat"/>
      </c:valAx>
      <c:valAx>
        <c:axId val="166855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40441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103680</xdr:colOff>
      <xdr:row>142</xdr:row>
      <xdr:rowOff>136440</xdr:rowOff>
    </xdr:to>
    <xdr:graphicFrame>
      <xdr:nvGraphicFramePr>
        <xdr:cNvPr id="0" name=""/>
        <xdr:cNvGraphicFramePr/>
      </xdr:nvGraphicFramePr>
      <xdr:xfrm>
        <a:off x="2865240" y="19997280"/>
        <a:ext cx="6044400" cy="322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195120</xdr:colOff>
      <xdr:row>140</xdr:row>
      <xdr:rowOff>52920</xdr:rowOff>
    </xdr:to>
    <xdr:graphicFrame>
      <xdr:nvGraphicFramePr>
        <xdr:cNvPr id="1" name=""/>
        <xdr:cNvGraphicFramePr/>
      </xdr:nvGraphicFramePr>
      <xdr:xfrm>
        <a:off x="12161520" y="19589400"/>
        <a:ext cx="6033240" cy="322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371160</xdr:colOff>
      <xdr:row>142</xdr:row>
      <xdr:rowOff>96480</xdr:rowOff>
    </xdr:to>
    <xdr:graphicFrame>
      <xdr:nvGraphicFramePr>
        <xdr:cNvPr id="2" name=""/>
        <xdr:cNvGraphicFramePr/>
      </xdr:nvGraphicFramePr>
      <xdr:xfrm>
        <a:off x="18327960" y="19958040"/>
        <a:ext cx="6078960" cy="322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763200</xdr:colOff>
      <xdr:row>21</xdr:row>
      <xdr:rowOff>131040</xdr:rowOff>
    </xdr:to>
    <xdr:graphicFrame>
      <xdr:nvGraphicFramePr>
        <xdr:cNvPr id="3" name=""/>
        <xdr:cNvGraphicFramePr/>
      </xdr:nvGraphicFramePr>
      <xdr:xfrm>
        <a:off x="12187080" y="460800"/>
        <a:ext cx="3768480" cy="35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758520</xdr:colOff>
      <xdr:row>26</xdr:row>
      <xdr:rowOff>54000</xdr:rowOff>
    </xdr:to>
    <xdr:graphicFrame>
      <xdr:nvGraphicFramePr>
        <xdr:cNvPr id="4" name=""/>
        <xdr:cNvGraphicFramePr/>
      </xdr:nvGraphicFramePr>
      <xdr:xfrm>
        <a:off x="11325960" y="1212840"/>
        <a:ext cx="3767040" cy="356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565560</xdr:colOff>
      <xdr:row>35</xdr:row>
      <xdr:rowOff>38880</xdr:rowOff>
    </xdr:to>
    <xdr:graphicFrame>
      <xdr:nvGraphicFramePr>
        <xdr:cNvPr id="5" name="Chart 1"/>
        <xdr:cNvGraphicFramePr/>
      </xdr:nvGraphicFramePr>
      <xdr:xfrm>
        <a:off x="6249960" y="46080"/>
        <a:ext cx="7498080" cy="68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765720</xdr:colOff>
      <xdr:row>26</xdr:row>
      <xdr:rowOff>10080</xdr:rowOff>
    </xdr:to>
    <xdr:graphicFrame>
      <xdr:nvGraphicFramePr>
        <xdr:cNvPr id="6" name=""/>
        <xdr:cNvGraphicFramePr/>
      </xdr:nvGraphicFramePr>
      <xdr:xfrm>
        <a:off x="11333160" y="1168920"/>
        <a:ext cx="3767040" cy="356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240480</xdr:colOff>
      <xdr:row>83</xdr:row>
      <xdr:rowOff>149760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621920" y="13689000"/>
          <a:ext cx="10340640" cy="1251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419400</xdr:colOff>
      <xdr:row>73</xdr:row>
      <xdr:rowOff>108720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788680" y="7844400"/>
          <a:ext cx="13572360" cy="542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712440</xdr:colOff>
      <xdr:row>36</xdr:row>
      <xdr:rowOff>138600</xdr:rowOff>
    </xdr:to>
    <xdr:graphicFrame>
      <xdr:nvGraphicFramePr>
        <xdr:cNvPr id="9" name="Chart 1"/>
        <xdr:cNvGraphicFramePr/>
      </xdr:nvGraphicFramePr>
      <xdr:xfrm>
        <a:off x="6856200" y="327960"/>
        <a:ext cx="14110200" cy="69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638280</xdr:colOff>
      <xdr:row>41</xdr:row>
      <xdr:rowOff>140400</xdr:rowOff>
    </xdr:to>
    <xdr:graphicFrame>
      <xdr:nvGraphicFramePr>
        <xdr:cNvPr id="10" name="Chart 1"/>
        <xdr:cNvGraphicFramePr/>
      </xdr:nvGraphicFramePr>
      <xdr:xfrm>
        <a:off x="11001960" y="1496520"/>
        <a:ext cx="14109840" cy="706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28080</xdr:colOff>
      <xdr:row>140</xdr:row>
      <xdr:rowOff>115200</xdr:rowOff>
    </xdr:from>
    <xdr:to>
      <xdr:col>15</xdr:col>
      <xdr:colOff>634680</xdr:colOff>
      <xdr:row>194</xdr:row>
      <xdr:rowOff>29520</xdr:rowOff>
    </xdr:to>
    <xdr:graphicFrame>
      <xdr:nvGraphicFramePr>
        <xdr:cNvPr id="11" name=""/>
        <xdr:cNvGraphicFramePr/>
      </xdr:nvGraphicFramePr>
      <xdr:xfrm>
        <a:off x="6779160" y="24629760"/>
        <a:ext cx="6514200" cy="869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28440</xdr:colOff>
      <xdr:row>3</xdr:row>
      <xdr:rowOff>11880</xdr:rowOff>
    </xdr:from>
    <xdr:to>
      <xdr:col>48</xdr:col>
      <xdr:colOff>635400</xdr:colOff>
      <xdr:row>41</xdr:row>
      <xdr:rowOff>145440</xdr:rowOff>
    </xdr:to>
    <xdr:graphicFrame>
      <xdr:nvGraphicFramePr>
        <xdr:cNvPr id="12" name="Chart 1"/>
        <xdr:cNvGraphicFramePr/>
      </xdr:nvGraphicFramePr>
      <xdr:xfrm>
        <a:off x="27033480" y="1501560"/>
        <a:ext cx="14109840" cy="706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135360</xdr:rowOff>
    </xdr:from>
    <xdr:to>
      <xdr:col>23</xdr:col>
      <xdr:colOff>397440</xdr:colOff>
      <xdr:row>180</xdr:row>
      <xdr:rowOff>57600</xdr:rowOff>
    </xdr:to>
    <xdr:graphicFrame>
      <xdr:nvGraphicFramePr>
        <xdr:cNvPr id="13" name=""/>
        <xdr:cNvGraphicFramePr/>
      </xdr:nvGraphicFramePr>
      <xdr:xfrm>
        <a:off x="12380760" y="21723840"/>
        <a:ext cx="7426440" cy="935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256320</xdr:colOff>
      <xdr:row>92</xdr:row>
      <xdr:rowOff>102960</xdr:rowOff>
    </xdr:from>
    <xdr:to>
      <xdr:col>34</xdr:col>
      <xdr:colOff>73080</xdr:colOff>
      <xdr:row>150</xdr:row>
      <xdr:rowOff>26640</xdr:rowOff>
    </xdr:to>
    <xdr:graphicFrame>
      <xdr:nvGraphicFramePr>
        <xdr:cNvPr id="14" name="Chart 1"/>
        <xdr:cNvGraphicFramePr/>
      </xdr:nvGraphicFramePr>
      <xdr:xfrm>
        <a:off x="21354120" y="16814880"/>
        <a:ext cx="7412040" cy="93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1080</xdr:colOff>
      <xdr:row>165</xdr:row>
      <xdr:rowOff>102960</xdr:rowOff>
    </xdr:from>
    <xdr:to>
      <xdr:col>30</xdr:col>
      <xdr:colOff>658440</xdr:colOff>
      <xdr:row>223</xdr:row>
      <xdr:rowOff>25200</xdr:rowOff>
    </xdr:to>
    <xdr:graphicFrame>
      <xdr:nvGraphicFramePr>
        <xdr:cNvPr id="15" name=""/>
        <xdr:cNvGraphicFramePr/>
      </xdr:nvGraphicFramePr>
      <xdr:xfrm>
        <a:off x="18567000" y="28681560"/>
        <a:ext cx="7408800" cy="935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554760</xdr:colOff>
      <xdr:row>207</xdr:row>
      <xdr:rowOff>71640</xdr:rowOff>
    </xdr:from>
    <xdr:to>
      <xdr:col>17</xdr:col>
      <xdr:colOff>553320</xdr:colOff>
      <xdr:row>271</xdr:row>
      <xdr:rowOff>112320</xdr:rowOff>
    </xdr:to>
    <xdr:graphicFrame>
      <xdr:nvGraphicFramePr>
        <xdr:cNvPr id="16" name=""/>
        <xdr:cNvGraphicFramePr/>
      </xdr:nvGraphicFramePr>
      <xdr:xfrm>
        <a:off x="5618160" y="35477640"/>
        <a:ext cx="9281520" cy="104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238281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103.552390712942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103.552390712942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103.552390712942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105.073839147017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105.073839147017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105.073839147017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99.7295637217998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99.7295637217998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99.7295637217998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98.4011159101485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98.4011159101485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98.4011159101485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98.3082407076737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98.3082407076737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98.3082407076737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88.0547759009108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-0.11045673300527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4713951014.78764</v>
      </c>
      <c r="Q34" s="9" t="n">
        <f aca="false">P34/$B$14*100</f>
        <v>91.9898699161296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94.3792536538427</v>
      </c>
      <c r="M35" s="7"/>
      <c r="O35" s="5" t="n">
        <f aca="false">O31+1</f>
        <v>2021</v>
      </c>
      <c r="P35" s="6" t="n">
        <f aca="false">'Low scenario'!AG38</f>
        <v>4721785222.67767</v>
      </c>
      <c r="Q35" s="6" t="n">
        <f aca="false">P35/$B$14*100</f>
        <v>92.1427496898988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94.1362260203655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4731631517.87382</v>
      </c>
      <c r="Q37" s="9" t="n">
        <f aca="false">P37/$B$14*100</f>
        <v>92.3348941163912</v>
      </c>
      <c r="R37" s="10" t="n">
        <f aca="false">AVERAGE(P35:P38)/AVERAGE(P31:P34)-1</f>
        <v>0.0550000000000002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96.9442647937856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4783963956.87934</v>
      </c>
      <c r="Q38" s="9" t="n">
        <f aca="false">P38/$B$14*100</f>
        <v>93.3561296450189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98.2232357100445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4863438779.35799</v>
      </c>
      <c r="Q39" s="6" t="n">
        <f aca="false">P39/$B$14*100</f>
        <v>94.9070321805955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99.7843995815873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4968213093.76751</v>
      </c>
      <c r="Q41" s="9" t="n">
        <f aca="false">P41/$B$14*100</f>
        <v>96.9516388222108</v>
      </c>
      <c r="R41" s="10" t="n">
        <f aca="false">AVERAGE(P39:P42)/AVERAGE(P35:P38)-1</f>
        <v>0.044999999999999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103.133752585176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5070128657.7551</v>
      </c>
      <c r="Q42" s="9" t="n">
        <f aca="false">P42/$B$14*100</f>
        <v>98.9404586984117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5106610718.3259</v>
      </c>
      <c r="Q43" s="6" t="n">
        <f aca="false">P43/$B$14*100</f>
        <v>99.6523837896256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5142100552.04938</v>
      </c>
      <c r="Q45" s="9" t="n">
        <f aca="false">P45/$B$14*100</f>
        <v>100.344946180988</v>
      </c>
      <c r="R45" s="10" t="n">
        <f aca="false">AVERAGE(P43:P46)/AVERAGE(P39:P42)-1</f>
        <v>0.0350000000000017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106.276870331483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5149965168.93816</v>
      </c>
      <c r="Q46" s="9" t="n">
        <f aca="false">P46/$B$14*100</f>
        <v>100.498419367763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5208742932.69241</v>
      </c>
      <c r="Q47" s="6" t="n">
        <f aca="false">P47/$B$14*100</f>
        <v>101.645431465418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5296363568.61086</v>
      </c>
      <c r="Q49" s="9" t="n">
        <f aca="false">P49/$B$14*100</f>
        <v>103.355294566418</v>
      </c>
      <c r="R49" s="10" t="n">
        <f aca="false">AVERAGE(P47:P50)/AVERAGE(P43:P46)-1</f>
        <v>0.0299999999999976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108.962009927783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5355530231.18955</v>
      </c>
      <c r="Q50" s="9" t="n">
        <f aca="false">P50/$B$14*100</f>
        <v>104.509895786692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5391048935.33666</v>
      </c>
      <c r="Q51" s="6" t="n">
        <f aca="false">P51/$B$14*100</f>
        <v>105.203021566708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5416645002.85829</v>
      </c>
      <c r="Q52" s="9" t="n">
        <f aca="false">P52/$B$14*100</f>
        <v>105.702513163946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5428772657.82613</v>
      </c>
      <c r="Q53" s="9" t="n">
        <f aca="false">P53/$B$14*100</f>
        <v>105.939176930578</v>
      </c>
      <c r="R53" s="10" t="n">
        <f aca="false">AVERAGE(P51:P54)/AVERAGE(P47:P50)-1</f>
        <v>0.0250000000000006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5437331057.64237</v>
      </c>
      <c r="Q54" s="9" t="n">
        <f aca="false">P54/$B$14*100</f>
        <v>106.106188866705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5772948552.49285</v>
      </c>
      <c r="F55" s="6" t="n">
        <f aca="false">E55/$B$14*100</f>
        <v>112.655558937803</v>
      </c>
      <c r="G55" s="7"/>
      <c r="H55" s="2" t="n">
        <f aca="false">H54</f>
        <v>52</v>
      </c>
      <c r="K55" s="6" t="n">
        <f aca="false">'High scenario'!AG58</f>
        <v>6159995733.8744</v>
      </c>
      <c r="L55" s="6" t="n">
        <f aca="false">K55/$B$14*100</f>
        <v>120.208547875321</v>
      </c>
      <c r="M55" s="7"/>
      <c r="O55" s="5" t="n">
        <f aca="false">O51+1</f>
        <v>2026</v>
      </c>
      <c r="P55" s="6" t="n">
        <f aca="false">'Low scenario'!AG58</f>
        <v>5475693493.39461</v>
      </c>
      <c r="Q55" s="6" t="n">
        <f aca="false">P55/$B$14*100</f>
        <v>106.854808329114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5829386646.30045</v>
      </c>
      <c r="F56" s="9" t="n">
        <f aca="false">E56/$B$14*100</f>
        <v>113.75691380793</v>
      </c>
      <c r="G56" s="7"/>
      <c r="H56" s="2" t="n">
        <f aca="false">H55</f>
        <v>52</v>
      </c>
      <c r="K56" s="9" t="n">
        <f aca="false">'High scenario'!AG59</f>
        <v>6185201154.75907</v>
      </c>
      <c r="L56" s="9" t="n">
        <f aca="false">K56/$B$14*100</f>
        <v>120.700416242449</v>
      </c>
      <c r="M56" s="7"/>
      <c r="O56" s="7" t="n">
        <f aca="false">O52+1</f>
        <v>2026</v>
      </c>
      <c r="P56" s="9" t="n">
        <f aca="false">'Low scenario'!AG59</f>
        <v>5527871778.56803</v>
      </c>
      <c r="Q56" s="9" t="n">
        <f aca="false">P56/$B$14*100</f>
        <v>107.873035640025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5896254493.75885</v>
      </c>
      <c r="F57" s="9" t="n">
        <f aca="false">E57/$B$14*100</f>
        <v>115.061798939314</v>
      </c>
      <c r="G57" s="10" t="n">
        <f aca="false">AVERAGE(E55:E58)/AVERAGE(E51:E54)-1</f>
        <v>0.0272408109747593</v>
      </c>
      <c r="H57" s="2" t="n">
        <f aca="false">H56</f>
        <v>52</v>
      </c>
      <c r="K57" s="9" t="n">
        <f aca="false">'High scenario'!AG60</f>
        <v>6240564905.65542</v>
      </c>
      <c r="L57" s="9" t="n">
        <f aca="false">K57/$B$14*100</f>
        <v>121.780805967978</v>
      </c>
      <c r="M57" s="10" t="n">
        <f aca="false">AVERAGE(K55:K58)/AVERAGE(K51:K54)-1</f>
        <v>0.0344539098633903</v>
      </c>
      <c r="O57" s="7" t="n">
        <f aca="false">O53+1</f>
        <v>2026</v>
      </c>
      <c r="P57" s="9" t="n">
        <f aca="false">'Low scenario'!AG60</f>
        <v>5550856564.6166</v>
      </c>
      <c r="Q57" s="9" t="n">
        <f aca="false">P57/$B$14*100</f>
        <v>108.321569676977</v>
      </c>
      <c r="R57" s="10" t="n">
        <f aca="false">AVERAGE(P55:P58)/AVERAGE(P51:P54)-1</f>
        <v>0.0213808196742162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5958165876.47573</v>
      </c>
      <c r="F58" s="9" t="n">
        <f aca="false">E58/$B$14*100</f>
        <v>116.269961693782</v>
      </c>
      <c r="G58" s="7"/>
      <c r="H58" s="2" t="n">
        <f aca="false">H57</f>
        <v>52</v>
      </c>
      <c r="K58" s="9" t="n">
        <f aca="false">'High scenario'!AG61</f>
        <v>6267659877.94182</v>
      </c>
      <c r="L58" s="9" t="n">
        <f aca="false">K58/$B$14*100</f>
        <v>122.309547774626</v>
      </c>
      <c r="M58" s="7"/>
      <c r="O58" s="7" t="n">
        <f aca="false">O54+1</f>
        <v>2026</v>
      </c>
      <c r="P58" s="9" t="n">
        <f aca="false">'Low scenario'!AG61</f>
        <v>5582779376.37263</v>
      </c>
      <c r="Q58" s="9" t="n">
        <f aca="false">P58/$B$14*100</f>
        <v>108.944523817056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6005347001.17815</v>
      </c>
      <c r="F59" s="6" t="n">
        <f aca="false">E59/$B$14*100</f>
        <v>117.190672475514</v>
      </c>
      <c r="G59" s="7"/>
      <c r="H59" s="2" t="n">
        <f aca="false">H58</f>
        <v>52</v>
      </c>
      <c r="K59" s="6" t="n">
        <f aca="false">'High scenario'!AG62</f>
        <v>6360942620.7014</v>
      </c>
      <c r="L59" s="6" t="n">
        <f aca="false">K59/$B$14*100</f>
        <v>124.129903426382</v>
      </c>
      <c r="M59" s="7"/>
      <c r="O59" s="5" t="n">
        <f aca="false">O55+1</f>
        <v>2027</v>
      </c>
      <c r="P59" s="6" t="n">
        <f aca="false">'Low scenario'!AG62</f>
        <v>5632967581.82201</v>
      </c>
      <c r="Q59" s="6" t="n">
        <f aca="false">P59/$B$14*100</f>
        <v>109.923915939743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6080713838.52766</v>
      </c>
      <c r="F60" s="9" t="n">
        <f aca="false">E60/$B$14*100</f>
        <v>118.661410194685</v>
      </c>
      <c r="G60" s="7"/>
      <c r="H60" s="2" t="n">
        <f aca="false">H59</f>
        <v>52</v>
      </c>
      <c r="K60" s="9" t="n">
        <f aca="false">'High scenario'!AG63</f>
        <v>6415764876.291</v>
      </c>
      <c r="L60" s="9" t="n">
        <f aca="false">K60/$B$14*100</f>
        <v>125.199726202303</v>
      </c>
      <c r="M60" s="7"/>
      <c r="O60" s="7" t="n">
        <f aca="false">O56+1</f>
        <v>2027</v>
      </c>
      <c r="P60" s="9" t="n">
        <f aca="false">'Low scenario'!AG63</f>
        <v>5630461652.97382</v>
      </c>
      <c r="Q60" s="9" t="n">
        <f aca="false">P60/$B$14*100</f>
        <v>109.875014271473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6189169695.07051</v>
      </c>
      <c r="F61" s="9" t="n">
        <f aca="false">E61/$B$14*100</f>
        <v>120.777859878554</v>
      </c>
      <c r="G61" s="10" t="n">
        <f aca="false">AVERAGE(E59:E62)/AVERAGE(E55:E58)-1</f>
        <v>0.0468122712923114</v>
      </c>
      <c r="H61" s="2" t="n">
        <f aca="false">H60</f>
        <v>52</v>
      </c>
      <c r="K61" s="9" t="n">
        <f aca="false">'High scenario'!AG64</f>
        <v>6451525223.44726</v>
      </c>
      <c r="L61" s="9" t="n">
        <f aca="false">K61/$B$14*100</f>
        <v>125.897567497798</v>
      </c>
      <c r="M61" s="10" t="n">
        <f aca="false">AVERAGE(K59:K62)/AVERAGE(K55:K58)-1</f>
        <v>0.0350811999878875</v>
      </c>
      <c r="O61" s="7" t="n">
        <f aca="false">O57+1</f>
        <v>2027</v>
      </c>
      <c r="P61" s="9" t="n">
        <f aca="false">'Low scenario'!AG64</f>
        <v>5634274996.82928</v>
      </c>
      <c r="Q61" s="9" t="n">
        <f aca="false">P61/$B$14*100</f>
        <v>109.949429343694</v>
      </c>
      <c r="R61" s="10" t="n">
        <f aca="false">AVERAGE(P59:P62)/AVERAGE(P55:P58)-1</f>
        <v>0.0203853259635041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6279589039.58633</v>
      </c>
      <c r="F62" s="9" t="n">
        <f aca="false">E62/$B$14*100</f>
        <v>122.542338065497</v>
      </c>
      <c r="G62" s="7"/>
      <c r="H62" s="2" t="n">
        <f aca="false">H61</f>
        <v>52</v>
      </c>
      <c r="K62" s="9" t="n">
        <f aca="false">'High scenario'!AG65</f>
        <v>6497076807.85788</v>
      </c>
      <c r="L62" s="9" t="n">
        <f aca="false">K62/$B$14*100</f>
        <v>126.786478797738</v>
      </c>
      <c r="M62" s="7"/>
      <c r="O62" s="7" t="n">
        <f aca="false">O58+1</f>
        <v>2027</v>
      </c>
      <c r="P62" s="9" t="n">
        <f aca="false">'Low scenario'!AG65</f>
        <v>5690771043.97247</v>
      </c>
      <c r="Q62" s="9" t="n">
        <f aca="false">P62/$B$14*100</f>
        <v>111.051915137707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6301383073.75574</v>
      </c>
      <c r="F63" s="6" t="n">
        <f aca="false">E63/$B$14*100</f>
        <v>122.967635308065</v>
      </c>
      <c r="G63" s="7"/>
      <c r="H63" s="2" t="n">
        <f aca="false">H62</f>
        <v>52</v>
      </c>
      <c r="K63" s="6" t="n">
        <f aca="false">'High scenario'!AG66</f>
        <v>6579099499.32255</v>
      </c>
      <c r="L63" s="6" t="n">
        <f aca="false">K63/$B$14*100</f>
        <v>128.387101437714</v>
      </c>
      <c r="M63" s="7"/>
      <c r="O63" s="5" t="n">
        <f aca="false">O59+1</f>
        <v>2028</v>
      </c>
      <c r="P63" s="6" t="n">
        <f aca="false">'Low scenario'!AG66</f>
        <v>5732005604.26229</v>
      </c>
      <c r="Q63" s="6" t="n">
        <f aca="false">P63/$B$14*100</f>
        <v>111.856582353215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6340783641.35248</v>
      </c>
      <c r="F64" s="9" t="n">
        <f aca="false">E64/$B$14*100</f>
        <v>123.73651327826</v>
      </c>
      <c r="G64" s="7"/>
      <c r="H64" s="2" t="n">
        <f aca="false">H63</f>
        <v>52</v>
      </c>
      <c r="K64" s="9" t="n">
        <f aca="false">'High scenario'!AG67</f>
        <v>6641028788.19492</v>
      </c>
      <c r="L64" s="9" t="n">
        <f aca="false">K64/$B$14*100</f>
        <v>129.595613619851</v>
      </c>
      <c r="M64" s="7"/>
      <c r="O64" s="7" t="n">
        <f aca="false">O60+1</f>
        <v>2028</v>
      </c>
      <c r="P64" s="9" t="n">
        <f aca="false">'Low scenario'!AG67</f>
        <v>5723089541.23486</v>
      </c>
      <c r="Q64" s="9" t="n">
        <f aca="false">P64/$B$14*100</f>
        <v>111.682590838351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6387497664.73</v>
      </c>
      <c r="F65" s="9" t="n">
        <f aca="false">E65/$B$14*100</f>
        <v>124.648108863423</v>
      </c>
      <c r="G65" s="10" t="n">
        <f aca="false">AVERAGE(E63:E66)/AVERAGE(E59:E62)-1</f>
        <v>0.0368346285525369</v>
      </c>
      <c r="H65" s="2" t="n">
        <f aca="false">H64</f>
        <v>52</v>
      </c>
      <c r="K65" s="9" t="n">
        <f aca="false">'High scenario'!AG68</f>
        <v>6709157353.69322</v>
      </c>
      <c r="L65" s="9" t="n">
        <f aca="false">K65/$B$14*100</f>
        <v>130.925100892438</v>
      </c>
      <c r="M65" s="10" t="n">
        <f aca="false">AVERAGE(K63:K66)/AVERAGE(K59:K62)-1</f>
        <v>0.0378436602414745</v>
      </c>
      <c r="O65" s="7" t="n">
        <f aca="false">O61+1</f>
        <v>2028</v>
      </c>
      <c r="P65" s="9" t="n">
        <f aca="false">'Low scenario'!AG68</f>
        <v>5789539401.88954</v>
      </c>
      <c r="Q65" s="9" t="n">
        <f aca="false">P65/$B$14*100</f>
        <v>112.979319212997</v>
      </c>
      <c r="R65" s="10" t="n">
        <f aca="false">AVERAGE(P63:P66)/AVERAGE(P59:P62)-1</f>
        <v>0.0198622126061656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6429622852.72063</v>
      </c>
      <c r="F66" s="9" t="n">
        <f aca="false">E66/$B$14*100</f>
        <v>125.470156133599</v>
      </c>
      <c r="G66" s="7"/>
      <c r="H66" s="2" t="n">
        <f aca="false">H65</f>
        <v>52</v>
      </c>
      <c r="K66" s="9" t="n">
        <f aca="false">'High scenario'!AG69</f>
        <v>6769563760.4825</v>
      </c>
      <c r="L66" s="9" t="n">
        <f aca="false">K66/$B$14*100</f>
        <v>132.103894962469</v>
      </c>
      <c r="M66" s="7"/>
      <c r="O66" s="7" t="n">
        <f aca="false">O62+1</f>
        <v>2028</v>
      </c>
      <c r="P66" s="9" t="n">
        <f aca="false">'Low scenario'!AG69</f>
        <v>5792497826.58392</v>
      </c>
      <c r="Q66" s="9" t="n">
        <f aca="false">P66/$B$14*100</f>
        <v>113.037051060855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6459669390.69905</v>
      </c>
      <c r="F67" s="6" t="n">
        <f aca="false">E67/$B$14*100</f>
        <v>126.05649593887</v>
      </c>
      <c r="G67" s="7"/>
      <c r="H67" s="2" t="n">
        <f aca="false">H66</f>
        <v>52</v>
      </c>
      <c r="K67" s="6" t="n">
        <f aca="false">'High scenario'!AG70</f>
        <v>6805927676.26235</v>
      </c>
      <c r="L67" s="6" t="n">
        <f aca="false">K67/$B$14*100</f>
        <v>132.813514530372</v>
      </c>
      <c r="M67" s="7"/>
      <c r="O67" s="5" t="n">
        <f aca="false">O63+1</f>
        <v>2029</v>
      </c>
      <c r="P67" s="6" t="n">
        <f aca="false">'Low scenario'!AG70</f>
        <v>5795627824.00421</v>
      </c>
      <c r="Q67" s="6" t="n">
        <f aca="false">P67/$B$14*100</f>
        <v>113.098131045485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6506326549.17768</v>
      </c>
      <c r="F68" s="9" t="n">
        <f aca="false">E68/$B$14*100</f>
        <v>126.966981840323</v>
      </c>
      <c r="G68" s="7"/>
      <c r="H68" s="2" t="n">
        <f aca="false">H67</f>
        <v>52</v>
      </c>
      <c r="K68" s="9" t="n">
        <f aca="false">'High scenario'!AG71</f>
        <v>6874781156.44665</v>
      </c>
      <c r="L68" s="9" t="n">
        <f aca="false">K68/$B$14*100</f>
        <v>134.157148069532</v>
      </c>
      <c r="M68" s="7"/>
      <c r="O68" s="7" t="n">
        <f aca="false">O64+1</f>
        <v>2029</v>
      </c>
      <c r="P68" s="9" t="n">
        <f aca="false">'Low scenario'!AG71</f>
        <v>5864477990.0698</v>
      </c>
      <c r="Q68" s="9" t="n">
        <f aca="false">P68/$B$14*100</f>
        <v>114.441699911646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6516401654.81</v>
      </c>
      <c r="F69" s="9" t="n">
        <f aca="false">E69/$B$14*100</f>
        <v>127.163591362484</v>
      </c>
      <c r="G69" s="10" t="n">
        <f aca="false">AVERAGE(E67:E70)/AVERAGE(E63:E66)-1</f>
        <v>0.022978483003415</v>
      </c>
      <c r="H69" s="2" t="n">
        <f aca="false">H68</f>
        <v>52</v>
      </c>
      <c r="K69" s="9" t="n">
        <f aca="false">'High scenario'!AG72</f>
        <v>6933035777.34694</v>
      </c>
      <c r="L69" s="9" t="n">
        <f aca="false">K69/$B$14*100</f>
        <v>135.293951354467</v>
      </c>
      <c r="M69" s="10" t="n">
        <f aca="false">AVERAGE(K67:K70)/AVERAGE(K63:K66)-1</f>
        <v>0.0338681620447996</v>
      </c>
      <c r="O69" s="7" t="n">
        <f aca="false">O65+1</f>
        <v>2029</v>
      </c>
      <c r="P69" s="9" t="n">
        <f aca="false">'Low scenario'!AG72</f>
        <v>5883118022.42012</v>
      </c>
      <c r="Q69" s="9" t="n">
        <f aca="false">P69/$B$14*100</f>
        <v>114.805448738428</v>
      </c>
      <c r="R69" s="10" t="n">
        <f aca="false">AVERAGE(P67:P70)/AVERAGE(P63:P66)-1</f>
        <v>0.0180983412433038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6561905436.82453</v>
      </c>
      <c r="F70" s="9" t="n">
        <f aca="false">E70/$B$14*100</f>
        <v>128.051569827911</v>
      </c>
      <c r="G70" s="7"/>
      <c r="H70" s="2" t="n">
        <f aca="false">H69</f>
        <v>52</v>
      </c>
      <c r="K70" s="9" t="n">
        <f aca="false">'High scenario'!AG73</f>
        <v>6989345749.5835</v>
      </c>
      <c r="L70" s="9" t="n">
        <f aca="false">K70/$B$14*100</f>
        <v>136.392806010523</v>
      </c>
      <c r="M70" s="7"/>
      <c r="O70" s="7" t="n">
        <f aca="false">O66+1</f>
        <v>2029</v>
      </c>
      <c r="P70" s="9" t="n">
        <f aca="false">'Low scenario'!AG73</f>
        <v>5910842420.44776</v>
      </c>
      <c r="Q70" s="9" t="n">
        <f aca="false">P70/$B$14*100</f>
        <v>115.346473403315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6605706481.3265</v>
      </c>
      <c r="F71" s="6" t="n">
        <f aca="false">E71/$B$14*100</f>
        <v>128.906320412567</v>
      </c>
      <c r="G71" s="7"/>
      <c r="H71" s="2" t="n">
        <f aca="false">H70</f>
        <v>52</v>
      </c>
      <c r="K71" s="6" t="n">
        <f aca="false">'High scenario'!AG74</f>
        <v>7055157531.9652</v>
      </c>
      <c r="L71" s="6" t="n">
        <f aca="false">K71/$B$14*100</f>
        <v>137.677082678068</v>
      </c>
      <c r="M71" s="7"/>
      <c r="O71" s="5" t="n">
        <f aca="false">O67+1</f>
        <v>2030</v>
      </c>
      <c r="P71" s="6" t="n">
        <f aca="false">'Low scenario'!AG74</f>
        <v>5966956073.92578</v>
      </c>
      <c r="Q71" s="6" t="n">
        <f aca="false">P71/$B$14*100</f>
        <v>116.441497018912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6619566170.37076</v>
      </c>
      <c r="F72" s="9" t="n">
        <f aca="false">E72/$B$14*100</f>
        <v>129.17678376449</v>
      </c>
      <c r="G72" s="7"/>
      <c r="H72" s="2" t="n">
        <f aca="false">H71</f>
        <v>52</v>
      </c>
      <c r="K72" s="9" t="n">
        <f aca="false">'High scenario'!AG75</f>
        <v>7130591955.61003</v>
      </c>
      <c r="L72" s="9" t="n">
        <f aca="false">K72/$B$14*100</f>
        <v>139.149139302441</v>
      </c>
      <c r="M72" s="7"/>
      <c r="O72" s="7" t="n">
        <f aca="false">O68+1</f>
        <v>2030</v>
      </c>
      <c r="P72" s="9" t="n">
        <f aca="false">'Low scenario'!AG75</f>
        <v>6003647651.69595</v>
      </c>
      <c r="Q72" s="9" t="n">
        <f aca="false">P72/$B$14*100</f>
        <v>117.157510710083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6647723770.5255</v>
      </c>
      <c r="F73" s="9" t="n">
        <f aca="false">E73/$B$14*100</f>
        <v>129.72626210384</v>
      </c>
      <c r="G73" s="10" t="n">
        <f aca="false">AVERAGE(E71:E74)/AVERAGE(E67:E70)-1</f>
        <v>0.0211412108537117</v>
      </c>
      <c r="H73" s="2" t="n">
        <f aca="false">H72</f>
        <v>52</v>
      </c>
      <c r="K73" s="9" t="n">
        <f aca="false">'High scenario'!AG76</f>
        <v>7192917948.86065</v>
      </c>
      <c r="L73" s="9" t="n">
        <f aca="false">K73/$B$14*100</f>
        <v>140.365392927803</v>
      </c>
      <c r="M73" s="10" t="n">
        <f aca="false">AVERAGE(K71:K74)/AVERAGE(K67:K70)-1</f>
        <v>0.0368545176966331</v>
      </c>
      <c r="O73" s="7" t="n">
        <f aca="false">O69+1</f>
        <v>2030</v>
      </c>
      <c r="P73" s="9" t="n">
        <f aca="false">'Low scenario'!AG76</f>
        <v>5997369815.58399</v>
      </c>
      <c r="Q73" s="9" t="n">
        <f aca="false">P73/$B$14*100</f>
        <v>117.035002579327</v>
      </c>
      <c r="R73" s="10" t="n">
        <f aca="false">AVERAGE(P71:P74)/AVERAGE(P67:P70)-1</f>
        <v>0.0240360529127261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6721914711.21564</v>
      </c>
      <c r="F74" s="9" t="n">
        <f aca="false">E74/$B$14*100</f>
        <v>131.174052919152</v>
      </c>
      <c r="G74" s="7"/>
      <c r="H74" s="2" t="n">
        <f aca="false">H73</f>
        <v>52</v>
      </c>
      <c r="K74" s="9" t="n">
        <f aca="false">'High scenario'!AG77</f>
        <v>7241721505.34466</v>
      </c>
      <c r="L74" s="9" t="n">
        <f aca="false">K74/$B$14*100</f>
        <v>141.317764473101</v>
      </c>
      <c r="M74" s="7"/>
      <c r="O74" s="7" t="n">
        <f aca="false">O70+1</f>
        <v>2030</v>
      </c>
      <c r="P74" s="9" t="n">
        <f aca="false">'Low scenario'!AG77</f>
        <v>6049835893.3066</v>
      </c>
      <c r="Q74" s="9" t="n">
        <f aca="false">P74/$B$14*100</f>
        <v>118.058845985755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6761023614.75654</v>
      </c>
      <c r="F75" s="6" t="n">
        <f aca="false">E75/$B$14*100</f>
        <v>131.937239243746</v>
      </c>
      <c r="G75" s="7"/>
      <c r="H75" s="2" t="n">
        <f aca="false">H74</f>
        <v>52</v>
      </c>
      <c r="K75" s="6" t="n">
        <f aca="false">'High scenario'!AG78</f>
        <v>7257008404.14935</v>
      </c>
      <c r="L75" s="6" t="n">
        <f aca="false">K75/$B$14*100</f>
        <v>141.616078950288</v>
      </c>
      <c r="M75" s="7"/>
      <c r="O75" s="5" t="n">
        <f aca="false">O71+1</f>
        <v>2031</v>
      </c>
      <c r="P75" s="6" t="n">
        <f aca="false">'Low scenario'!AG78</f>
        <v>6076485927.82442</v>
      </c>
      <c r="Q75" s="6" t="n">
        <f aca="false">P75/$B$14*100</f>
        <v>118.578905104075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6800462562.79608</v>
      </c>
      <c r="F76" s="9" t="n">
        <f aca="false">E76/$B$14*100</f>
        <v>132.706866184799</v>
      </c>
      <c r="G76" s="7"/>
      <c r="H76" s="2" t="n">
        <f aca="false">H75</f>
        <v>52</v>
      </c>
      <c r="K76" s="9" t="n">
        <f aca="false">'High scenario'!AG79</f>
        <v>7307064723.14312</v>
      </c>
      <c r="L76" s="9" t="n">
        <f aca="false">K76/$B$14*100</f>
        <v>142.592897389486</v>
      </c>
      <c r="M76" s="7"/>
      <c r="O76" s="7" t="n">
        <f aca="false">O72+1</f>
        <v>2031</v>
      </c>
      <c r="P76" s="9" t="n">
        <f aca="false">'Low scenario'!AG79</f>
        <v>6073628478.31419</v>
      </c>
      <c r="Q76" s="9" t="n">
        <f aca="false">P76/$B$14*100</f>
        <v>118.523143725156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6799415109.36817</v>
      </c>
      <c r="F77" s="9" t="n">
        <f aca="false">E77/$B$14*100</f>
        <v>132.686425772017</v>
      </c>
      <c r="G77" s="10" t="n">
        <f aca="false">AVERAGE(E75:E78)/AVERAGE(E71:E74)-1</f>
        <v>0.0234747044366279</v>
      </c>
      <c r="H77" s="2" t="n">
        <f aca="false">H76</f>
        <v>52</v>
      </c>
      <c r="K77" s="9" t="n">
        <f aca="false">'High scenario'!AG80</f>
        <v>7357643531.44655</v>
      </c>
      <c r="L77" s="9" t="n">
        <f aca="false">K77/$B$14*100</f>
        <v>143.579911887886</v>
      </c>
      <c r="M77" s="10" t="n">
        <f aca="false">AVERAGE(K75:K78)/AVERAGE(K71:K74)-1</f>
        <v>0.0251716867915652</v>
      </c>
      <c r="O77" s="7" t="n">
        <f aca="false">O73+1</f>
        <v>2031</v>
      </c>
      <c r="P77" s="9" t="n">
        <f aca="false">'Low scenario'!AG80</f>
        <v>6090069138.21218</v>
      </c>
      <c r="Q77" s="9" t="n">
        <f aca="false">P77/$B$14*100</f>
        <v>118.843973144174</v>
      </c>
      <c r="R77" s="10" t="n">
        <f aca="false">AVERAGE(P75:P78)/AVERAGE(P71:P74)-1</f>
        <v>0.0130760500209302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6858317524.89347</v>
      </c>
      <c r="F78" s="9" t="n">
        <f aca="false">E78/$B$14*100</f>
        <v>133.835870372718</v>
      </c>
      <c r="G78" s="7"/>
      <c r="H78" s="2" t="n">
        <f aca="false">H77</f>
        <v>52</v>
      </c>
      <c r="K78" s="9" t="n">
        <f aca="false">'High scenario'!AG81</f>
        <v>7419095749.33678</v>
      </c>
      <c r="L78" s="9" t="n">
        <f aca="false">K78/$B$14*100</f>
        <v>144.779114321693</v>
      </c>
      <c r="M78" s="7"/>
      <c r="O78" s="7" t="n">
        <f aca="false">O74+1</f>
        <v>2031</v>
      </c>
      <c r="P78" s="9" t="n">
        <f aca="false">'Low scenario'!AG81</f>
        <v>6091683967.7204</v>
      </c>
      <c r="Q78" s="9" t="n">
        <f aca="false">P78/$B$14*100</f>
        <v>118.875485554026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6871420356.13351</v>
      </c>
      <c r="F79" s="6" t="n">
        <f aca="false">E79/$B$14*100</f>
        <v>134.09156410766</v>
      </c>
      <c r="G79" s="7"/>
      <c r="H79" s="2" t="n">
        <f aca="false">H78</f>
        <v>52</v>
      </c>
      <c r="K79" s="6" t="n">
        <f aca="false">'High scenario'!AG82</f>
        <v>7470820058.35458</v>
      </c>
      <c r="L79" s="6" t="n">
        <f aca="false">K79/$B$14*100</f>
        <v>145.788482565683</v>
      </c>
      <c r="M79" s="7"/>
      <c r="O79" s="5" t="n">
        <f aca="false">O75+1</f>
        <v>2032</v>
      </c>
      <c r="P79" s="6" t="n">
        <f aca="false">'Low scenario'!AG82</f>
        <v>6098649754.35477</v>
      </c>
      <c r="Q79" s="6" t="n">
        <f aca="false">P79/$B$14*100</f>
        <v>119.011418618317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6906558552.37646</v>
      </c>
      <c r="F80" s="9" t="n">
        <f aca="false">E80/$B$14*100</f>
        <v>134.777264508733</v>
      </c>
      <c r="G80" s="7"/>
      <c r="H80" s="2" t="n">
        <f aca="false">H79</f>
        <v>52</v>
      </c>
      <c r="K80" s="9" t="n">
        <f aca="false">'High scenario'!AG83</f>
        <v>7501361812.19116</v>
      </c>
      <c r="L80" s="9" t="n">
        <f aca="false">K80/$B$14*100</f>
        <v>146.384486205437</v>
      </c>
      <c r="M80" s="7"/>
      <c r="O80" s="7" t="n">
        <f aca="false">O76+1</f>
        <v>2032</v>
      </c>
      <c r="P80" s="9" t="n">
        <f aca="false">'Low scenario'!AG83</f>
        <v>6086524718.77862</v>
      </c>
      <c r="Q80" s="9" t="n">
        <f aca="false">P80/$B$14*100</f>
        <v>118.774805967511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6917445545.60002</v>
      </c>
      <c r="F81" s="9" t="n">
        <f aca="false">E81/$B$14*100</f>
        <v>134.9897175205</v>
      </c>
      <c r="G81" s="10" t="n">
        <f aca="false">AVERAGE(E79:E82)/AVERAGE(E75:E78)-1</f>
        <v>0.0161005139714172</v>
      </c>
      <c r="H81" s="2" t="n">
        <f aca="false">H80</f>
        <v>52</v>
      </c>
      <c r="K81" s="9" t="n">
        <f aca="false">'High scenario'!AG84</f>
        <v>7557611837.90916</v>
      </c>
      <c r="L81" s="9" t="n">
        <f aca="false">K81/$B$14*100</f>
        <v>147.482171041861</v>
      </c>
      <c r="M81" s="10" t="n">
        <f aca="false">AVERAGE(K79:K82)/AVERAGE(K75:K78)-1</f>
        <v>0.0291177423676174</v>
      </c>
      <c r="O81" s="7" t="n">
        <f aca="false">O77+1</f>
        <v>2032</v>
      </c>
      <c r="P81" s="9" t="n">
        <f aca="false">'Low scenario'!AG84</f>
        <v>6090565529.78353</v>
      </c>
      <c r="Q81" s="9" t="n">
        <f aca="false">P81/$B$14*100</f>
        <v>118.853659921982</v>
      </c>
      <c r="R81" s="10" t="n">
        <f aca="false">AVERAGE(P79:P82)/AVERAGE(P75:P78)-1</f>
        <v>0.0025222292470779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6962037770.47494</v>
      </c>
      <c r="F82" s="9" t="n">
        <f aca="false">E82/$B$14*100</f>
        <v>135.859907506065</v>
      </c>
      <c r="G82" s="7"/>
      <c r="H82" s="2" t="n">
        <f aca="false">H81</f>
        <v>52</v>
      </c>
      <c r="K82" s="9" t="n">
        <f aca="false">'High scenario'!AG85</f>
        <v>7665356916.17585</v>
      </c>
      <c r="L82" s="9" t="n">
        <f aca="false">K82/$B$14*100</f>
        <v>149.584750322546</v>
      </c>
      <c r="M82" s="7"/>
      <c r="O82" s="7" t="n">
        <f aca="false">O78+1</f>
        <v>2032</v>
      </c>
      <c r="P82" s="9" t="n">
        <f aca="false">'Low scenario'!AG85</f>
        <v>6117498057.02924</v>
      </c>
      <c r="Q82" s="9" t="n">
        <f aca="false">P82/$B$14*100</f>
        <v>119.379231713049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7011619322.05755</v>
      </c>
      <c r="F83" s="6" t="n">
        <f aca="false">E83/$B$14*100</f>
        <v>136.827461149711</v>
      </c>
      <c r="G83" s="7"/>
      <c r="H83" s="2" t="n">
        <f aca="false">H82</f>
        <v>52</v>
      </c>
      <c r="K83" s="6" t="n">
        <f aca="false">'High scenario'!AG86</f>
        <v>7719842597.92573</v>
      </c>
      <c r="L83" s="6" t="n">
        <f aca="false">K83/$B$14*100</f>
        <v>150.648005065911</v>
      </c>
      <c r="M83" s="7"/>
      <c r="O83" s="5" t="n">
        <f aca="false">O79+1</f>
        <v>2033</v>
      </c>
      <c r="P83" s="6" t="n">
        <f aca="false">'Low scenario'!AG86</f>
        <v>6147456501.81799</v>
      </c>
      <c r="Q83" s="6" t="n">
        <f aca="false">P83/$B$14*100</f>
        <v>119.963852433621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7027903476.75508</v>
      </c>
      <c r="F84" s="9" t="n">
        <f aca="false">E84/$B$14*100</f>
        <v>137.145236465496</v>
      </c>
      <c r="G84" s="7"/>
      <c r="H84" s="2" t="n">
        <f aca="false">H83</f>
        <v>52</v>
      </c>
      <c r="K84" s="9" t="n">
        <f aca="false">'High scenario'!AG87</f>
        <v>7748535052.47109</v>
      </c>
      <c r="L84" s="9" t="n">
        <f aca="false">K84/$B$14*100</f>
        <v>151.207920761454</v>
      </c>
      <c r="M84" s="7"/>
      <c r="O84" s="7" t="n">
        <f aca="false">O80+1</f>
        <v>2033</v>
      </c>
      <c r="P84" s="9" t="n">
        <f aca="false">'Low scenario'!AG87</f>
        <v>6189572849.39424</v>
      </c>
      <c r="Q84" s="9" t="n">
        <f aca="false">P84/$B$14*100</f>
        <v>120.785727188519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7061709210.41994</v>
      </c>
      <c r="F85" s="9" t="n">
        <f aca="false">E85/$B$14*100</f>
        <v>137.804934674598</v>
      </c>
      <c r="G85" s="10" t="n">
        <f aca="false">AVERAGE(E83:E86)/AVERAGE(E79:E82)-1</f>
        <v>0.0196580480879325</v>
      </c>
      <c r="H85" s="2" t="n">
        <f aca="false">H84</f>
        <v>52</v>
      </c>
      <c r="K85" s="9" t="n">
        <f aca="false">'High scenario'!AG88</f>
        <v>7776493375.20814</v>
      </c>
      <c r="L85" s="9" t="n">
        <f aca="false">K85/$B$14*100</f>
        <v>151.753510323922</v>
      </c>
      <c r="M85" s="10" t="n">
        <f aca="false">AVERAGE(K83:K86)/AVERAGE(K79:K82)-1</f>
        <v>0.0297845818765661</v>
      </c>
      <c r="O85" s="7" t="n">
        <f aca="false">O81+1</f>
        <v>2033</v>
      </c>
      <c r="P85" s="9" t="n">
        <f aca="false">'Low scenario'!AG88</f>
        <v>6171430273.30167</v>
      </c>
      <c r="Q85" s="9" t="n">
        <f aca="false">P85/$B$14*100</f>
        <v>120.431685916248</v>
      </c>
      <c r="R85" s="10" t="n">
        <f aca="false">AVERAGE(P83:P86)/AVERAGE(P79:P82)-1</f>
        <v>0.013671060473383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7099921937.75344</v>
      </c>
      <c r="F86" s="9" t="n">
        <f aca="false">E86/$B$14*100</f>
        <v>138.550632668812</v>
      </c>
      <c r="G86" s="7"/>
      <c r="H86" s="2" t="n">
        <f aca="false">H85</f>
        <v>52</v>
      </c>
      <c r="K86" s="9" t="n">
        <f aca="false">'High scenario'!AG89</f>
        <v>7849629535.08036</v>
      </c>
      <c r="L86" s="9" t="n">
        <f aca="false">K86/$B$14*100</f>
        <v>153.18071773692</v>
      </c>
      <c r="M86" s="7"/>
      <c r="O86" s="7" t="n">
        <f aca="false">O82+1</f>
        <v>2033</v>
      </c>
      <c r="P86" s="9" t="n">
        <f aca="false">'Low scenario'!AG89</f>
        <v>6218259868.09141</v>
      </c>
      <c r="Q86" s="9" t="n">
        <f aca="false">P86/$B$14*100</f>
        <v>121.345536806811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7140026950.77748</v>
      </c>
      <c r="F87" s="6" t="n">
        <f aca="false">E87/$B$14*100</f>
        <v>139.333257460519</v>
      </c>
      <c r="G87" s="7"/>
      <c r="H87" s="2" t="n">
        <f aca="false">H86</f>
        <v>52</v>
      </c>
      <c r="K87" s="6" t="n">
        <f aca="false">'High scenario'!AG90</f>
        <v>7879603121.81108</v>
      </c>
      <c r="L87" s="6" t="n">
        <f aca="false">K87/$B$14*100</f>
        <v>153.765633943225</v>
      </c>
      <c r="M87" s="7"/>
      <c r="O87" s="5" t="n">
        <f aca="false">O83+1</f>
        <v>2034</v>
      </c>
      <c r="P87" s="6" t="n">
        <f aca="false">'Low scenario'!AG90</f>
        <v>6236750835.28033</v>
      </c>
      <c r="Q87" s="6" t="n">
        <f aca="false">P87/$B$14*100</f>
        <v>121.706376718171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7175952773.60989</v>
      </c>
      <c r="F88" s="9" t="n">
        <f aca="false">E88/$B$14*100</f>
        <v>140.034327912591</v>
      </c>
      <c r="G88" s="7"/>
      <c r="H88" s="2" t="n">
        <f aca="false">H87</f>
        <v>52</v>
      </c>
      <c r="K88" s="9" t="n">
        <f aca="false">'High scenario'!AG91</f>
        <v>7969459602.30879</v>
      </c>
      <c r="L88" s="9" t="n">
        <f aca="false">K88/$B$14*100</f>
        <v>155.519128183232</v>
      </c>
      <c r="M88" s="7"/>
      <c r="O88" s="7" t="n">
        <f aca="false">O84+1</f>
        <v>2034</v>
      </c>
      <c r="P88" s="9" t="n">
        <f aca="false">'Low scenario'!AG91</f>
        <v>6280391837.41709</v>
      </c>
      <c r="Q88" s="9" t="n">
        <f aca="false">P88/$B$14*100</f>
        <v>122.558004173988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7190220641.55086</v>
      </c>
      <c r="F89" s="9" t="n">
        <f aca="false">E89/$B$14*100</f>
        <v>140.312756625947</v>
      </c>
      <c r="G89" s="10" t="n">
        <f aca="false">AVERAGE(E87:E90)/AVERAGE(E83:E86)-1</f>
        <v>0.0197617513397148</v>
      </c>
      <c r="H89" s="2" t="n">
        <f aca="false">H88</f>
        <v>52</v>
      </c>
      <c r="K89" s="9" t="n">
        <f aca="false">'High scenario'!AG92</f>
        <v>7966132803.98667</v>
      </c>
      <c r="L89" s="9" t="n">
        <f aca="false">K89/$B$14*100</f>
        <v>155.454207749412</v>
      </c>
      <c r="M89" s="10" t="n">
        <f aca="false">AVERAGE(K87:K90)/AVERAGE(K83:K86)-1</f>
        <v>0.0235172955807146</v>
      </c>
      <c r="O89" s="7" t="n">
        <f aca="false">O85+1</f>
        <v>2034</v>
      </c>
      <c r="P89" s="9" t="n">
        <f aca="false">'Low scenario'!AG92</f>
        <v>6251589945.06978</v>
      </c>
      <c r="Q89" s="9" t="n">
        <f aca="false">P89/$B$14*100</f>
        <v>121.995952866697</v>
      </c>
      <c r="R89" s="10" t="n">
        <f aca="false">AVERAGE(P87:P90)/AVERAGE(P83:P86)-1</f>
        <v>0.0120140247732716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7252257772.84113</v>
      </c>
      <c r="F90" s="9" t="n">
        <f aca="false">E90/$B$14*100</f>
        <v>141.523373286888</v>
      </c>
      <c r="G90" s="7"/>
      <c r="H90" s="2" t="n">
        <f aca="false">H89</f>
        <v>52</v>
      </c>
      <c r="K90" s="9" t="n">
        <f aca="false">'High scenario'!AG93</f>
        <v>8010563593.1991</v>
      </c>
      <c r="L90" s="9" t="n">
        <f aca="false">K90/$B$14*100</f>
        <v>156.321247416795</v>
      </c>
      <c r="M90" s="7"/>
      <c r="O90" s="7" t="n">
        <f aca="false">O86+1</f>
        <v>2034</v>
      </c>
      <c r="P90" s="9" t="n">
        <f aca="false">'Low scenario'!AG93</f>
        <v>6255054295.38401</v>
      </c>
      <c r="Q90" s="9" t="n">
        <f aca="false">P90/$B$14*100</f>
        <v>122.063557543485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7299607150.7366</v>
      </c>
      <c r="F91" s="6" t="n">
        <f aca="false">E91/$B$14*100</f>
        <v>142.44736742674</v>
      </c>
      <c r="G91" s="7"/>
      <c r="H91" s="2" t="n">
        <f aca="false">H90</f>
        <v>52</v>
      </c>
      <c r="K91" s="6" t="n">
        <f aca="false">'High scenario'!AG94</f>
        <v>8088199567.41429</v>
      </c>
      <c r="L91" s="6" t="n">
        <f aca="false">K91/$B$14*100</f>
        <v>157.836265953573</v>
      </c>
      <c r="M91" s="7"/>
      <c r="O91" s="5" t="n">
        <f aca="false">O87+1</f>
        <v>2035</v>
      </c>
      <c r="P91" s="6" t="n">
        <f aca="false">'Low scenario'!AG94</f>
        <v>6281171701.71264</v>
      </c>
      <c r="Q91" s="6" t="n">
        <f aca="false">P91/$B$14*100</f>
        <v>122.573222748572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7332419684.76084</v>
      </c>
      <c r="F92" s="9" t="n">
        <f aca="false">E92/$B$14*100</f>
        <v>143.087683952525</v>
      </c>
      <c r="G92" s="7"/>
      <c r="H92" s="2" t="n">
        <f aca="false">H91</f>
        <v>52</v>
      </c>
      <c r="K92" s="9" t="n">
        <f aca="false">'High scenario'!AG95</f>
        <v>8138406890.35977</v>
      </c>
      <c r="L92" s="9" t="n">
        <f aca="false">K92/$B$14*100</f>
        <v>158.816031142499</v>
      </c>
      <c r="M92" s="7"/>
      <c r="O92" s="7" t="n">
        <f aca="false">O88+1</f>
        <v>2035</v>
      </c>
      <c r="P92" s="9" t="n">
        <f aca="false">'Low scenario'!AG95</f>
        <v>6303151628.94214</v>
      </c>
      <c r="Q92" s="9" t="n">
        <f aca="false">P92/$B$14*100</f>
        <v>123.002147580473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7327789218.55734</v>
      </c>
      <c r="F93" s="9" t="n">
        <f aca="false">E93/$B$14*100</f>
        <v>142.997323237622</v>
      </c>
      <c r="G93" s="10" t="n">
        <f aca="false">AVERAGE(E91:E94)/AVERAGE(E87:E90)-1</f>
        <v>0.0200569059465479</v>
      </c>
      <c r="H93" s="2" t="n">
        <f aca="false">H92</f>
        <v>52</v>
      </c>
      <c r="K93" s="9" t="n">
        <f aca="false">'High scenario'!AG96</f>
        <v>8176293455.65034</v>
      </c>
      <c r="L93" s="9" t="n">
        <f aca="false">K93/$B$14*100</f>
        <v>159.555364284001</v>
      </c>
      <c r="M93" s="10" t="n">
        <f aca="false">AVERAGE(K91:K94)/AVERAGE(K87:K90)-1</f>
        <v>0.0256028495867542</v>
      </c>
      <c r="O93" s="7" t="n">
        <f aca="false">O89+1</f>
        <v>2035</v>
      </c>
      <c r="P93" s="9" t="n">
        <f aca="false">'Low scenario'!AG96</f>
        <v>6323807724.68906</v>
      </c>
      <c r="Q93" s="9" t="n">
        <f aca="false">P93/$B$14*100</f>
        <v>123.405238650951</v>
      </c>
      <c r="R93" s="10" t="n">
        <f aca="false">AVERAGE(P91:P94)/AVERAGE(P87:P90)-1</f>
        <v>0.00899904553594455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7375447774.78181</v>
      </c>
      <c r="F94" s="9" t="n">
        <f aca="false">E94/$B$14*100</f>
        <v>143.9273508034</v>
      </c>
      <c r="G94" s="7"/>
      <c r="H94" s="2" t="n">
        <f aca="false">H93</f>
        <v>52</v>
      </c>
      <c r="K94" s="9" t="n">
        <f aca="false">'High scenario'!AG97</f>
        <v>8237689331.64831</v>
      </c>
      <c r="L94" s="9" t="n">
        <f aca="false">K94/$B$14*100</f>
        <v>160.753467240252</v>
      </c>
      <c r="M94" s="7"/>
      <c r="O94" s="7" t="n">
        <f aca="false">O90+1</f>
        <v>2035</v>
      </c>
      <c r="P94" s="9" t="n">
        <f aca="false">'Low scenario'!AG97</f>
        <v>6340846055.72058</v>
      </c>
      <c r="Q94" s="9" t="n">
        <f aca="false">P94/$B$14*100</f>
        <v>123.737731256466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7392667421.18517</v>
      </c>
      <c r="F95" s="6" t="n">
        <f aca="false">E95/$B$14*100</f>
        <v>144.263381667463</v>
      </c>
      <c r="G95" s="7"/>
      <c r="H95" s="2" t="n">
        <f aca="false">H94</f>
        <v>52</v>
      </c>
      <c r="K95" s="6" t="n">
        <f aca="false">'High scenario'!AG98</f>
        <v>8289185211.2003</v>
      </c>
      <c r="L95" s="6" t="n">
        <f aca="false">K95/$B$14*100</f>
        <v>161.758377822976</v>
      </c>
      <c r="M95" s="7"/>
      <c r="O95" s="5" t="n">
        <f aca="false">O91+1</f>
        <v>2036</v>
      </c>
      <c r="P95" s="6" t="n">
        <f aca="false">'Low scenario'!AG98</f>
        <v>6346503769.73498</v>
      </c>
      <c r="Q95" s="6" t="n">
        <f aca="false">P95/$B$14*100</f>
        <v>123.848138083897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7434119546.04053</v>
      </c>
      <c r="F96" s="9" t="n">
        <f aca="false">E96/$B$14*100</f>
        <v>145.072294522355</v>
      </c>
      <c r="G96" s="7"/>
      <c r="H96" s="2" t="n">
        <f aca="false">H95</f>
        <v>52</v>
      </c>
      <c r="K96" s="9" t="n">
        <f aca="false">'High scenario'!AG99</f>
        <v>8373020306.25936</v>
      </c>
      <c r="L96" s="9" t="n">
        <f aca="false">K96/$B$14*100</f>
        <v>163.394368410213</v>
      </c>
      <c r="M96" s="7"/>
      <c r="O96" s="7" t="n">
        <f aca="false">O92+1</f>
        <v>2036</v>
      </c>
      <c r="P96" s="9" t="n">
        <f aca="false">'Low scenario'!AG99</f>
        <v>6356299407.60109</v>
      </c>
      <c r="Q96" s="9" t="n">
        <f aca="false">P96/$B$14*100</f>
        <v>124.039293963588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7504684198.61956</v>
      </c>
      <c r="F97" s="9" t="n">
        <f aca="false">E97/$B$14*100</f>
        <v>146.449320543851</v>
      </c>
      <c r="G97" s="10" t="n">
        <f aca="false">AVERAGE(E95:E98)/AVERAGE(E91:E94)-1</f>
        <v>0.0184574183586428</v>
      </c>
      <c r="H97" s="2" t="n">
        <f aca="false">H96</f>
        <v>52</v>
      </c>
      <c r="K97" s="9" t="n">
        <f aca="false">'High scenario'!AG100</f>
        <v>8389754042.88024</v>
      </c>
      <c r="L97" s="9" t="n">
        <f aca="false">K97/$B$14*100</f>
        <v>163.720917042165</v>
      </c>
      <c r="M97" s="10" t="n">
        <f aca="false">AVERAGE(K95:K98)/AVERAGE(K91:K94)-1</f>
        <v>0.0256222290056454</v>
      </c>
      <c r="O97" s="7" t="n">
        <f aca="false">O93+1</f>
        <v>2036</v>
      </c>
      <c r="P97" s="9" t="n">
        <f aca="false">'Low scenario'!AG100</f>
        <v>6375111295.08379</v>
      </c>
      <c r="Q97" s="9" t="n">
        <f aca="false">P97/$B$14*100</f>
        <v>124.406396438132</v>
      </c>
      <c r="R97" s="10" t="n">
        <f aca="false">AVERAGE(P95:P98)/AVERAGE(P91:P94)-1</f>
        <v>0.00950965130643122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7545245900.14132</v>
      </c>
      <c r="F98" s="9" t="n">
        <f aca="false">E98/$B$14*100</f>
        <v>147.240857332175</v>
      </c>
      <c r="G98" s="7"/>
      <c r="H98" s="2" t="n">
        <f aca="false">H97</f>
        <v>52</v>
      </c>
      <c r="K98" s="9" t="n">
        <f aca="false">'High scenario'!AG101</f>
        <v>8424954337.24926</v>
      </c>
      <c r="L98" s="9" t="n">
        <f aca="false">K98/$B$14*100</f>
        <v>164.407829250174</v>
      </c>
      <c r="M98" s="7"/>
      <c r="O98" s="7" t="n">
        <f aca="false">O94+1</f>
        <v>2036</v>
      </c>
      <c r="P98" s="9" t="n">
        <f aca="false">'Low scenario'!AG101</f>
        <v>6411171606.81485</v>
      </c>
      <c r="Q98" s="9" t="n">
        <f aca="false">P98/$B$14*100</f>
        <v>125.110091358777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7543589499.18438</v>
      </c>
      <c r="F99" s="6" t="n">
        <f aca="false">E99/$B$14*100</f>
        <v>147.208533680937</v>
      </c>
      <c r="G99" s="7"/>
      <c r="H99" s="2" t="n">
        <f aca="false">H98</f>
        <v>52</v>
      </c>
      <c r="K99" s="6" t="n">
        <f aca="false">'High scenario'!AG102</f>
        <v>8481778902.52873</v>
      </c>
      <c r="L99" s="6" t="n">
        <f aca="false">K99/$B$14*100</f>
        <v>165.51672587462</v>
      </c>
      <c r="M99" s="7"/>
      <c r="O99" s="5" t="n">
        <f aca="false">O95+1</f>
        <v>2037</v>
      </c>
      <c r="P99" s="6" t="n">
        <f aca="false">'Low scenario'!AG102</f>
        <v>6505719092.90507</v>
      </c>
      <c r="Q99" s="6" t="n">
        <f aca="false">P99/$B$14*100</f>
        <v>126.955127702823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7597081847.96064</v>
      </c>
      <c r="F100" s="9" t="n">
        <f aca="false">E100/$B$14*100</f>
        <v>148.252404139073</v>
      </c>
      <c r="G100" s="7"/>
      <c r="H100" s="2" t="n">
        <f aca="false">H99</f>
        <v>52</v>
      </c>
      <c r="K100" s="9" t="n">
        <f aca="false">'High scenario'!AG103</f>
        <v>8535594077.1452</v>
      </c>
      <c r="L100" s="9" t="n">
        <f aca="false">K100/$B$14*100</f>
        <v>166.566896081513</v>
      </c>
      <c r="M100" s="7"/>
      <c r="O100" s="7" t="n">
        <f aca="false">O96+1</f>
        <v>2037</v>
      </c>
      <c r="P100" s="9" t="n">
        <f aca="false">'Low scenario'!AG103</f>
        <v>6487520043.41531</v>
      </c>
      <c r="Q100" s="9" t="n">
        <f aca="false">P100/$B$14*100</f>
        <v>126.599984386758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7614181107.45719</v>
      </c>
      <c r="F101" s="9" t="n">
        <f aca="false">E101/$B$14*100</f>
        <v>148.586085726305</v>
      </c>
      <c r="G101" s="10" t="n">
        <f aca="false">AVERAGE(E99:E102)/AVERAGE(E95:E98)-1</f>
        <v>0.0165636785227667</v>
      </c>
      <c r="H101" s="2" t="n">
        <f aca="false">H100</f>
        <v>52</v>
      </c>
      <c r="K101" s="9" t="n">
        <f aca="false">'High scenario'!AG104</f>
        <v>8633163468.22118</v>
      </c>
      <c r="L101" s="9" t="n">
        <f aca="false">K101/$B$14*100</f>
        <v>168.470903052463</v>
      </c>
      <c r="M101" s="10" t="n">
        <f aca="false">AVERAGE(K99:K102)/AVERAGE(K95:K98)-1</f>
        <v>0.0258650128449316</v>
      </c>
      <c r="O101" s="7" t="n">
        <f aca="false">O97+1</f>
        <v>2037</v>
      </c>
      <c r="P101" s="9" t="n">
        <f aca="false">'Low scenario'!AG104</f>
        <v>6484136227.46339</v>
      </c>
      <c r="Q101" s="9" t="n">
        <f aca="false">P101/$B$14*100</f>
        <v>126.533951288777</v>
      </c>
      <c r="R101" s="10" t="n">
        <f aca="false">AVERAGE(P99:P102)/AVERAGE(P95:P98)-1</f>
        <v>0.0200530171975777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7616732948.18104</v>
      </c>
      <c r="F102" s="9" t="n">
        <f aca="false">E102/$B$14*100</f>
        <v>148.635883336738</v>
      </c>
      <c r="G102" s="7"/>
      <c r="H102" s="2" t="n">
        <f aca="false">H101</f>
        <v>52</v>
      </c>
      <c r="K102" s="9" t="n">
        <f aca="false">'High scenario'!AG105</f>
        <v>8692258257.66387</v>
      </c>
      <c r="L102" s="9" t="n">
        <f aca="false">K102/$B$14*100</f>
        <v>169.624101712462</v>
      </c>
      <c r="M102" s="7"/>
      <c r="O102" s="7" t="n">
        <f aca="false">O98+1</f>
        <v>2037</v>
      </c>
      <c r="P102" s="9" t="n">
        <f aca="false">'Low scenario'!AG105</f>
        <v>6522843796.94838</v>
      </c>
      <c r="Q102" s="9" t="n">
        <f aca="false">P102/$B$14*100</f>
        <v>127.289305824818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7690228386.75888</v>
      </c>
      <c r="F103" s="6" t="n">
        <f aca="false">E103/$B$14*100</f>
        <v>150.070101853858</v>
      </c>
      <c r="G103" s="7"/>
      <c r="H103" s="2" t="n">
        <f aca="false">H102</f>
        <v>52</v>
      </c>
      <c r="K103" s="6" t="n">
        <f aca="false">'High scenario'!AG106</f>
        <v>8750152558.33004</v>
      </c>
      <c r="L103" s="6" t="n">
        <f aca="false">K103/$B$14*100</f>
        <v>170.753873568483</v>
      </c>
      <c r="M103" s="7"/>
      <c r="O103" s="5" t="n">
        <f aca="false">O99+1</f>
        <v>2038</v>
      </c>
      <c r="P103" s="6" t="n">
        <f aca="false">'Low scenario'!AG106</f>
        <v>6525254894.42327</v>
      </c>
      <c r="Q103" s="6" t="n">
        <f aca="false">P103/$B$14*100</f>
        <v>127.336356916858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7720073594.65958</v>
      </c>
      <c r="F104" s="9" t="n">
        <f aca="false">E104/$B$14*100</f>
        <v>150.652512825841</v>
      </c>
      <c r="G104" s="7"/>
      <c r="H104" s="2" t="n">
        <f aca="false">H103</f>
        <v>52</v>
      </c>
      <c r="K104" s="9" t="n">
        <f aca="false">'High scenario'!AG107</f>
        <v>8788964901.14233</v>
      </c>
      <c r="L104" s="9" t="n">
        <f aca="false">K104/$B$14*100</f>
        <v>171.511272691902</v>
      </c>
      <c r="M104" s="7"/>
      <c r="O104" s="7" t="n">
        <f aca="false">O100+1</f>
        <v>2038</v>
      </c>
      <c r="P104" s="9" t="n">
        <f aca="false">'Low scenario'!AG107</f>
        <v>6539501197.21154</v>
      </c>
      <c r="Q104" s="9" t="n">
        <f aca="false">P104/$B$14*100</f>
        <v>127.614364799453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7744496015.83028</v>
      </c>
      <c r="F105" s="9" t="n">
        <f aca="false">E105/$B$14*100</f>
        <v>151.129101432613</v>
      </c>
      <c r="G105" s="10" t="n">
        <f aca="false">AVERAGE(E103:E106)/AVERAGE(E99:E102)-1</f>
        <v>0.0192784054031572</v>
      </c>
      <c r="H105" s="2" t="n">
        <f aca="false">H104</f>
        <v>52</v>
      </c>
      <c r="K105" s="9" t="n">
        <f aca="false">'High scenario'!AG108</f>
        <v>8814938008.95446</v>
      </c>
      <c r="L105" s="9" t="n">
        <f aca="false">K105/$B$14*100</f>
        <v>172.018121999725</v>
      </c>
      <c r="M105" s="10" t="n">
        <f aca="false">AVERAGE(K103:K106)/AVERAGE(K99:K102)-1</f>
        <v>0.0257196198269514</v>
      </c>
      <c r="O105" s="7" t="n">
        <f aca="false">O101+1</f>
        <v>2038</v>
      </c>
      <c r="P105" s="9" t="n">
        <f aca="false">'Low scenario'!AG108</f>
        <v>6579317089.04599</v>
      </c>
      <c r="Q105" s="9" t="n">
        <f aca="false">P105/$B$14*100</f>
        <v>128.391347568039</v>
      </c>
      <c r="R105" s="10" t="n">
        <f aca="false">AVERAGE(P103:P106)/AVERAGE(P99:P102)-1</f>
        <v>0.00935013306553989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7802303141.66596</v>
      </c>
      <c r="F106" s="9" t="n">
        <f aca="false">E106/$B$14*100</f>
        <v>152.257172125153</v>
      </c>
      <c r="G106" s="7"/>
      <c r="H106" s="2" t="n">
        <f aca="false">H105</f>
        <v>52</v>
      </c>
      <c r="K106" s="9" t="n">
        <f aca="false">'High scenario'!AG109</f>
        <v>8872022860.75417</v>
      </c>
      <c r="L106" s="9" t="n">
        <f aca="false">K106/$B$14*100</f>
        <v>173.132097956362</v>
      </c>
      <c r="M106" s="7"/>
      <c r="O106" s="7" t="n">
        <f aca="false">O102+1</f>
        <v>2038</v>
      </c>
      <c r="P106" s="9" t="n">
        <f aca="false">'Low scenario'!AG109</f>
        <v>6599251488.93739</v>
      </c>
      <c r="Q106" s="9" t="n">
        <f aca="false">P106/$B$14*100</f>
        <v>128.780355185452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7779955270.4795</v>
      </c>
      <c r="F107" s="6" t="n">
        <f aca="false">E107/$B$14*100</f>
        <v>151.821067092051</v>
      </c>
      <c r="G107" s="7"/>
      <c r="H107" s="2" t="n">
        <f aca="false">H106</f>
        <v>52</v>
      </c>
      <c r="K107" s="6" t="n">
        <f aca="false">'High scenario'!AG110</f>
        <v>8906006969.86324</v>
      </c>
      <c r="L107" s="6" t="n">
        <f aca="false">K107/$B$14*100</f>
        <v>173.795277053122</v>
      </c>
      <c r="M107" s="7"/>
      <c r="O107" s="5" t="n">
        <f aca="false">O103+1</f>
        <v>2039</v>
      </c>
      <c r="P107" s="6" t="n">
        <f aca="false">'Low scenario'!AG110</f>
        <v>6622286487.70808</v>
      </c>
      <c r="Q107" s="6" t="n">
        <f aca="false">P107/$B$14*100</f>
        <v>129.229869092955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7862685813.45285</v>
      </c>
      <c r="F108" s="9" t="n">
        <f aca="false">E108/$B$14*100</f>
        <v>153.435503021134</v>
      </c>
      <c r="G108" s="7"/>
      <c r="H108" s="2" t="n">
        <f aca="false">H107</f>
        <v>52</v>
      </c>
      <c r="K108" s="9" t="n">
        <f aca="false">'High scenario'!AG111</f>
        <v>8969359044.76772</v>
      </c>
      <c r="L108" s="9" t="n">
        <f aca="false">K108/$B$14*100</f>
        <v>175.031554034172</v>
      </c>
      <c r="M108" s="7"/>
      <c r="O108" s="7" t="n">
        <f aca="false">O104+1</f>
        <v>2039</v>
      </c>
      <c r="P108" s="9" t="n">
        <f aca="false">'Low scenario'!AG111</f>
        <v>6644185696.08049</v>
      </c>
      <c r="Q108" s="9" t="n">
        <f aca="false">P108/$B$14*100</f>
        <v>129.657218745746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7934666017.59311</v>
      </c>
      <c r="F109" s="9" t="n">
        <f aca="false">E109/$B$14*100</f>
        <v>154.84015266527</v>
      </c>
      <c r="G109" s="10" t="n">
        <f aca="false">AVERAGE(E107:E110)/AVERAGE(E103:E106)-1</f>
        <v>0.0186746944958924</v>
      </c>
      <c r="H109" s="2" t="n">
        <f aca="false">H108</f>
        <v>52</v>
      </c>
      <c r="K109" s="9" t="n">
        <f aca="false">'High scenario'!AG112</f>
        <v>9020962757.06099</v>
      </c>
      <c r="L109" s="9" t="n">
        <f aca="false">K109/$B$14*100</f>
        <v>176.038568906867</v>
      </c>
      <c r="M109" s="10" t="n">
        <f aca="false">AVERAGE(K107:K110)/AVERAGE(K103:K106)-1</f>
        <v>0.0211498597031545</v>
      </c>
      <c r="O109" s="7" t="n">
        <f aca="false">O105+1</f>
        <v>2039</v>
      </c>
      <c r="P109" s="9" t="n">
        <f aca="false">'Low scenario'!AG112</f>
        <v>6669890232.09413</v>
      </c>
      <c r="Q109" s="9" t="n">
        <f aca="false">P109/$B$14*100</f>
        <v>130.158827039242</v>
      </c>
      <c r="R109" s="10" t="n">
        <f aca="false">AVERAGE(P107:P110)/AVERAGE(P103:P106)-1</f>
        <v>0.0135464338266933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7957908443.63693</v>
      </c>
      <c r="F110" s="9" t="n">
        <f aca="false">E110/$B$14*100</f>
        <v>155.293714389098</v>
      </c>
      <c r="G110" s="7"/>
      <c r="H110" s="2" t="n">
        <f aca="false">H109</f>
        <v>52</v>
      </c>
      <c r="K110" s="9" t="n">
        <f aca="false">'High scenario'!AG113</f>
        <v>9074776172.04355</v>
      </c>
      <c r="L110" s="9" t="n">
        <f aca="false">K110/$B$14*100</f>
        <v>177.088704775581</v>
      </c>
      <c r="M110" s="7"/>
      <c r="O110" s="7" t="n">
        <f aca="false">O106+1</f>
        <v>2039</v>
      </c>
      <c r="P110" s="9" t="n">
        <f aca="false">'Low scenario'!AG113</f>
        <v>6662465714.76489</v>
      </c>
      <c r="Q110" s="9" t="n">
        <f aca="false">P110/$B$14*100</f>
        <v>130.013942126105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8004253501.37746</v>
      </c>
      <c r="F111" s="6" t="n">
        <f aca="false">E111/$B$14*100</f>
        <v>156.1981098356</v>
      </c>
      <c r="G111" s="7"/>
      <c r="H111" s="2" t="n">
        <f aca="false">H110</f>
        <v>52</v>
      </c>
      <c r="K111" s="6" t="n">
        <f aca="false">'High scenario'!AG114</f>
        <v>9119423714.39422</v>
      </c>
      <c r="L111" s="6" t="n">
        <f aca="false">K111/$B$14*100</f>
        <v>177.959974247841</v>
      </c>
      <c r="M111" s="7"/>
      <c r="O111" s="5" t="n">
        <f aca="false">O107+1</f>
        <v>2040</v>
      </c>
      <c r="P111" s="6" t="n">
        <f aca="false">'Low scenario'!AG114</f>
        <v>6674580895.91179</v>
      </c>
      <c r="Q111" s="6" t="n">
        <f aca="false">P111/$B$14*100</f>
        <v>130.250362473754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7977103003.28686</v>
      </c>
      <c r="F112" s="9" t="n">
        <f aca="false">E112/$B$14*100</f>
        <v>155.668284476856</v>
      </c>
      <c r="G112" s="7"/>
      <c r="H112" s="2" t="n">
        <f aca="false">H111</f>
        <v>52</v>
      </c>
      <c r="K112" s="9" t="n">
        <f aca="false">'High scenario'!AG115</f>
        <v>9177004302.93917</v>
      </c>
      <c r="L112" s="9" t="n">
        <f aca="false">K112/$B$14*100</f>
        <v>179.083624203755</v>
      </c>
      <c r="M112" s="7"/>
      <c r="O112" s="7" t="n">
        <f aca="false">O108+1</f>
        <v>2040</v>
      </c>
      <c r="P112" s="9" t="n">
        <f aca="false">'Low scenario'!AG115</f>
        <v>6633835530.30058</v>
      </c>
      <c r="Q112" s="9" t="n">
        <f aca="false">P112/$B$14*100</f>
        <v>129.455241593095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8017645855.52338</v>
      </c>
      <c r="F113" s="9" t="n">
        <f aca="false">E113/$B$14*100</f>
        <v>156.459453432911</v>
      </c>
      <c r="G113" s="10" t="n">
        <f aca="false">AVERAGE(E111:E114)/AVERAGE(E107:E110)-1</f>
        <v>0.0156196775264126</v>
      </c>
      <c r="H113" s="2" t="n">
        <f aca="false">H112</f>
        <v>52</v>
      </c>
      <c r="K113" s="9" t="n">
        <f aca="false">'High scenario'!AG116</f>
        <v>9233560867.8616</v>
      </c>
      <c r="L113" s="9" t="n">
        <f aca="false">K113/$B$14*100</f>
        <v>180.187290965203</v>
      </c>
      <c r="M113" s="10" t="n">
        <f aca="false">AVERAGE(K111:K114)/AVERAGE(K107:K110)-1</f>
        <v>0.0233465865317974</v>
      </c>
      <c r="O113" s="7" t="n">
        <f aca="false">O109+1</f>
        <v>2040</v>
      </c>
      <c r="P113" s="9" t="n">
        <f aca="false">'Low scenario'!AG116</f>
        <v>6698585844.90714</v>
      </c>
      <c r="Q113" s="9" t="n">
        <f aca="false">P113/$B$14*100</f>
        <v>130.718804366446</v>
      </c>
      <c r="R113" s="10" t="n">
        <f aca="false">AVERAGE(P111:P114)/AVERAGE(P107:P110)-1</f>
        <v>0.0031013816690344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8028783082.51604</v>
      </c>
      <c r="F114" s="9" t="n">
        <f aca="false">E114/$B$14*100</f>
        <v>156.676789603582</v>
      </c>
      <c r="G114" s="7"/>
      <c r="H114" s="2" t="n">
        <f aca="false">H113</f>
        <v>52</v>
      </c>
      <c r="K114" s="9" t="n">
        <f aca="false">'High scenario'!AG117</f>
        <v>9280918572.7538</v>
      </c>
      <c r="L114" s="9" t="n">
        <f aca="false">K114/$B$14*100</f>
        <v>181.111447601301</v>
      </c>
      <c r="M114" s="7"/>
      <c r="O114" s="7" t="n">
        <f aca="false">O110+1</f>
        <v>2040</v>
      </c>
      <c r="P114" s="9" t="n">
        <f aca="false">'Low scenario'!AG117</f>
        <v>6674318977.51028</v>
      </c>
      <c r="Q114" s="9" t="n">
        <f aca="false">P114/$B$14*100</f>
        <v>130.245251296398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true" showOutlineSymbols="true" defaultGridColor="true" view="normal" topLeftCell="A106" colorId="64" zoomScale="60" zoomScaleNormal="60" zoomScalePageLayoutView="100" workbookViewId="0">
      <pane xSplit="1" ySplit="0" topLeftCell="Q106" activePane="topRight" state="frozen"/>
      <selection pane="topLeft" activeCell="A106" activeCellId="0" sqref="A106"/>
      <selection pane="topRight" activeCell="AO136" activeCellId="0" sqref="AO136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133</v>
      </c>
      <c r="D1" s="0" t="s">
        <v>134</v>
      </c>
      <c r="F1" s="0" t="s">
        <v>135</v>
      </c>
      <c r="H1" s="0" t="s">
        <v>136</v>
      </c>
      <c r="I1" s="97"/>
    </row>
    <row r="2" customFormat="false" ht="91.7" hidden="false" customHeight="false" outlineLevel="0" collapsed="false">
      <c r="A2" s="95"/>
      <c r="B2" s="96" t="s">
        <v>123</v>
      </c>
      <c r="C2" s="97" t="s">
        <v>0</v>
      </c>
      <c r="D2" s="97" t="s">
        <v>137</v>
      </c>
      <c r="E2" s="97" t="s">
        <v>125</v>
      </c>
      <c r="F2" s="97" t="s">
        <v>138</v>
      </c>
      <c r="G2" s="97" t="s">
        <v>127</v>
      </c>
      <c r="H2" s="97" t="s">
        <v>139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  <c r="L3" s="95"/>
      <c r="M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  <c r="L4" s="95"/>
      <c r="M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  <c r="L5" s="95"/>
      <c r="M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  <c r="L6" s="95"/>
      <c r="M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  <c r="L7" s="95"/>
      <c r="M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  <c r="L8" s="95"/>
      <c r="M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  <c r="L9" s="109" t="n">
        <f aca="false">SUM($C106:$J106)-$H106-$F106</f>
        <v>0.038388825748299</v>
      </c>
      <c r="M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  <c r="L10" s="110" t="n">
        <f aca="false">SUM($D$114:$J$114)</f>
        <v>0.0410125476757303</v>
      </c>
      <c r="M10" s="109" t="n">
        <f aca="false">Projected_fiscal_income!C9+I114</f>
        <v>0.0494075968194133</v>
      </c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  <c r="L11" s="95"/>
      <c r="M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  <c r="L12" s="95"/>
      <c r="M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  <c r="L13" s="103"/>
      <c r="M13" s="103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scenario'!$AL3-SUM($K106:$Q106)+Projected_fiscal_income!$C3</f>
        <v>0.00115825366281495</v>
      </c>
      <c r="D25" s="101" t="n">
        <f aca="false">'Central scenario'!$AL3-SUM($K106:$Q106)+Projected_fiscal_income!$C3</f>
        <v>0.00115825366281495</v>
      </c>
      <c r="E25" s="109"/>
      <c r="F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scenario'!AL4-SUM($K107:$Q107)+Projected_fiscal_income!C4</f>
        <v>-0.0117328132990594</v>
      </c>
      <c r="D26" s="101" t="n">
        <f aca="false">'Central scenario'!$AL4-SUM($K107:$Q107)+Projected_fiscal_income!$C4</f>
        <v>-0.0117328132990594</v>
      </c>
      <c r="E26" s="95"/>
      <c r="F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scenario'!AL5-SUM($K108:$Q108)+Projected_fiscal_income!C5+R108</f>
        <v>-0.0157640611870122</v>
      </c>
      <c r="D27" s="101" t="n">
        <f aca="false">'Central scenario'!$BO5-SUM($K108:$Q108)+Projected_fiscal_income!$C5</f>
        <v>-0.0195881331115993</v>
      </c>
      <c r="E27" s="95"/>
      <c r="F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scenario'!AL6-SUM($K109:$Q109)+Projected_fiscal_income!C6+R109</f>
        <v>-0.0182231542809677</v>
      </c>
      <c r="D28" s="101" t="n">
        <f aca="false">'Central scenario'!$BO6-SUM($K109:$Q109)+Projected_fiscal_income!$C6</f>
        <v>-0.0259966260361926</v>
      </c>
      <c r="E28" s="104"/>
      <c r="F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scenario'!AL7-SUM($K110:$Q110)+Projected_fiscal_income!C7+R110</f>
        <v>-0.00936350280989436</v>
      </c>
      <c r="D29" s="101" t="n">
        <f aca="false">'Central scenario'!$BO7-SUM($K110:$Q110)+Projected_fiscal_income!$C7</f>
        <v>-0.0217929820184041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scenario'!AL8-SUM($K111:$Q111)+Projected_fiscal_income!C8+R111</f>
        <v>-0.0110522958798301</v>
      </c>
      <c r="D30" s="101" t="n">
        <f aca="false">'Central scenario'!$BO8-SUM($K111:$Q111)+Projected_fiscal_income!$C8</f>
        <v>-0.0261186809053806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scenario'!AL9-SUM($K$114:$Q$114)+Projected_fiscal_income!C9+$I$114</f>
        <v>-0.0135058990219316</v>
      </c>
      <c r="D31" s="101" t="n">
        <f aca="false">'Central scenario'!$BO9-SUM($K$114:$Q$114)+Projected_fiscal_income!$C9</f>
        <v>-0.0305778818927004</v>
      </c>
      <c r="E31" s="103" t="n">
        <f aca="false">'Low scenario'!AL9-SUM($K$114:$Q$114)+Projected_fiscal_income!D9+$I$114</f>
        <v>-0.0138166334913605</v>
      </c>
      <c r="F31" s="103" t="n">
        <f aca="false">'Low scenario'!$BO9-SUM($K$114:$Q$114)+Projected_fiscal_income!$D9</f>
        <v>-0.0308929336293677</v>
      </c>
      <c r="G31" s="103" t="n">
        <f aca="false">'High scenario'!AL9-SUM($K$114:$Q$114)+Projected_fiscal_income!E9+$I$114</f>
        <v>-0.0134743080688826</v>
      </c>
      <c r="H31" s="103" t="n">
        <f aca="false">'High scenario'!$BO9-SUM($K$114:$Q$114)+Projected_fiscal_income!$E9</f>
        <v>-0.0305406276246643</v>
      </c>
      <c r="I31" s="103"/>
    </row>
    <row r="32" customFormat="false" ht="12.8" hidden="false" customHeight="false" outlineLevel="0" collapsed="false">
      <c r="A32" s="98" t="n">
        <v>2021</v>
      </c>
      <c r="B32" s="95"/>
      <c r="C32" s="101" t="n">
        <f aca="false">'Central scenario'!AL10-SUM($K$114:$Q$114)+Projected_fiscal_income!C10+$I$114</f>
        <v>-0.00550861336484146</v>
      </c>
      <c r="D32" s="101" t="n">
        <f aca="false">'Central scenario'!$BO10-SUM($K$114:$Q$114)+Projected_fiscal_income!$C10</f>
        <v>-0.0227050232273217</v>
      </c>
      <c r="E32" s="103" t="n">
        <f aca="false">'Low scenario'!AL10-SUM($K$114:$Q$114)+Projected_fiscal_income!D10+$I$114</f>
        <v>-0.0058218092646341</v>
      </c>
      <c r="F32" s="103" t="n">
        <f aca="false">'Low scenario'!$BO10-SUM($K$114:$Q$114)+Projected_fiscal_income!$D10</f>
        <v>-0.023037559166107</v>
      </c>
      <c r="G32" s="103" t="n">
        <f aca="false">'High scenario'!AL10-SUM($K$114:$Q$114)+Projected_fiscal_income!E10+$I$114</f>
        <v>-0.00408345796607426</v>
      </c>
      <c r="H32" s="103" t="n">
        <f aca="false">'High scenario'!$BO10-SUM($K$114:$Q$114)+Projected_fiscal_income!$E10</f>
        <v>-0.0212514370946375</v>
      </c>
      <c r="I32" s="103"/>
    </row>
    <row r="33" customFormat="false" ht="12.8" hidden="false" customHeight="false" outlineLevel="0" collapsed="false">
      <c r="A33" s="98" t="n">
        <v>2022</v>
      </c>
      <c r="B33" s="95"/>
      <c r="C33" s="101" t="n">
        <f aca="false">'Central scenario'!AL11-SUM($K$114:$Q$114)+Projected_fiscal_income!C11+$I$114</f>
        <v>-0.00843009606986726</v>
      </c>
      <c r="D33" s="101" t="n">
        <f aca="false">'Central scenario'!$BO11-SUM($K$114:$Q$114)+Projected_fiscal_income!$C11</f>
        <v>-0.0259620883251911</v>
      </c>
      <c r="E33" s="103" t="n">
        <f aca="false">'Low scenario'!AL11-SUM($K$114:$Q$114)+Projected_fiscal_income!D11+$I$114</f>
        <v>-0.00907345774617865</v>
      </c>
      <c r="F33" s="103" t="n">
        <f aca="false">'Low scenario'!$BO11-SUM($K$114:$Q$114)+Projected_fiscal_income!$D11</f>
        <v>-0.0266157770811989</v>
      </c>
      <c r="G33" s="103" t="n">
        <f aca="false">'High scenario'!AL11-SUM($K$114:$Q$114)+Projected_fiscal_income!E11+$I$114</f>
        <v>-0.00628151176860312</v>
      </c>
      <c r="H33" s="103" t="n">
        <f aca="false">'High scenario'!$BO11-SUM($K$114:$Q$114)+Projected_fiscal_income!$E11</f>
        <v>-0.0238263767651938</v>
      </c>
      <c r="I33" s="103"/>
    </row>
    <row r="34" customFormat="false" ht="12.8" hidden="false" customHeight="false" outlineLevel="0" collapsed="false">
      <c r="A34" s="98" t="n">
        <v>2023</v>
      </c>
      <c r="B34" s="95"/>
      <c r="C34" s="101" t="n">
        <f aca="false">'Central scenario'!AL12-SUM($K$114:$Q$114)+Projected_fiscal_income!C12+$I$114</f>
        <v>-0.0105242740518477</v>
      </c>
      <c r="D34" s="101" t="n">
        <f aca="false">'Central scenario'!$BO12-SUM($K$114:$Q$114)+Projected_fiscal_income!$C12</f>
        <v>-0.0283740777252272</v>
      </c>
      <c r="E34" s="103" t="n">
        <f aca="false">'Low scenario'!AL12-SUM($K$114:$Q$114)+Projected_fiscal_income!D12+$I$114</f>
        <v>-0.0115054078390299</v>
      </c>
      <c r="F34" s="103" t="n">
        <f aca="false">'Low scenario'!$BO12-SUM($K$114:$Q$114)+Projected_fiscal_income!$D12</f>
        <v>-0.0293196107674597</v>
      </c>
      <c r="G34" s="103" t="n">
        <f aca="false">'High scenario'!AL12-SUM($K$114:$Q$114)+Projected_fiscal_income!E12+$I$114</f>
        <v>-0.0096269909204982</v>
      </c>
      <c r="H34" s="103" t="n">
        <f aca="false">'High scenario'!$BO12-SUM($K$114:$Q$114)+Projected_fiscal_income!$E12</f>
        <v>-0.0275246134879908</v>
      </c>
      <c r="I34" s="103"/>
    </row>
    <row r="35" customFormat="false" ht="12.8" hidden="false" customHeight="false" outlineLevel="0" collapsed="false">
      <c r="A35" s="98" t="n">
        <v>2024</v>
      </c>
      <c r="B35" s="95"/>
      <c r="C35" s="104" t="n">
        <f aca="false">'Central scenario'!AL13-SUM($K$114:$Q$114)+Projected_fiscal_income!C13+$I$114</f>
        <v>-0.0128096866094694</v>
      </c>
      <c r="D35" s="104" t="n">
        <f aca="false">'Central scenario'!$BO13-SUM($K$114:$Q$114)+Projected_fiscal_income!$C13</f>
        <v>-0.0310224813275811</v>
      </c>
      <c r="E35" s="103" t="n">
        <f aca="false">'Low scenario'!AL13-SUM($K$114:$Q$114)+Projected_fiscal_income!D13+$I$114</f>
        <v>-0.0129516456051112</v>
      </c>
      <c r="F35" s="103" t="n">
        <f aca="false">'Low scenario'!$BO13-SUM($K$114:$Q$114)+Projected_fiscal_income!$D13</f>
        <v>-0.0311845751685449</v>
      </c>
      <c r="G35" s="103" t="n">
        <f aca="false">'High scenario'!AL13-SUM($K$114:$Q$114)+Projected_fiscal_income!E13+$I$114</f>
        <v>-0.0104100324197389</v>
      </c>
      <c r="H35" s="103" t="n">
        <f aca="false">'High scenario'!$BO13-SUM($K$114:$Q$114)+Projected_fiscal_income!$E13</f>
        <v>-0.0287346646419294</v>
      </c>
      <c r="I35" s="103"/>
    </row>
    <row r="36" customFormat="false" ht="12.8" hidden="false" customHeight="false" outlineLevel="0" collapsed="false">
      <c r="A36" s="98" t="n">
        <v>2025</v>
      </c>
      <c r="B36" s="95"/>
      <c r="C36" s="105" t="n">
        <f aca="false">'Central scenario'!AL14-SUM($K$114:$Q$114)+Projected_fiscal_income!C14+$I$114</f>
        <v>-0.0134880685738943</v>
      </c>
      <c r="D36" s="105" t="n">
        <f aca="false">'Central scenario'!$BO14-SUM($K$114:$Q$114)+Projected_fiscal_income!$C14</f>
        <v>-0.0326743712760812</v>
      </c>
      <c r="E36" s="103" t="n">
        <f aca="false">'Low scenario'!AL14-SUM($K$114:$Q$114)+Projected_fiscal_income!D14+$I$114</f>
        <v>-0.0145874295990461</v>
      </c>
      <c r="F36" s="103" t="n">
        <f aca="false">'Low scenario'!$BO14-SUM($K$114:$Q$114)+Projected_fiscal_income!$D14</f>
        <v>-0.0337789982848561</v>
      </c>
      <c r="G36" s="103" t="n">
        <f aca="false">'High scenario'!AL14-SUM($K$114:$Q$114)+Projected_fiscal_income!E14+$I$114</f>
        <v>-0.0112178131304961</v>
      </c>
      <c r="H36" s="103" t="n">
        <f aca="false">'High scenario'!$BO14-SUM($K$114:$Q$114)+Projected_fiscal_income!$E14</f>
        <v>-0.0305016588104738</v>
      </c>
      <c r="I36" s="103"/>
    </row>
    <row r="37" customFormat="false" ht="12.8" hidden="false" customHeight="false" outlineLevel="0" collapsed="false">
      <c r="A37" s="98" t="n">
        <v>2026</v>
      </c>
      <c r="B37" s="95"/>
      <c r="C37" s="106" t="n">
        <f aca="false">'Central scenario'!AL15-SUM($K$114:$Q$114)+Projected_fiscal_income!C15+$I$114</f>
        <v>-0.0156287783813993</v>
      </c>
      <c r="D37" s="106" t="n">
        <f aca="false">'Central scenario'!$BO15-SUM($K$114:$Q$114)+Projected_fiscal_income!$C15</f>
        <v>-0.0359326570155884</v>
      </c>
      <c r="E37" s="103" t="n">
        <f aca="false">'Low scenario'!AL15-SUM($K$114:$Q$114)+Projected_fiscal_income!D15+$I$114</f>
        <v>-0.0154675890212555</v>
      </c>
      <c r="F37" s="103" t="n">
        <f aca="false">'Low scenario'!$BO15-SUM($K$114:$Q$114)+Projected_fiscal_income!$D15</f>
        <v>-0.0357145182928852</v>
      </c>
      <c r="G37" s="103" t="n">
        <f aca="false">'High scenario'!AL15-SUM($K$114:$Q$114)+Projected_fiscal_income!E15+$I$114</f>
        <v>-0.0125836386152091</v>
      </c>
      <c r="H37" s="103" t="n">
        <f aca="false">'High scenario'!$BO15-SUM($K$114:$Q$114)+Projected_fiscal_income!$E15</f>
        <v>-0.0329069087148862</v>
      </c>
      <c r="I37" s="103"/>
    </row>
    <row r="38" customFormat="false" ht="12.8" hidden="false" customHeight="false" outlineLevel="0" collapsed="false">
      <c r="A38" s="98" t="n">
        <v>2027</v>
      </c>
      <c r="B38" s="95"/>
      <c r="C38" s="106" t="n">
        <f aca="false">'Central scenario'!AL16-SUM($K$114:$Q$114)+Projected_fiscal_income!C16+$I$114</f>
        <v>-0.0132166150244588</v>
      </c>
      <c r="D38" s="106" t="n">
        <f aca="false">'Central scenario'!$BO16-SUM($K$114:$Q$114)+Projected_fiscal_income!$C16</f>
        <v>-0.0342561504174051</v>
      </c>
      <c r="E38" s="103" t="n">
        <f aca="false">'Low scenario'!AL16-SUM($K$114:$Q$114)+Projected_fiscal_income!D16+$I$114</f>
        <v>-0.0147120203300742</v>
      </c>
      <c r="F38" s="103" t="n">
        <f aca="false">'Low scenario'!$BO16-SUM($K$114:$Q$114)+Projected_fiscal_income!$D16</f>
        <v>-0.0358039578342288</v>
      </c>
      <c r="G38" s="103" t="n">
        <f aca="false">'High scenario'!AL16-SUM($K$114:$Q$114)+Projected_fiscal_income!E16+$I$114</f>
        <v>-0.0122434330824137</v>
      </c>
      <c r="H38" s="103" t="n">
        <f aca="false">'High scenario'!$BO16-SUM($K$114:$Q$114)+Projected_fiscal_income!$E16</f>
        <v>-0.0333318299661774</v>
      </c>
      <c r="I38" s="103"/>
    </row>
    <row r="39" customFormat="false" ht="12.8" hidden="false" customHeight="false" outlineLevel="0" collapsed="false">
      <c r="A39" s="98" t="n">
        <v>2028</v>
      </c>
      <c r="B39" s="102"/>
      <c r="C39" s="106" t="n">
        <f aca="false">'Central scenario'!AL17-SUM($K$114:$Q$114)+Projected_fiscal_income!C17+$I$114</f>
        <v>-0.0111118038303515</v>
      </c>
      <c r="D39" s="106" t="n">
        <f aca="false">'Central scenario'!$BO17-SUM($K$114:$Q$114)+Projected_fiscal_income!$C17</f>
        <v>-0.0328830882696493</v>
      </c>
      <c r="E39" s="103" t="n">
        <f aca="false">'Low scenario'!AL17-SUM($K$114:$Q$114)+Projected_fiscal_income!D17+$I$114</f>
        <v>-0.0140032030095133</v>
      </c>
      <c r="F39" s="103" t="n">
        <f aca="false">'Low scenario'!$BO17-SUM($K$114:$Q$114)+Projected_fiscal_income!$D17</f>
        <v>-0.035867845408594</v>
      </c>
      <c r="G39" s="103" t="n">
        <f aca="false">'High scenario'!AL17-SUM($K$114:$Q$114)+Projected_fiscal_income!E17+$I$114</f>
        <v>-0.0100470111564925</v>
      </c>
      <c r="H39" s="103" t="n">
        <f aca="false">'High scenario'!$BO17-SUM($K$114:$Q$114)+Projected_fiscal_income!$E17</f>
        <v>-0.0318413384066441</v>
      </c>
      <c r="I39" s="103"/>
    </row>
    <row r="40" customFormat="false" ht="12.8" hidden="false" customHeight="false" outlineLevel="0" collapsed="false">
      <c r="A40" s="98" t="n">
        <v>2029</v>
      </c>
      <c r="B40" s="102"/>
      <c r="C40" s="105" t="n">
        <f aca="false">'Central scenario'!AL18-SUM($K$114:$Q$114)+Projected_fiscal_income!C18+$I$114</f>
        <v>-0.0107543913338439</v>
      </c>
      <c r="D40" s="105" t="n">
        <f aca="false">'Central scenario'!$BO18-SUM($K$114:$Q$114)+Projected_fiscal_income!$C18</f>
        <v>-0.0333498286843768</v>
      </c>
      <c r="E40" s="103" t="n">
        <f aca="false">'Low scenario'!AL18-SUM($K$114:$Q$114)+Projected_fiscal_income!D18+$I$114</f>
        <v>-0.0133810397633677</v>
      </c>
      <c r="F40" s="103" t="n">
        <f aca="false">'Low scenario'!$BO18-SUM($K$114:$Q$114)+Projected_fiscal_income!$D18</f>
        <v>-0.0361492856461991</v>
      </c>
      <c r="G40" s="103" t="n">
        <f aca="false">'High scenario'!AL18-SUM($K$114:$Q$114)+Projected_fiscal_income!E18+$I$114</f>
        <v>-0.00887667662786219</v>
      </c>
      <c r="H40" s="103" t="n">
        <f aca="false">'High scenario'!$BO18-SUM($K$114:$Q$114)+Projected_fiscal_income!$E18</f>
        <v>-0.0315537774221356</v>
      </c>
      <c r="I40" s="103"/>
    </row>
    <row r="41" customFormat="false" ht="12.8" hidden="false" customHeight="false" outlineLevel="0" collapsed="false">
      <c r="A41" s="98" t="n">
        <v>2030</v>
      </c>
      <c r="B41" s="102"/>
      <c r="C41" s="106" t="n">
        <f aca="false">'Central scenario'!AL19-SUM($K$114:$Q$114)+Projected_fiscal_income!C19+$I$114</f>
        <v>-0.00913624092026202</v>
      </c>
      <c r="D41" s="106" t="n">
        <f aca="false">'Central scenario'!$BO19-SUM($K$114:$Q$114)+Projected_fiscal_income!$C19</f>
        <v>-0.0323701006477734</v>
      </c>
      <c r="E41" s="103" t="n">
        <f aca="false">'Low scenario'!AL19-SUM($K$114:$Q$114)+Projected_fiscal_income!D19+$I$114</f>
        <v>-0.0104040567939696</v>
      </c>
      <c r="F41" s="103" t="n">
        <f aca="false">'Low scenario'!$BO19-SUM($K$114:$Q$114)+Projected_fiscal_income!$D19</f>
        <v>-0.0338186802165507</v>
      </c>
      <c r="G41" s="103" t="n">
        <f aca="false">'High scenario'!AL19-SUM($K$114:$Q$114)+Projected_fiscal_income!E19+$I$114</f>
        <v>-0.00685374679622961</v>
      </c>
      <c r="H41" s="103" t="n">
        <f aca="false">'High scenario'!$BO19-SUM($K$114:$Q$114)+Projected_fiscal_income!$E19</f>
        <v>-0.0300535480579866</v>
      </c>
      <c r="I41" s="103"/>
    </row>
    <row r="42" customFormat="false" ht="12.8" hidden="false" customHeight="false" outlineLevel="0" collapsed="false">
      <c r="A42" s="98" t="n">
        <v>2031</v>
      </c>
      <c r="B42" s="102"/>
      <c r="C42" s="106" t="n">
        <f aca="false">'Central scenario'!AL20-SUM($K$114:$Q$114)+Projected_fiscal_income!C20+$I$114</f>
        <v>-0.00755240731025171</v>
      </c>
      <c r="D42" s="106" t="n">
        <f aca="false">'Central scenario'!$BO20-SUM($K$114:$Q$114)+Projected_fiscal_income!$C20</f>
        <v>-0.031621658209754</v>
      </c>
      <c r="E42" s="103" t="n">
        <f aca="false">'Low scenario'!AL20-SUM($K$114:$Q$114)+Projected_fiscal_income!D20+$I$114</f>
        <v>-0.00945238825574952</v>
      </c>
      <c r="F42" s="103" t="n">
        <f aca="false">'Low scenario'!$BO20-SUM($K$114:$Q$114)+Projected_fiscal_income!$D20</f>
        <v>-0.0338625051684968</v>
      </c>
      <c r="G42" s="103" t="n">
        <f aca="false">'High scenario'!AL20-SUM($K$114:$Q$114)+Projected_fiscal_income!E20+$I$114</f>
        <v>-0.00589087560379004</v>
      </c>
      <c r="H42" s="103" t="n">
        <f aca="false">'High scenario'!$BO20-SUM($K$114:$Q$114)+Projected_fiscal_income!$E20</f>
        <v>-0.0299503885943872</v>
      </c>
      <c r="I42" s="103"/>
    </row>
    <row r="43" customFormat="false" ht="12.8" hidden="false" customHeight="false" outlineLevel="0" collapsed="false">
      <c r="A43" s="98" t="n">
        <v>2032</v>
      </c>
      <c r="B43" s="102"/>
      <c r="C43" s="106" t="n">
        <f aca="false">'Central scenario'!AL21-SUM($K$114:$Q$114)+Projected_fiscal_income!C21+$I$114</f>
        <v>-0.0063794636973359</v>
      </c>
      <c r="D43" s="106" t="n">
        <f aca="false">'Central scenario'!$BO21-SUM($K$114:$Q$114)+Projected_fiscal_income!$C21</f>
        <v>-0.0312569362386555</v>
      </c>
      <c r="E43" s="103" t="n">
        <f aca="false">'Low scenario'!AL21-SUM($K$114:$Q$114)+Projected_fiscal_income!D21+$I$114</f>
        <v>-0.00971781748295968</v>
      </c>
      <c r="F43" s="103" t="n">
        <f aca="false">'Low scenario'!$BO21-SUM($K$114:$Q$114)+Projected_fiscal_income!$D21</f>
        <v>-0.0348980769250437</v>
      </c>
      <c r="G43" s="103" t="n">
        <f aca="false">'High scenario'!AL21-SUM($K$114:$Q$114)+Projected_fiscal_income!E21+$I$114</f>
        <v>-0.00417207763163072</v>
      </c>
      <c r="H43" s="103" t="n">
        <f aca="false">'High scenario'!$BO21-SUM($K$114:$Q$114)+Projected_fiscal_income!$E21</f>
        <v>-0.0290542558272286</v>
      </c>
      <c r="I43" s="103"/>
    </row>
    <row r="44" customFormat="false" ht="12.8" hidden="false" customHeight="false" outlineLevel="0" collapsed="false">
      <c r="A44" s="98" t="n">
        <v>2033</v>
      </c>
      <c r="B44" s="102"/>
      <c r="C44" s="105" t="n">
        <f aca="false">'Central scenario'!AL22-SUM($K$114:$Q$114)+Projected_fiscal_income!C22+$I$114</f>
        <v>-0.00522153431796757</v>
      </c>
      <c r="D44" s="105" t="n">
        <f aca="false">'Central scenario'!$BO22-SUM($K$114:$Q$114)+Projected_fiscal_income!$C22</f>
        <v>-0.0307576747209164</v>
      </c>
      <c r="E44" s="103" t="n">
        <f aca="false">'Low scenario'!AL22-SUM($K$114:$Q$114)+Projected_fiscal_income!D22+$I$114</f>
        <v>-0.00865910881795833</v>
      </c>
      <c r="F44" s="103" t="n">
        <f aca="false">'Low scenario'!$BO22-SUM($K$114:$Q$114)+Projected_fiscal_income!$D22</f>
        <v>-0.0345228091286409</v>
      </c>
      <c r="G44" s="103" t="n">
        <f aca="false">'High scenario'!AL22-SUM($K$114:$Q$114)+Projected_fiscal_income!E22+$I$114</f>
        <v>-0.00149882789237379</v>
      </c>
      <c r="H44" s="103" t="n">
        <f aca="false">'High scenario'!$BO22-SUM($K$114:$Q$114)+Projected_fiscal_income!$E22</f>
        <v>-0.0269775673350525</v>
      </c>
      <c r="I44" s="103"/>
    </row>
    <row r="45" customFormat="false" ht="12.8" hidden="false" customHeight="false" outlineLevel="0" collapsed="false">
      <c r="A45" s="98" t="n">
        <v>2034</v>
      </c>
      <c r="B45" s="102"/>
      <c r="C45" s="106" t="n">
        <f aca="false">'Central scenario'!AL23-SUM($K$114:$Q$114)+Projected_fiscal_income!C23+$I$114</f>
        <v>-0.00473764419200175</v>
      </c>
      <c r="D45" s="106" t="n">
        <f aca="false">'Central scenario'!$BO23-SUM($K$114:$Q$114)+Projected_fiscal_income!$C23</f>
        <v>-0.0310076833695358</v>
      </c>
      <c r="E45" s="103" t="n">
        <f aca="false">'Low scenario'!AL23-SUM($K$114:$Q$114)+Projected_fiscal_income!D23+$I$114</f>
        <v>-0.00844295259608409</v>
      </c>
      <c r="F45" s="103" t="n">
        <f aca="false">'Low scenario'!$BO23-SUM($K$114:$Q$114)+Projected_fiscal_income!$D23</f>
        <v>-0.0349746093410271</v>
      </c>
      <c r="G45" s="103" t="n">
        <f aca="false">'High scenario'!AL23-SUM($K$114:$Q$114)+Projected_fiscal_income!E23+$I$114</f>
        <v>-0.000453395120215819</v>
      </c>
      <c r="H45" s="103" t="n">
        <f aca="false">'High scenario'!$BO23-SUM($K$114:$Q$114)+Projected_fiscal_income!$E23</f>
        <v>-0.0263282723702753</v>
      </c>
      <c r="I45" s="103"/>
    </row>
    <row r="46" customFormat="false" ht="12.8" hidden="false" customHeight="false" outlineLevel="0" collapsed="false">
      <c r="A46" s="98" t="n">
        <v>2035</v>
      </c>
      <c r="B46" s="102"/>
      <c r="C46" s="106" t="n">
        <f aca="false">'Central scenario'!AL24-SUM($K$114:$Q$114)+Projected_fiscal_income!C24+$I$114</f>
        <v>-0.00314274507754912</v>
      </c>
      <c r="D46" s="106" t="n">
        <f aca="false">'Central scenario'!$BO24-SUM($K$114:$Q$114)+Projected_fiscal_income!$C24</f>
        <v>-0.0302153579465546</v>
      </c>
      <c r="E46" s="103" t="n">
        <f aca="false">'Low scenario'!AL24-SUM($K$114:$Q$114)+Projected_fiscal_income!D24+$I$114</f>
        <v>-0.00754103300522325</v>
      </c>
      <c r="F46" s="103" t="n">
        <f aca="false">'Low scenario'!$BO24-SUM($K$114:$Q$114)+Projected_fiscal_income!$D24</f>
        <v>-0.0346946533870768</v>
      </c>
      <c r="G46" s="103" t="n">
        <f aca="false">'High scenario'!AL24-SUM($K$114:$Q$114)+Projected_fiscal_income!E24+$I$114</f>
        <v>0.00149837511840321</v>
      </c>
      <c r="H46" s="103" t="n">
        <f aca="false">'High scenario'!$BO24-SUM($K$114:$Q$114)+Projected_fiscal_income!$E24</f>
        <v>-0.0247985212626563</v>
      </c>
      <c r="I46" s="103"/>
    </row>
    <row r="47" customFormat="false" ht="12.8" hidden="false" customHeight="false" outlineLevel="0" collapsed="false">
      <c r="A47" s="98" t="n">
        <v>2036</v>
      </c>
      <c r="B47" s="102"/>
      <c r="C47" s="106" t="n">
        <f aca="false">'Central scenario'!AL25-SUM($K$114:$Q$114)+Projected_fiscal_income!C25+$I$114</f>
        <v>-0.00173563790255475</v>
      </c>
      <c r="D47" s="106" t="n">
        <f aca="false">'Central scenario'!$BO25-SUM($K$114:$Q$114)+Projected_fiscal_income!$C25</f>
        <v>-0.0296289449147311</v>
      </c>
      <c r="E47" s="103" t="n">
        <f aca="false">'Low scenario'!AL25-SUM($K$114:$Q$114)+Projected_fiscal_income!D25+$I$114</f>
        <v>-0.00629771897789577</v>
      </c>
      <c r="F47" s="103" t="n">
        <f aca="false">'Low scenario'!$BO25-SUM($K$114:$Q$114)+Projected_fiscal_income!$D25</f>
        <v>-0.0343332222229703</v>
      </c>
      <c r="G47" s="103" t="n">
        <f aca="false">'High scenario'!AL25-SUM($K$114:$Q$114)+Projected_fiscal_income!E25+$I$114</f>
        <v>0.00345910164468143</v>
      </c>
      <c r="H47" s="103" t="n">
        <f aca="false">'High scenario'!$BO25-SUM($K$114:$Q$114)+Projected_fiscal_income!$E25</f>
        <v>-0.0234464942973706</v>
      </c>
      <c r="I47" s="103"/>
    </row>
    <row r="48" customFormat="false" ht="12.8" hidden="false" customHeight="false" outlineLevel="0" collapsed="false">
      <c r="A48" s="98" t="n">
        <v>2037</v>
      </c>
      <c r="B48" s="102"/>
      <c r="C48" s="105" t="n">
        <f aca="false">'Central scenario'!AL26-SUM($K$114:$Q$114)+Projected_fiscal_income!C26+$I$114</f>
        <v>-0.000855685552657387</v>
      </c>
      <c r="D48" s="105" t="n">
        <f aca="false">'Central scenario'!$BO26-SUM($K$114:$Q$114)+Projected_fiscal_income!$C26</f>
        <v>-0.0294686675197682</v>
      </c>
      <c r="E48" s="103" t="n">
        <f aca="false">'Low scenario'!AL26-SUM($K$114:$Q$114)+Projected_fiscal_income!D26+$I$114</f>
        <v>-0.00441653999884549</v>
      </c>
      <c r="F48" s="103" t="n">
        <f aca="false">'Low scenario'!$BO26-SUM($K$114:$Q$114)+Projected_fiscal_income!$D26</f>
        <v>-0.0332180545888763</v>
      </c>
      <c r="G48" s="103" t="n">
        <f aca="false">'High scenario'!AL26-SUM($K$114:$Q$114)+Projected_fiscal_income!E26+$I$114</f>
        <v>0.00429312400159374</v>
      </c>
      <c r="H48" s="103" t="n">
        <f aca="false">'High scenario'!$BO26-SUM($K$114:$Q$114)+Projected_fiscal_income!$E26</f>
        <v>-0.0233308478259107</v>
      </c>
      <c r="I48" s="103"/>
    </row>
    <row r="49" customFormat="false" ht="12.8" hidden="false" customHeight="false" outlineLevel="0" collapsed="false">
      <c r="A49" s="98" t="n">
        <v>2038</v>
      </c>
      <c r="B49" s="102"/>
      <c r="C49" s="106" t="n">
        <f aca="false">'Central scenario'!AL27-SUM($K$114:$Q$114)+Projected_fiscal_income!C27+$I$114</f>
        <v>0.000620618759309618</v>
      </c>
      <c r="D49" s="106" t="n">
        <f aca="false">'Central scenario'!$BO27-SUM($K$114:$Q$114)+Projected_fiscal_income!$C27</f>
        <v>-0.0284476384380205</v>
      </c>
      <c r="E49" s="103" t="n">
        <f aca="false">'Low scenario'!AL27-SUM($K$114:$Q$114)+Projected_fiscal_income!D27+$I$114</f>
        <v>-0.00396966872460207</v>
      </c>
      <c r="F49" s="103" t="n">
        <f aca="false">'Low scenario'!$BO27-SUM($K$114:$Q$114)+Projected_fiscal_income!$D27</f>
        <v>-0.0335152935601592</v>
      </c>
      <c r="G49" s="103" t="n">
        <f aca="false">'High scenario'!AL27-SUM($K$114:$Q$114)+Projected_fiscal_income!E27+$I$114</f>
        <v>0.00564422813306643</v>
      </c>
      <c r="H49" s="103" t="n">
        <f aca="false">'High scenario'!$BO27-SUM($K$114:$Q$114)+Projected_fiscal_income!$E27</f>
        <v>-0.0225334232587176</v>
      </c>
      <c r="I49" s="103"/>
    </row>
    <row r="50" customFormat="false" ht="12.8" hidden="false" customHeight="false" outlineLevel="0" collapsed="false">
      <c r="A50" s="98" t="n">
        <v>2039</v>
      </c>
      <c r="B50" s="107"/>
      <c r="C50" s="106" t="n">
        <f aca="false">'Central scenario'!AL28-SUM($K$114:$Q$114)+Projected_fiscal_income!C28+$I$114</f>
        <v>0.00187662756662203</v>
      </c>
      <c r="D50" s="106" t="n">
        <f aca="false">'Central scenario'!$BO28-SUM($K$114:$Q$114)+Projected_fiscal_income!$C28</f>
        <v>-0.0279360353835864</v>
      </c>
      <c r="E50" s="103" t="n">
        <f aca="false">'Low scenario'!AL28-SUM($K$114:$Q$114)+Projected_fiscal_income!D28+$I$114</f>
        <v>-0.003547574905765</v>
      </c>
      <c r="F50" s="103" t="n">
        <f aca="false">'Low scenario'!$BO28-SUM($K$114:$Q$114)+Projected_fiscal_income!$D28</f>
        <v>-0.0339328145104113</v>
      </c>
      <c r="G50" s="103" t="n">
        <f aca="false">'High scenario'!AL28-SUM($K$114:$Q$114)+Projected_fiscal_income!E28+$I$114</f>
        <v>0.00732197734162538</v>
      </c>
      <c r="H50" s="103" t="n">
        <f aca="false">'High scenario'!$BO28-SUM($K$114:$Q$114)+Projected_fiscal_income!$E28</f>
        <v>-0.0214786924601492</v>
      </c>
      <c r="I50" s="103"/>
    </row>
    <row r="51" customFormat="false" ht="12.8" hidden="false" customHeight="false" outlineLevel="0" collapsed="false">
      <c r="A51" s="98" t="n">
        <v>2040</v>
      </c>
      <c r="B51" s="108"/>
      <c r="C51" s="106" t="n">
        <f aca="false">'Central scenario'!AL29-SUM($K$114:$Q$114)+Projected_fiscal_income!C29+$I$114</f>
        <v>0.00263504213618493</v>
      </c>
      <c r="D51" s="106" t="n">
        <f aca="false">'Central scenario'!$BO29-SUM($K$114:$Q$114)+Projected_fiscal_income!$C29</f>
        <v>-0.0276975034417611</v>
      </c>
      <c r="E51" s="103" t="n">
        <f aca="false">'Low scenario'!AL29-SUM($K$114:$Q$114)+Projected_fiscal_income!D29+$I$114</f>
        <v>-0.00298113411224134</v>
      </c>
      <c r="F51" s="103" t="n">
        <f aca="false">'Low scenario'!$BO29-SUM($K$114:$Q$114)+Projected_fiscal_income!$D29</f>
        <v>-0.0339925319521999</v>
      </c>
      <c r="G51" s="103" t="n">
        <f aca="false">'High scenario'!AL29-SUM($K$114:$Q$114)+Projected_fiscal_income!E29+$I$114</f>
        <v>0.00801473829595769</v>
      </c>
      <c r="H51" s="103" t="n">
        <f aca="false">'High scenario'!$BO29-SUM($K$114:$Q$114)+Projected_fiscal_income!$E29</f>
        <v>-0.0213759708271294</v>
      </c>
      <c r="I51" s="103"/>
    </row>
    <row r="54" customFormat="false" ht="12.8" hidden="false" customHeight="false" outlineLevel="0" collapsed="false">
      <c r="C54" s="111"/>
      <c r="D54" s="111"/>
      <c r="E54" s="111"/>
      <c r="F54" s="111" t="s">
        <v>140</v>
      </c>
      <c r="G54" s="111"/>
      <c r="H54" s="111"/>
      <c r="I54" s="111"/>
      <c r="J54" s="111"/>
    </row>
    <row r="55" customFormat="false" ht="12.8" hidden="false" customHeight="false" outlineLevel="0" collapsed="false">
      <c r="C55" s="112" t="s">
        <v>141</v>
      </c>
      <c r="D55" s="112"/>
      <c r="E55" s="112"/>
      <c r="F55" s="112"/>
      <c r="G55" s="112"/>
      <c r="H55" s="112"/>
      <c r="I55" s="111"/>
      <c r="J55" s="112" t="s">
        <v>142</v>
      </c>
      <c r="K55" s="112"/>
      <c r="L55" s="112"/>
      <c r="M55" s="112"/>
      <c r="N55" s="112"/>
      <c r="O55" s="112"/>
      <c r="P55" s="112"/>
    </row>
    <row r="56" customFormat="false" ht="12.8" hidden="false" customHeight="false" outlineLevel="0" collapsed="false">
      <c r="B56" s="113"/>
      <c r="C56" s="114" t="s">
        <v>143</v>
      </c>
      <c r="D56" s="114"/>
      <c r="E56" s="114"/>
      <c r="F56" s="114"/>
      <c r="G56" s="114"/>
      <c r="H56" s="114"/>
      <c r="I56" s="114"/>
      <c r="J56" s="114"/>
      <c r="K56" s="115"/>
      <c r="L56" s="115" t="s">
        <v>144</v>
      </c>
      <c r="M56" s="115"/>
      <c r="N56" s="115"/>
      <c r="O56" s="115"/>
      <c r="P56" s="115"/>
      <c r="Q56" s="115"/>
      <c r="R56" s="115"/>
    </row>
    <row r="57" customFormat="false" ht="12.8" hidden="false" customHeight="false" outlineLevel="0" collapsed="false">
      <c r="B57" s="113"/>
      <c r="C57" s="116" t="s">
        <v>145</v>
      </c>
      <c r="D57" s="117" t="s">
        <v>146</v>
      </c>
      <c r="E57" s="116" t="s">
        <v>147</v>
      </c>
      <c r="F57" s="117" t="s">
        <v>148</v>
      </c>
      <c r="G57" s="116" t="s">
        <v>149</v>
      </c>
      <c r="H57" s="117" t="s">
        <v>150</v>
      </c>
      <c r="I57" s="116" t="s">
        <v>151</v>
      </c>
      <c r="J57" s="117" t="s">
        <v>152</v>
      </c>
      <c r="K57" s="117" t="s">
        <v>153</v>
      </c>
      <c r="L57" s="118" t="s">
        <v>154</v>
      </c>
      <c r="M57" s="117" t="s">
        <v>155</v>
      </c>
      <c r="N57" s="118" t="s">
        <v>156</v>
      </c>
      <c r="O57" s="117" t="s">
        <v>157</v>
      </c>
      <c r="P57" s="118" t="s">
        <v>158</v>
      </c>
      <c r="Q57" s="117" t="s">
        <v>159</v>
      </c>
      <c r="R57" s="118" t="s">
        <v>160</v>
      </c>
    </row>
    <row r="58" customFormat="false" ht="12.8" hidden="false" customHeight="false" outlineLevel="0" collapsed="false">
      <c r="B58" s="117" t="n">
        <v>1993</v>
      </c>
      <c r="C58" s="119" t="n">
        <v>853307.6</v>
      </c>
      <c r="D58" s="117"/>
      <c r="E58" s="117"/>
      <c r="F58" s="120"/>
      <c r="G58" s="117"/>
      <c r="H58" s="119"/>
      <c r="I58" s="119" t="n">
        <v>3015865.81949566</v>
      </c>
      <c r="J58" s="119"/>
      <c r="K58" s="121" t="n">
        <v>352371.13373</v>
      </c>
      <c r="L58" s="121"/>
      <c r="M58" s="121" t="n">
        <v>1036245.35282</v>
      </c>
      <c r="N58" s="121" t="n">
        <v>214541.63623</v>
      </c>
      <c r="O58" s="121" t="n">
        <v>0</v>
      </c>
      <c r="P58" s="121"/>
      <c r="Q58" s="121"/>
      <c r="R58" s="121"/>
    </row>
    <row r="59" customFormat="false" ht="12.8" hidden="false" customHeight="false" outlineLevel="0" collapsed="false">
      <c r="B59" s="113" t="n">
        <v>1994</v>
      </c>
      <c r="C59" s="122" t="n">
        <v>1164662.22</v>
      </c>
      <c r="D59" s="123"/>
      <c r="E59" s="123"/>
      <c r="F59" s="123"/>
      <c r="G59" s="123"/>
      <c r="H59" s="122"/>
      <c r="I59" s="122" t="n">
        <v>3226509.52498154</v>
      </c>
      <c r="J59" s="122"/>
      <c r="K59" s="119" t="n">
        <v>293763.12069</v>
      </c>
      <c r="L59" s="119"/>
      <c r="M59" s="119" t="n">
        <v>1287640.9398</v>
      </c>
      <c r="N59" s="119" t="n">
        <v>456594.30016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3" t="n">
        <v>1995</v>
      </c>
      <c r="C60" s="119" t="n">
        <v>1243225.6</v>
      </c>
      <c r="D60" s="117"/>
      <c r="E60" s="117"/>
      <c r="F60" s="117"/>
      <c r="G60" s="117"/>
      <c r="H60" s="119"/>
      <c r="I60" s="119" t="n">
        <v>2990988.48141767</v>
      </c>
      <c r="J60" s="119"/>
      <c r="K60" s="121" t="n">
        <v>296927.9492</v>
      </c>
      <c r="L60" s="121"/>
      <c r="M60" s="121" t="n">
        <v>1187925.9343</v>
      </c>
      <c r="N60" s="121" t="n">
        <v>524982.07006</v>
      </c>
      <c r="O60" s="121" t="n">
        <v>0</v>
      </c>
      <c r="P60" s="121"/>
      <c r="Q60" s="121"/>
      <c r="R60" s="121"/>
    </row>
    <row r="61" customFormat="false" ht="12.8" hidden="false" customHeight="false" outlineLevel="0" collapsed="false">
      <c r="B61" s="113" t="n">
        <v>1996</v>
      </c>
      <c r="C61" s="122" t="n">
        <v>1456325.4</v>
      </c>
      <c r="D61" s="122"/>
      <c r="E61" s="123" t="n">
        <v>1903838.651715</v>
      </c>
      <c r="F61" s="122" t="n">
        <v>2338287</v>
      </c>
      <c r="G61" s="123" t="n">
        <v>172304</v>
      </c>
      <c r="H61" s="122"/>
      <c r="I61" s="122" t="n">
        <v>3231346.71425055</v>
      </c>
      <c r="J61" s="122" t="n">
        <v>516954.41</v>
      </c>
      <c r="K61" s="119" t="n">
        <v>330883.704</v>
      </c>
      <c r="L61" s="119"/>
      <c r="M61" s="119" t="n">
        <v>1011324.76855</v>
      </c>
      <c r="N61" s="119" t="n">
        <v>1019118.98165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3" t="n">
        <v>1997</v>
      </c>
      <c r="C62" s="119" t="n">
        <v>1669177.74063</v>
      </c>
      <c r="D62" s="119"/>
      <c r="E62" s="117" t="n">
        <v>2043538.989492</v>
      </c>
      <c r="F62" s="119" t="n">
        <v>3917421</v>
      </c>
      <c r="G62" s="117" t="n">
        <v>193825</v>
      </c>
      <c r="H62" s="119"/>
      <c r="I62" s="119" t="n">
        <v>3598188.08761998</v>
      </c>
      <c r="J62" s="119" t="n">
        <v>1986806.99</v>
      </c>
      <c r="K62" s="121" t="n">
        <v>246102.79437</v>
      </c>
      <c r="L62" s="121"/>
      <c r="M62" s="121" t="n">
        <v>1102667.44057</v>
      </c>
      <c r="N62" s="121" t="n">
        <v>1011029.82583</v>
      </c>
      <c r="O62" s="121" t="n">
        <v>0</v>
      </c>
      <c r="P62" s="121"/>
      <c r="Q62" s="121"/>
      <c r="R62" s="121"/>
    </row>
    <row r="63" customFormat="false" ht="12.8" hidden="false" customHeight="false" outlineLevel="0" collapsed="false">
      <c r="B63" s="113" t="n">
        <v>1998</v>
      </c>
      <c r="C63" s="122" t="n">
        <v>1902253.64072</v>
      </c>
      <c r="D63" s="122" t="n">
        <v>43509.9</v>
      </c>
      <c r="E63" s="123" t="n">
        <v>2097707.449838</v>
      </c>
      <c r="F63" s="122" t="n">
        <v>3692434</v>
      </c>
      <c r="G63" s="123" t="n">
        <v>197766</v>
      </c>
      <c r="H63" s="122"/>
      <c r="I63" s="122" t="n">
        <v>3797640.46271228</v>
      </c>
      <c r="J63" s="122" t="n">
        <v>1855405.55</v>
      </c>
      <c r="K63" s="119" t="n">
        <v>231684.89787</v>
      </c>
      <c r="L63" s="119"/>
      <c r="M63" s="119" t="n">
        <v>1323795.24164</v>
      </c>
      <c r="N63" s="119" t="n">
        <v>1121821.99199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3" t="n">
        <v>1999</v>
      </c>
      <c r="C64" s="119" t="n">
        <v>1850960.88511</v>
      </c>
      <c r="D64" s="119" t="n">
        <v>193381.3</v>
      </c>
      <c r="E64" s="117" t="n">
        <v>1876157.764481</v>
      </c>
      <c r="F64" s="119" t="n">
        <v>3587875</v>
      </c>
      <c r="G64" s="117" t="n">
        <v>196994</v>
      </c>
      <c r="H64" s="119"/>
      <c r="I64" s="119" t="n">
        <v>3702544.47452621</v>
      </c>
      <c r="J64" s="119" t="n">
        <v>1868434.31</v>
      </c>
      <c r="K64" s="121" t="n">
        <v>239526.32367</v>
      </c>
      <c r="L64" s="121"/>
      <c r="M64" s="121" t="n">
        <v>1408351.81663</v>
      </c>
      <c r="N64" s="121" t="n">
        <v>1053075.5174</v>
      </c>
      <c r="O64" s="121" t="n">
        <v>0</v>
      </c>
      <c r="P64" s="121"/>
      <c r="Q64" s="121"/>
      <c r="R64" s="121"/>
    </row>
    <row r="65" customFormat="false" ht="12.8" hidden="false" customHeight="false" outlineLevel="0" collapsed="false">
      <c r="B65" s="113" t="n">
        <v>2000</v>
      </c>
      <c r="C65" s="122" t="n">
        <v>2095954.20594</v>
      </c>
      <c r="D65" s="122" t="n">
        <v>225126.798267</v>
      </c>
      <c r="E65" s="123" t="n">
        <v>1959837.85384788</v>
      </c>
      <c r="F65" s="122" t="n">
        <v>3478201</v>
      </c>
      <c r="G65" s="123" t="n">
        <v>487254.75526</v>
      </c>
      <c r="H65" s="122"/>
      <c r="I65" s="122" t="n">
        <v>3765213.6844696</v>
      </c>
      <c r="J65" s="122" t="n">
        <v>1776845.4022295</v>
      </c>
      <c r="K65" s="119" t="n">
        <v>215402.99416</v>
      </c>
      <c r="L65" s="119"/>
      <c r="M65" s="119" t="n">
        <v>1300825.33734</v>
      </c>
      <c r="N65" s="119" t="n">
        <v>1093248.25442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3" t="n">
        <v>2001</v>
      </c>
      <c r="C66" s="119" t="n">
        <v>1994592.07047</v>
      </c>
      <c r="D66" s="119" t="n">
        <v>213002.63159</v>
      </c>
      <c r="E66" s="117" t="n">
        <v>1582734.84789566</v>
      </c>
      <c r="F66" s="119" t="n">
        <v>3419627</v>
      </c>
      <c r="G66" s="117" t="n">
        <v>225853.29969</v>
      </c>
      <c r="H66" s="119" t="n">
        <v>2933082</v>
      </c>
      <c r="I66" s="119" t="n">
        <v>3343942.45631307</v>
      </c>
      <c r="J66" s="119" t="n">
        <v>1739519.1815753</v>
      </c>
      <c r="K66" s="121" t="n">
        <v>184976.21637</v>
      </c>
      <c r="L66" s="121"/>
      <c r="M66" s="121" t="n">
        <v>1232567.64749</v>
      </c>
      <c r="N66" s="121" t="n">
        <v>1053013.16575</v>
      </c>
      <c r="O66" s="121" t="n">
        <v>0</v>
      </c>
      <c r="P66" s="121"/>
      <c r="Q66" s="121"/>
      <c r="R66" s="121"/>
    </row>
    <row r="67" customFormat="false" ht="12.8" hidden="false" customHeight="false" outlineLevel="0" collapsed="false">
      <c r="B67" s="113" t="n">
        <v>2002</v>
      </c>
      <c r="C67" s="122" t="n">
        <v>1721480.99196</v>
      </c>
      <c r="D67" s="122" t="n">
        <v>161900.70904</v>
      </c>
      <c r="E67" s="123" t="n">
        <v>1571513.88819431</v>
      </c>
      <c r="F67" s="122" t="n">
        <v>4483171</v>
      </c>
      <c r="G67" s="123" t="n">
        <v>217634.09198</v>
      </c>
      <c r="H67" s="122" t="n">
        <v>4857335</v>
      </c>
      <c r="I67" s="122" t="n">
        <v>3012321.73270982</v>
      </c>
      <c r="J67" s="122" t="n">
        <v>1808967.1664198</v>
      </c>
      <c r="K67" s="119" t="n">
        <v>210715.14495</v>
      </c>
      <c r="L67" s="119"/>
      <c r="M67" s="119" t="n">
        <v>1228490.33447</v>
      </c>
      <c r="N67" s="119" t="n">
        <v>896657.02276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3" t="n">
        <v>2003</v>
      </c>
      <c r="C68" s="119" t="n">
        <v>2926862.80533</v>
      </c>
      <c r="D68" s="119" t="n">
        <v>206266.978848</v>
      </c>
      <c r="E68" s="117" t="n">
        <v>2159757.59570741</v>
      </c>
      <c r="F68" s="119" t="n">
        <v>4973177</v>
      </c>
      <c r="G68" s="117" t="n">
        <v>256304.73254</v>
      </c>
      <c r="H68" s="119" t="n">
        <v>5900237</v>
      </c>
      <c r="I68" s="119" t="n">
        <v>4436735.16197493</v>
      </c>
      <c r="J68" s="119" t="n">
        <v>1866693.826383</v>
      </c>
      <c r="K68" s="121" t="n">
        <v>256579.96757</v>
      </c>
      <c r="L68" s="121"/>
      <c r="M68" s="121" t="n">
        <v>1474636.94382</v>
      </c>
      <c r="N68" s="121" t="n">
        <v>1080109.03364</v>
      </c>
      <c r="O68" s="121" t="n">
        <v>0</v>
      </c>
      <c r="P68" s="121"/>
      <c r="Q68" s="121"/>
      <c r="R68" s="121"/>
    </row>
    <row r="69" customFormat="false" ht="12.8" hidden="false" customHeight="false" outlineLevel="0" collapsed="false">
      <c r="B69" s="113" t="n">
        <v>2004</v>
      </c>
      <c r="C69" s="122" t="n">
        <v>4445674.9968</v>
      </c>
      <c r="D69" s="122" t="n">
        <v>319188.208521</v>
      </c>
      <c r="E69" s="123" t="n">
        <v>3193816.385506</v>
      </c>
      <c r="F69" s="122" t="n">
        <v>5378515</v>
      </c>
      <c r="G69" s="123" t="n">
        <v>343399.86403</v>
      </c>
      <c r="H69" s="122" t="n">
        <v>7681862</v>
      </c>
      <c r="I69" s="122" t="n">
        <v>6613425.98806711</v>
      </c>
      <c r="J69" s="122" t="n">
        <v>2024594.8909331</v>
      </c>
      <c r="K69" s="119" t="n">
        <v>292385.97512</v>
      </c>
      <c r="L69" s="119"/>
      <c r="M69" s="119" t="n">
        <v>1469347.76251</v>
      </c>
      <c r="N69" s="119" t="n">
        <v>1558850.89528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3" t="n">
        <v>2005</v>
      </c>
      <c r="C70" s="119" t="n">
        <v>5603319.4768</v>
      </c>
      <c r="D70" s="119" t="n">
        <v>414100.619296</v>
      </c>
      <c r="E70" s="117" t="n">
        <v>3799668.14863337</v>
      </c>
      <c r="F70" s="119" t="n">
        <v>6017379</v>
      </c>
      <c r="G70" s="117" t="n">
        <v>392086.011</v>
      </c>
      <c r="H70" s="119" t="n">
        <v>9434291</v>
      </c>
      <c r="I70" s="119" t="n">
        <v>8146311.50442478</v>
      </c>
      <c r="J70" s="119" t="n">
        <v>2283146.7197573</v>
      </c>
      <c r="K70" s="121" t="n">
        <v>443286.29688</v>
      </c>
      <c r="L70" s="121"/>
      <c r="M70" s="121" t="n">
        <v>1538056.66477</v>
      </c>
      <c r="N70" s="121" t="n">
        <v>1940345.98108</v>
      </c>
      <c r="O70" s="121" t="n">
        <v>0</v>
      </c>
      <c r="P70" s="121"/>
      <c r="Q70" s="121"/>
      <c r="R70" s="121"/>
    </row>
    <row r="71" customFormat="false" ht="12.8" hidden="false" customHeight="false" outlineLevel="0" collapsed="false">
      <c r="B71" s="113" t="n">
        <v>2006</v>
      </c>
      <c r="C71" s="122" t="n">
        <v>6733513.05459</v>
      </c>
      <c r="D71" s="122" t="n">
        <v>463050.868035</v>
      </c>
      <c r="E71" s="123" t="n">
        <v>4856595.57018673</v>
      </c>
      <c r="F71" s="122" t="n">
        <v>6572626</v>
      </c>
      <c r="G71" s="123" t="n">
        <v>398243.52609</v>
      </c>
      <c r="H71" s="122" t="n">
        <v>11685685</v>
      </c>
      <c r="I71" s="122" t="n">
        <v>10103645.4250591</v>
      </c>
      <c r="J71" s="122" t="n">
        <v>2437923.9389405</v>
      </c>
      <c r="K71" s="119" t="n">
        <v>596706.40429</v>
      </c>
      <c r="L71" s="119"/>
      <c r="M71" s="119" t="n">
        <v>1685933.6627</v>
      </c>
      <c r="N71" s="119" t="n">
        <v>2798293.27906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3" t="n">
        <v>2007</v>
      </c>
      <c r="C72" s="119" t="n">
        <v>8488745.60076</v>
      </c>
      <c r="D72" s="119" t="n">
        <v>525160.252624</v>
      </c>
      <c r="E72" s="117" t="n">
        <v>6461394.65383149</v>
      </c>
      <c r="F72" s="119" t="n">
        <v>7465676</v>
      </c>
      <c r="G72" s="117" t="n">
        <v>447075.21997</v>
      </c>
      <c r="H72" s="119" t="n">
        <v>15064961</v>
      </c>
      <c r="I72" s="119" t="n">
        <v>13371549.19129</v>
      </c>
      <c r="J72" s="119" t="n">
        <v>2704319.9941651</v>
      </c>
      <c r="K72" s="121" t="n">
        <v>838168.47267</v>
      </c>
      <c r="L72" s="121"/>
      <c r="M72" s="121" t="n">
        <v>2059936.26201</v>
      </c>
      <c r="N72" s="121" t="n">
        <v>4169261.10058</v>
      </c>
      <c r="O72" s="121" t="n">
        <v>0</v>
      </c>
      <c r="P72" s="121"/>
      <c r="Q72" s="121"/>
      <c r="R72" s="121"/>
    </row>
    <row r="73" customFormat="false" ht="12.8" hidden="false" customHeight="false" outlineLevel="0" collapsed="false">
      <c r="B73" s="113" t="n">
        <v>2008</v>
      </c>
      <c r="C73" s="122" t="n">
        <v>10735671.1304</v>
      </c>
      <c r="D73" s="122" t="n">
        <v>710091.538779</v>
      </c>
      <c r="E73" s="123" t="n">
        <v>8271840.77363275</v>
      </c>
      <c r="F73" s="122" t="n">
        <v>9693850</v>
      </c>
      <c r="G73" s="123" t="n">
        <v>555098.17588</v>
      </c>
      <c r="H73" s="122" t="n">
        <v>19495157</v>
      </c>
      <c r="I73" s="122" t="n">
        <v>16753835.7595</v>
      </c>
      <c r="J73" s="122" t="n">
        <v>3269922.0771961</v>
      </c>
      <c r="K73" s="119" t="n">
        <v>1265908.80827</v>
      </c>
      <c r="L73" s="119"/>
      <c r="M73" s="119" t="n">
        <v>2527385.48547</v>
      </c>
      <c r="N73" s="119" t="n">
        <v>6157865.94606</v>
      </c>
      <c r="O73" s="119" t="n">
        <v>1341518.04191</v>
      </c>
      <c r="P73" s="119"/>
      <c r="Q73" s="119"/>
      <c r="R73" s="119"/>
    </row>
    <row r="74" customFormat="false" ht="12.8" hidden="false" customHeight="false" outlineLevel="0" collapsed="false">
      <c r="B74" s="113" t="n">
        <v>2009</v>
      </c>
      <c r="C74" s="119" t="n">
        <v>11102856.8612</v>
      </c>
      <c r="D74" s="119" t="n">
        <v>900098.5</v>
      </c>
      <c r="E74" s="117" t="n">
        <v>9009731.229499</v>
      </c>
      <c r="F74" s="119" t="n">
        <v>11593279</v>
      </c>
      <c r="G74" s="117" t="n">
        <v>658385</v>
      </c>
      <c r="H74" s="119" t="n">
        <v>20561471</v>
      </c>
      <c r="I74" s="119" t="n">
        <v>18241431.1264</v>
      </c>
      <c r="J74" s="119" t="n">
        <v>3806449.67</v>
      </c>
      <c r="K74" s="121" t="n">
        <v>2218502.32568</v>
      </c>
      <c r="L74" s="121"/>
      <c r="M74" s="121" t="n">
        <v>3449309.24374</v>
      </c>
      <c r="N74" s="121" t="n">
        <v>8571574.85123</v>
      </c>
      <c r="O74" s="121" t="n">
        <v>2090315.13795</v>
      </c>
      <c r="P74" s="121"/>
      <c r="Q74" s="121"/>
      <c r="R74" s="121"/>
    </row>
    <row r="75" customFormat="false" ht="12.8" hidden="false" customHeight="false" outlineLevel="0" collapsed="false">
      <c r="B75" s="113" t="n">
        <v>2010</v>
      </c>
      <c r="C75" s="122" t="n">
        <v>15263717.30188</v>
      </c>
      <c r="D75" s="122" t="n">
        <v>1463000</v>
      </c>
      <c r="E75" s="123" t="n">
        <v>11741500</v>
      </c>
      <c r="F75" s="122" t="n">
        <v>15269008</v>
      </c>
      <c r="G75" s="123" t="n">
        <v>771500</v>
      </c>
      <c r="H75" s="122" t="n">
        <v>26884733</v>
      </c>
      <c r="I75" s="122" t="n">
        <v>24500782.05837</v>
      </c>
      <c r="J75" s="122" t="n">
        <v>4960800</v>
      </c>
      <c r="K75" s="119" t="n">
        <v>3204177.57701</v>
      </c>
      <c r="L75" s="119"/>
      <c r="M75" s="119" t="n">
        <v>4575635.74562</v>
      </c>
      <c r="N75" s="119" t="n">
        <v>11981071.62296</v>
      </c>
      <c r="O75" s="119" t="n">
        <v>2146300</v>
      </c>
      <c r="P75" s="119"/>
      <c r="Q75" s="119"/>
      <c r="R75" s="119"/>
    </row>
    <row r="76" customFormat="false" ht="12.8" hidden="false" customHeight="false" outlineLevel="0" collapsed="false">
      <c r="B76" s="113" t="n">
        <v>2011</v>
      </c>
      <c r="C76" s="119" t="n">
        <v>21562243.17099</v>
      </c>
      <c r="D76" s="119" t="n">
        <v>2085600</v>
      </c>
      <c r="E76" s="117" t="n">
        <v>15229500</v>
      </c>
      <c r="F76" s="119" t="n">
        <v>18131477</v>
      </c>
      <c r="G76" s="117" t="n">
        <v>1013100</v>
      </c>
      <c r="H76" s="119" t="n">
        <v>36179425</v>
      </c>
      <c r="I76" s="119" t="n">
        <v>32436095.45798</v>
      </c>
      <c r="J76" s="119" t="n">
        <v>5715000</v>
      </c>
      <c r="K76" s="121" t="n">
        <v>4769282.46596</v>
      </c>
      <c r="L76" s="121" t="n">
        <v>729678.74661</v>
      </c>
      <c r="M76" s="121" t="n">
        <v>5370180.45524</v>
      </c>
      <c r="N76" s="121" t="n">
        <v>17562855.03792</v>
      </c>
      <c r="O76" s="121" t="n">
        <v>2247300</v>
      </c>
      <c r="P76" s="121"/>
      <c r="Q76" s="121" t="n">
        <v>716700</v>
      </c>
      <c r="R76" s="121"/>
    </row>
    <row r="77" customFormat="false" ht="12.8" hidden="false" customHeight="false" outlineLevel="0" collapsed="false">
      <c r="B77" s="113" t="n">
        <v>2012</v>
      </c>
      <c r="C77" s="122" t="n">
        <v>27594331.3664</v>
      </c>
      <c r="D77" s="122" t="n">
        <v>2672800</v>
      </c>
      <c r="E77" s="123" t="n">
        <v>19313800</v>
      </c>
      <c r="F77" s="122" t="n">
        <v>25785407</v>
      </c>
      <c r="G77" s="123" t="n">
        <v>1229100</v>
      </c>
      <c r="H77" s="122" t="n">
        <v>43931228</v>
      </c>
      <c r="I77" s="122" t="n">
        <v>41041468.20529</v>
      </c>
      <c r="J77" s="122" t="n">
        <v>8238600</v>
      </c>
      <c r="K77" s="119" t="n">
        <v>6238307.1858</v>
      </c>
      <c r="L77" s="119" t="n">
        <v>953762.92164</v>
      </c>
      <c r="M77" s="119" t="n">
        <v>6683313.77334</v>
      </c>
      <c r="N77" s="119" t="n">
        <v>26606758.85089</v>
      </c>
      <c r="O77" s="119" t="n">
        <v>3258800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3" t="n">
        <v>2013</v>
      </c>
      <c r="C78" s="119" t="n">
        <v>36576358.35</v>
      </c>
      <c r="D78" s="119" t="n">
        <v>3099000</v>
      </c>
      <c r="E78" s="117" t="n">
        <v>24906800</v>
      </c>
      <c r="F78" s="119" t="n">
        <v>31010317</v>
      </c>
      <c r="G78" s="117" t="n">
        <v>1332400</v>
      </c>
      <c r="H78" s="119" t="n">
        <v>56514839</v>
      </c>
      <c r="I78" s="119" t="n">
        <v>53287660.80492</v>
      </c>
      <c r="J78" s="119" t="n">
        <v>8682000</v>
      </c>
      <c r="K78" s="121" t="n">
        <v>7042799.31211</v>
      </c>
      <c r="L78" s="121" t="n">
        <v>1253574.1296</v>
      </c>
      <c r="M78" s="121" t="n">
        <v>8856389.21015</v>
      </c>
      <c r="N78" s="121" t="n">
        <v>36122011.13802</v>
      </c>
      <c r="O78" s="121" t="n">
        <v>5590600</v>
      </c>
      <c r="P78" s="121"/>
      <c r="Q78" s="121" t="n">
        <v>0</v>
      </c>
      <c r="R78" s="121"/>
    </row>
    <row r="79" customFormat="false" ht="12.8" hidden="false" customHeight="false" outlineLevel="0" collapsed="false">
      <c r="B79" s="113" t="n">
        <v>2014</v>
      </c>
      <c r="C79" s="122" t="n">
        <v>53294684.66403</v>
      </c>
      <c r="D79" s="122" t="n">
        <v>2940800</v>
      </c>
      <c r="E79" s="123" t="n">
        <v>32721600</v>
      </c>
      <c r="F79" s="122" t="n">
        <v>44490091</v>
      </c>
      <c r="G79" s="123" t="n">
        <v>1984900</v>
      </c>
      <c r="H79" s="122" t="n">
        <v>76739818</v>
      </c>
      <c r="I79" s="122" t="n">
        <v>72676066.20744</v>
      </c>
      <c r="J79" s="122" t="n">
        <v>12167700</v>
      </c>
      <c r="K79" s="119" t="n">
        <v>9516808.09741</v>
      </c>
      <c r="L79" s="119" t="n">
        <v>1610245.75254</v>
      </c>
      <c r="M79" s="119" t="n">
        <v>11872462.07607</v>
      </c>
      <c r="N79" s="119" t="n">
        <v>49042610.26827</v>
      </c>
      <c r="O79" s="119" t="n">
        <v>8266200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3" t="n">
        <v>2015</v>
      </c>
      <c r="C80" s="119" t="n">
        <v>75797809.1</v>
      </c>
      <c r="D80" s="119" t="n">
        <v>3969300</v>
      </c>
      <c r="E80" s="124" t="n">
        <v>43272400</v>
      </c>
      <c r="F80" s="119" t="n">
        <v>56478261</v>
      </c>
      <c r="G80" s="117" t="n">
        <v>2916400</v>
      </c>
      <c r="H80" s="119" t="n">
        <v>97479599</v>
      </c>
      <c r="I80" s="119" t="n">
        <v>95600316.12798</v>
      </c>
      <c r="J80" s="119" t="n">
        <v>14199800</v>
      </c>
      <c r="K80" s="121" t="n">
        <v>12485483.44174</v>
      </c>
      <c r="L80" s="121" t="n">
        <v>2178603.64548</v>
      </c>
      <c r="M80" s="121" t="n">
        <v>16038444.76165</v>
      </c>
      <c r="N80" s="121" t="n">
        <v>68361691.35172</v>
      </c>
      <c r="O80" s="121" t="n">
        <v>10207500</v>
      </c>
      <c r="P80" s="121"/>
      <c r="Q80" s="121" t="n">
        <v>0</v>
      </c>
      <c r="R80" s="121"/>
    </row>
    <row r="81" customFormat="false" ht="12.8" hidden="false" customHeight="false" outlineLevel="0" collapsed="false">
      <c r="B81" s="113" t="n">
        <v>2016</v>
      </c>
      <c r="C81" s="122" t="n">
        <v>86485940.4164</v>
      </c>
      <c r="D81" s="122" t="n">
        <v>4810100</v>
      </c>
      <c r="E81" s="122" t="n">
        <v>58259500</v>
      </c>
      <c r="F81" s="122" t="n">
        <v>75663968</v>
      </c>
      <c r="G81" s="123" t="n">
        <v>4187600</v>
      </c>
      <c r="H81" s="122" t="n">
        <v>131669079</v>
      </c>
      <c r="I81" s="122" t="n">
        <v>126199197.124</v>
      </c>
      <c r="J81" s="122" t="n">
        <v>19962000</v>
      </c>
      <c r="K81" s="119" t="n">
        <v>14554479.38537</v>
      </c>
      <c r="L81" s="119" t="n">
        <v>2916910.09244</v>
      </c>
      <c r="M81" s="119" t="n">
        <v>22415518.30814</v>
      </c>
      <c r="N81" s="119" t="n">
        <v>88401916.12013</v>
      </c>
      <c r="O81" s="119" t="n">
        <v>16218300</v>
      </c>
      <c r="P81" s="119"/>
      <c r="Q81" s="119" t="n">
        <v>12099400</v>
      </c>
      <c r="R81" s="119" t="n">
        <v>31300557.6342019</v>
      </c>
    </row>
    <row r="82" customFormat="false" ht="12.8" hidden="false" customHeight="false" outlineLevel="0" collapsed="false">
      <c r="B82" s="125" t="n">
        <v>2017</v>
      </c>
      <c r="C82" s="126" t="n">
        <v>109245834.21693</v>
      </c>
      <c r="D82" s="126" t="n">
        <v>7282225.6</v>
      </c>
      <c r="E82" s="126" t="n">
        <v>74727533.13788</v>
      </c>
      <c r="F82" s="126" t="n">
        <v>102845595</v>
      </c>
      <c r="G82" s="127" t="n">
        <v>5625587</v>
      </c>
      <c r="H82" s="126" t="n">
        <v>172838482</v>
      </c>
      <c r="I82" s="126" t="n">
        <v>166461992.04945</v>
      </c>
      <c r="J82" s="126" t="n">
        <v>29455686.93297</v>
      </c>
      <c r="K82" s="128" t="n">
        <v>18322852.72915</v>
      </c>
      <c r="L82" s="128" t="n">
        <v>5017571.50117</v>
      </c>
      <c r="M82" s="128" t="n">
        <v>30933083.00808</v>
      </c>
      <c r="N82" s="128" t="n">
        <v>104611186.68281</v>
      </c>
      <c r="O82" s="128" t="n">
        <v>18023556.12808</v>
      </c>
      <c r="P82" s="128" t="n">
        <v>9373728.112</v>
      </c>
      <c r="Q82" s="128" t="n">
        <v>10845000</v>
      </c>
      <c r="R82" s="128" t="n">
        <v>77978329.8140266</v>
      </c>
    </row>
    <row r="83" customFormat="false" ht="12.8" hidden="false" customHeight="false" outlineLevel="0" collapsed="false">
      <c r="B83" s="113" t="n">
        <v>2018</v>
      </c>
      <c r="C83" s="129"/>
      <c r="D83" s="129" t="n">
        <v>11016890.5</v>
      </c>
      <c r="E83" s="129" t="n">
        <v>106984441.63282</v>
      </c>
      <c r="F83" s="129" t="n">
        <v>116408746.14157</v>
      </c>
      <c r="G83" s="129" t="n">
        <v>6845924</v>
      </c>
      <c r="H83" s="129" t="n">
        <v>232591321.05233</v>
      </c>
      <c r="I83" s="129" t="n">
        <v>260430300</v>
      </c>
      <c r="J83" s="129" t="n">
        <v>30341077.9158</v>
      </c>
      <c r="K83" s="119" t="n">
        <v>21525462.73405</v>
      </c>
      <c r="L83" s="119" t="n">
        <v>6263843.69233</v>
      </c>
      <c r="M83" s="119" t="n">
        <v>39299818.62715</v>
      </c>
      <c r="N83" s="119" t="n">
        <v>101267287.8766</v>
      </c>
      <c r="O83" s="119" t="n">
        <v>22662949.94606</v>
      </c>
      <c r="P83" s="119" t="n">
        <v>38198551.272</v>
      </c>
      <c r="Q83" s="119" t="n">
        <v>19529500</v>
      </c>
      <c r="R83" s="119" t="n">
        <v>168141700</v>
      </c>
    </row>
    <row r="84" customFormat="false" ht="12.8" hidden="false" customHeight="false" outlineLevel="0" collapsed="false">
      <c r="B84" s="113" t="n">
        <v>2019</v>
      </c>
      <c r="C84" s="126"/>
      <c r="D84" s="126" t="n">
        <v>14165433.64338</v>
      </c>
      <c r="E84" s="126" t="n">
        <v>151152893.48943</v>
      </c>
      <c r="F84" s="126" t="n">
        <v>161666292.57813</v>
      </c>
      <c r="G84" s="126" t="n">
        <v>9268001</v>
      </c>
      <c r="H84" s="126" t="n">
        <v>343312702.70225</v>
      </c>
      <c r="I84" s="126" t="n">
        <v>372410183.4225</v>
      </c>
      <c r="J84" s="126" t="n">
        <v>41698468.8906</v>
      </c>
      <c r="K84" s="130" t="n">
        <v>27068720.54651</v>
      </c>
      <c r="L84" s="130" t="n">
        <v>8542325.81757</v>
      </c>
      <c r="M84" s="130" t="n">
        <v>68320169.71474</v>
      </c>
      <c r="N84" s="130" t="n">
        <v>139790800.5498</v>
      </c>
      <c r="O84" s="130" t="n">
        <v>34713224.42191</v>
      </c>
      <c r="P84" s="130" t="n">
        <v>52849724.776</v>
      </c>
      <c r="Q84" s="130" t="n">
        <v>25059464.64687</v>
      </c>
      <c r="R84" s="130" t="n">
        <v>306424716.35524</v>
      </c>
    </row>
    <row r="85" customFormat="false" ht="12.8" hidden="false" customHeight="false" outlineLevel="0" collapsed="false">
      <c r="B85" s="113" t="n">
        <v>1993</v>
      </c>
      <c r="C85" s="131" t="n">
        <v>0.00360798997870177</v>
      </c>
      <c r="D85" s="131"/>
      <c r="E85" s="131"/>
      <c r="F85" s="131"/>
      <c r="G85" s="131"/>
      <c r="H85" s="131"/>
      <c r="I85" s="131" t="n">
        <v>0.0127518067972787</v>
      </c>
      <c r="J85" s="131" t="n">
        <v>0</v>
      </c>
      <c r="K85" s="132" t="n">
        <v>0.00148990999175634</v>
      </c>
      <c r="L85" s="132"/>
      <c r="M85" s="132" t="n">
        <v>0.00438149484248217</v>
      </c>
      <c r="N85" s="132" t="n">
        <v>0.000907133691920851</v>
      </c>
      <c r="O85" s="132"/>
      <c r="P85" s="132"/>
      <c r="Q85" s="132"/>
      <c r="R85" s="132"/>
    </row>
    <row r="86" customFormat="false" ht="12.8" hidden="false" customHeight="false" outlineLevel="0" collapsed="false">
      <c r="B86" s="113" t="n">
        <v>1994</v>
      </c>
      <c r="C86" s="133" t="n">
        <v>0.00452401493112597</v>
      </c>
      <c r="D86" s="133"/>
      <c r="E86" s="133"/>
      <c r="F86" s="133"/>
      <c r="G86" s="133"/>
      <c r="H86" s="133"/>
      <c r="I86" s="133" t="n">
        <v>0.0125330563795884</v>
      </c>
      <c r="J86" s="133" t="n">
        <v>0</v>
      </c>
      <c r="K86" s="131" t="n">
        <v>0.00114109371918643</v>
      </c>
      <c r="L86" s="131"/>
      <c r="M86" s="131" t="n">
        <v>0.00500171357630564</v>
      </c>
      <c r="N86" s="131" t="n">
        <v>0.00177359529305488</v>
      </c>
      <c r="O86" s="131"/>
      <c r="P86" s="131"/>
      <c r="Q86" s="131"/>
      <c r="R86" s="131"/>
    </row>
    <row r="87" customFormat="false" ht="12.8" hidden="false" customHeight="false" outlineLevel="0" collapsed="false">
      <c r="B87" s="113" t="n">
        <v>1995</v>
      </c>
      <c r="C87" s="131" t="n">
        <v>0.00481810842810914</v>
      </c>
      <c r="D87" s="131"/>
      <c r="E87" s="131"/>
      <c r="F87" s="131"/>
      <c r="G87" s="131"/>
      <c r="H87" s="131"/>
      <c r="I87" s="131" t="n">
        <v>0.011591546064283</v>
      </c>
      <c r="J87" s="131" t="n">
        <v>0</v>
      </c>
      <c r="K87" s="132" t="n">
        <v>0.00115074130920541</v>
      </c>
      <c r="L87" s="132"/>
      <c r="M87" s="132" t="n">
        <v>0.00460379512456971</v>
      </c>
      <c r="N87" s="132" t="n">
        <v>0.00203456278278236</v>
      </c>
      <c r="O87" s="132"/>
      <c r="P87" s="132"/>
      <c r="Q87" s="132"/>
      <c r="R87" s="132"/>
    </row>
    <row r="88" customFormat="false" ht="12.8" hidden="false" customHeight="false" outlineLevel="0" collapsed="false">
      <c r="B88" s="113" t="n">
        <v>1996</v>
      </c>
      <c r="C88" s="133" t="n">
        <v>0.00535119124011765</v>
      </c>
      <c r="D88" s="133"/>
      <c r="E88" s="133" t="n">
        <v>0.00699555519367766</v>
      </c>
      <c r="F88" s="133" t="n">
        <v>0.00859191284535789</v>
      </c>
      <c r="G88" s="133" t="n">
        <v>0.000633122003803018</v>
      </c>
      <c r="H88" s="133"/>
      <c r="I88" s="133" t="n">
        <v>0.0118734138888743</v>
      </c>
      <c r="J88" s="133" t="n">
        <v>0.00189952184472796</v>
      </c>
      <c r="K88" s="131" t="n">
        <v>0.00121581480233915</v>
      </c>
      <c r="L88" s="131"/>
      <c r="M88" s="131" t="n">
        <v>0.00371605977783452</v>
      </c>
      <c r="N88" s="131" t="n">
        <v>0.00374469920475403</v>
      </c>
      <c r="O88" s="131"/>
      <c r="P88" s="131"/>
      <c r="Q88" s="131"/>
      <c r="R88" s="131"/>
    </row>
    <row r="89" customFormat="false" ht="12.8" hidden="false" customHeight="false" outlineLevel="0" collapsed="false">
      <c r="B89" s="113" t="n">
        <v>1997</v>
      </c>
      <c r="C89" s="131" t="n">
        <v>0.00569959755309632</v>
      </c>
      <c r="D89" s="131"/>
      <c r="E89" s="131" t="n">
        <v>0.00697789668568757</v>
      </c>
      <c r="F89" s="131" t="n">
        <v>0.0133764802888043</v>
      </c>
      <c r="G89" s="131" t="n">
        <v>0.000661837543623088</v>
      </c>
      <c r="H89" s="131"/>
      <c r="I89" s="131" t="n">
        <v>0.0122864231415156</v>
      </c>
      <c r="J89" s="131" t="n">
        <v>0.00678417881034325</v>
      </c>
      <c r="K89" s="132" t="n">
        <v>0.000840346028141977</v>
      </c>
      <c r="L89" s="132"/>
      <c r="M89" s="132" t="n">
        <v>0.00376518359499552</v>
      </c>
      <c r="N89" s="132" t="n">
        <v>0.00345227651983493</v>
      </c>
      <c r="O89" s="132"/>
      <c r="P89" s="132"/>
      <c r="Q89" s="132"/>
      <c r="R89" s="132"/>
    </row>
    <row r="90" customFormat="false" ht="12.8" hidden="false" customHeight="false" outlineLevel="0" collapsed="false">
      <c r="B90" s="113" t="n">
        <v>1998</v>
      </c>
      <c r="C90" s="133" t="n">
        <v>0.00636315131456079</v>
      </c>
      <c r="D90" s="133" t="n">
        <v>0.000145543197528915</v>
      </c>
      <c r="E90" s="133" t="n">
        <v>0.00701695590496987</v>
      </c>
      <c r="F90" s="133" t="n">
        <v>0.0123514108518862</v>
      </c>
      <c r="G90" s="133" t="n">
        <v>0.000661539006122823</v>
      </c>
      <c r="H90" s="133"/>
      <c r="I90" s="133" t="n">
        <v>0.0127033327129764</v>
      </c>
      <c r="J90" s="133" t="n">
        <v>0.00620644167097362</v>
      </c>
      <c r="K90" s="131" t="n">
        <v>0.000774999732363437</v>
      </c>
      <c r="L90" s="131"/>
      <c r="M90" s="131" t="n">
        <v>0.0044281736419033</v>
      </c>
      <c r="N90" s="131" t="n">
        <v>0.00375256113602839</v>
      </c>
      <c r="O90" s="131"/>
      <c r="P90" s="131"/>
      <c r="Q90" s="131"/>
      <c r="R90" s="131"/>
    </row>
    <row r="91" customFormat="false" ht="12.8" hidden="false" customHeight="false" outlineLevel="0" collapsed="false">
      <c r="B91" s="113" t="n">
        <v>1999</v>
      </c>
      <c r="C91" s="131" t="n">
        <v>0.00652843236193813</v>
      </c>
      <c r="D91" s="131" t="n">
        <v>0.000682065594832189</v>
      </c>
      <c r="E91" s="131" t="n">
        <v>0.00661730302583426</v>
      </c>
      <c r="F91" s="131" t="n">
        <v>0.0126546160153983</v>
      </c>
      <c r="G91" s="131" t="n">
        <v>0.000694807769874193</v>
      </c>
      <c r="H91" s="131"/>
      <c r="I91" s="131" t="n">
        <v>0.0130590610333592</v>
      </c>
      <c r="J91" s="131" t="n">
        <v>0.00659006201248528</v>
      </c>
      <c r="K91" s="132" t="n">
        <v>0.000844821419816424</v>
      </c>
      <c r="L91" s="132"/>
      <c r="M91" s="132" t="n">
        <v>0.00496732786232554</v>
      </c>
      <c r="N91" s="132" t="n">
        <v>0.00371425044292621</v>
      </c>
      <c r="O91" s="132"/>
      <c r="P91" s="132"/>
      <c r="Q91" s="132"/>
      <c r="R91" s="132"/>
    </row>
    <row r="92" customFormat="false" ht="12.8" hidden="false" customHeight="false" outlineLevel="0" collapsed="false">
      <c r="B92" s="113" t="n">
        <v>2000</v>
      </c>
      <c r="C92" s="133" t="n">
        <v>0.00737482979989829</v>
      </c>
      <c r="D92" s="133" t="n">
        <v>0.000792131724972759</v>
      </c>
      <c r="E92" s="133" t="n">
        <v>0.00689589045722683</v>
      </c>
      <c r="F92" s="133" t="n">
        <v>0.0122384068851027</v>
      </c>
      <c r="G92" s="133" t="n">
        <v>0.00171445582114806</v>
      </c>
      <c r="H92" s="133"/>
      <c r="I92" s="133" t="n">
        <v>0.0132482904466693</v>
      </c>
      <c r="J92" s="133" t="n">
        <v>0.00625201275153695</v>
      </c>
      <c r="K92" s="131" t="n">
        <v>0.000757917523110217</v>
      </c>
      <c r="L92" s="131"/>
      <c r="M92" s="131" t="n">
        <v>0.00457708734050099</v>
      </c>
      <c r="N92" s="131" t="n">
        <v>0.00384670608858436</v>
      </c>
      <c r="O92" s="131"/>
      <c r="P92" s="131"/>
      <c r="Q92" s="131"/>
      <c r="R92" s="131"/>
    </row>
    <row r="93" customFormat="false" ht="12.8" hidden="false" customHeight="false" outlineLevel="0" collapsed="false">
      <c r="B93" s="113" t="n">
        <v>2001</v>
      </c>
      <c r="C93" s="131" t="n">
        <v>0.00742320990503864</v>
      </c>
      <c r="D93" s="131" t="n">
        <v>0.000792725123110313</v>
      </c>
      <c r="E93" s="131" t="n">
        <v>0.00589041397180548</v>
      </c>
      <c r="F93" s="131" t="n">
        <v>0.012726717103591</v>
      </c>
      <c r="G93" s="131" t="n">
        <v>0.000840551046084029</v>
      </c>
      <c r="H93" s="131" t="n">
        <v>0.0109159580432705</v>
      </c>
      <c r="I93" s="131" t="n">
        <v>0.0124450443431941</v>
      </c>
      <c r="J93" s="131" t="n">
        <v>0.006473913242637</v>
      </c>
      <c r="K93" s="132" t="n">
        <v>0.000688420104483218</v>
      </c>
      <c r="L93" s="132"/>
      <c r="M93" s="132" t="n">
        <v>0.00458720783308938</v>
      </c>
      <c r="N93" s="132" t="n">
        <v>0.00391896562603379</v>
      </c>
      <c r="O93" s="132"/>
      <c r="P93" s="132"/>
      <c r="Q93" s="132"/>
      <c r="R93" s="132"/>
    </row>
    <row r="94" customFormat="false" ht="12.8" hidden="false" customHeight="false" outlineLevel="0" collapsed="false">
      <c r="B94" s="113" t="n">
        <v>2002</v>
      </c>
      <c r="C94" s="133" t="n">
        <v>0.00550732676330524</v>
      </c>
      <c r="D94" s="133" t="n">
        <v>0.000517949435432862</v>
      </c>
      <c r="E94" s="133" t="n">
        <v>0.005027555073672</v>
      </c>
      <c r="F94" s="133" t="n">
        <v>0.014342468925354</v>
      </c>
      <c r="G94" s="133" t="n">
        <v>0.000696250533678235</v>
      </c>
      <c r="H94" s="133" t="n">
        <v>0.0155394867377431</v>
      </c>
      <c r="I94" s="133" t="n">
        <v>0.00963695804700716</v>
      </c>
      <c r="J94" s="133" t="n">
        <v>0.00578721074243246</v>
      </c>
      <c r="K94" s="131" t="n">
        <v>0.000674115579920293</v>
      </c>
      <c r="L94" s="131"/>
      <c r="M94" s="131" t="n">
        <v>0.00393016113979006</v>
      </c>
      <c r="N94" s="131" t="n">
        <v>0.00286856679917758</v>
      </c>
      <c r="O94" s="131"/>
      <c r="P94" s="131"/>
      <c r="Q94" s="131"/>
      <c r="R94" s="131"/>
    </row>
    <row r="95" customFormat="false" ht="12.8" hidden="false" customHeight="false" outlineLevel="0" collapsed="false">
      <c r="B95" s="113" t="n">
        <v>2003</v>
      </c>
      <c r="C95" s="131" t="n">
        <v>0.00778608650355386</v>
      </c>
      <c r="D95" s="131" t="n">
        <v>0.000548714663773305</v>
      </c>
      <c r="E95" s="131" t="n">
        <v>0.00574542115068131</v>
      </c>
      <c r="F95" s="131" t="n">
        <v>0.0132297237331965</v>
      </c>
      <c r="G95" s="131" t="n">
        <v>0.000681825883738911</v>
      </c>
      <c r="H95" s="131" t="n">
        <v>0.0156959033371192</v>
      </c>
      <c r="I95" s="131" t="n">
        <v>0.0118026727120887</v>
      </c>
      <c r="J95" s="131" t="n">
        <v>0.00496580829870134</v>
      </c>
      <c r="K95" s="132" t="n">
        <v>0.000682558068297916</v>
      </c>
      <c r="L95" s="132"/>
      <c r="M95" s="132" t="n">
        <v>0.00392285240873266</v>
      </c>
      <c r="N95" s="132" t="n">
        <v>0.00287332305220327</v>
      </c>
      <c r="O95" s="132"/>
      <c r="P95" s="132"/>
      <c r="Q95" s="132"/>
      <c r="R95" s="132"/>
    </row>
    <row r="96" customFormat="false" ht="12.8" hidden="false" customHeight="false" outlineLevel="0" collapsed="false">
      <c r="B96" s="113" t="n">
        <v>2004</v>
      </c>
      <c r="C96" s="133" t="n">
        <v>0.0091641635742257</v>
      </c>
      <c r="D96" s="133" t="n">
        <v>0.000657963741379203</v>
      </c>
      <c r="E96" s="133" t="n">
        <v>0.00658362471478164</v>
      </c>
      <c r="F96" s="133" t="n">
        <v>0.0110870883008554</v>
      </c>
      <c r="G96" s="133" t="n">
        <v>0.000707872826421854</v>
      </c>
      <c r="H96" s="133" t="n">
        <v>0.015835129642473</v>
      </c>
      <c r="I96" s="133" t="n">
        <v>0.0136326919048979</v>
      </c>
      <c r="J96" s="133" t="n">
        <v>0.00417343120345224</v>
      </c>
      <c r="K96" s="131" t="n">
        <v>0.000602714526981359</v>
      </c>
      <c r="L96" s="131"/>
      <c r="M96" s="131" t="n">
        <v>0.00302886361525675</v>
      </c>
      <c r="N96" s="131" t="n">
        <v>0.00321336233585605</v>
      </c>
      <c r="O96" s="131"/>
      <c r="P96" s="131"/>
      <c r="Q96" s="131"/>
      <c r="R96" s="131"/>
    </row>
    <row r="97" customFormat="false" ht="12.8" hidden="false" customHeight="false" outlineLevel="0" collapsed="false">
      <c r="B97" s="113" t="n">
        <v>2005</v>
      </c>
      <c r="C97" s="131" t="n">
        <v>0.00961880222981258</v>
      </c>
      <c r="D97" s="131" t="n">
        <v>0.000710855766254805</v>
      </c>
      <c r="E97" s="131" t="n">
        <v>0.00652260800262184</v>
      </c>
      <c r="F97" s="131" t="n">
        <v>0.0103295874494527</v>
      </c>
      <c r="G97" s="131" t="n">
        <v>0.000673064923836705</v>
      </c>
      <c r="H97" s="131" t="n">
        <v>0.0161951464097716</v>
      </c>
      <c r="I97" s="131" t="n">
        <v>0.0139841677041514</v>
      </c>
      <c r="J97" s="131" t="n">
        <v>0.00391930834033625</v>
      </c>
      <c r="K97" s="132" t="n">
        <v>0.000760956650522766</v>
      </c>
      <c r="L97" s="132"/>
      <c r="M97" s="132" t="n">
        <v>0.00264026760171751</v>
      </c>
      <c r="N97" s="132" t="n">
        <v>0.00333084778169367</v>
      </c>
      <c r="O97" s="132"/>
      <c r="P97" s="132"/>
      <c r="Q97" s="132"/>
      <c r="R97" s="132"/>
    </row>
    <row r="98" customFormat="false" ht="12.8" hidden="false" customHeight="false" outlineLevel="0" collapsed="false">
      <c r="B98" s="113" t="n">
        <v>2006</v>
      </c>
      <c r="C98" s="133" t="n">
        <v>0.00940560535877528</v>
      </c>
      <c r="D98" s="133" t="n">
        <v>0.000646805566494996</v>
      </c>
      <c r="E98" s="133" t="n">
        <v>0.00678386170042615</v>
      </c>
      <c r="F98" s="133" t="n">
        <v>0.00918087272210537</v>
      </c>
      <c r="G98" s="133" t="n">
        <v>0.000556280415991225</v>
      </c>
      <c r="H98" s="133" t="n">
        <v>0.0163229714661409</v>
      </c>
      <c r="I98" s="133" t="n">
        <v>0.0141131235333868</v>
      </c>
      <c r="J98" s="133" t="n">
        <v>0.00340537699689386</v>
      </c>
      <c r="K98" s="131" t="n">
        <v>0.000833500270706357</v>
      </c>
      <c r="L98" s="131"/>
      <c r="M98" s="131" t="n">
        <v>0.00235497081001743</v>
      </c>
      <c r="N98" s="131" t="n">
        <v>0.0039087534319118</v>
      </c>
      <c r="O98" s="131"/>
      <c r="P98" s="131"/>
      <c r="Q98" s="131"/>
      <c r="R98" s="131"/>
    </row>
    <row r="99" customFormat="false" ht="12.8" hidden="false" customHeight="false" outlineLevel="0" collapsed="false">
      <c r="B99" s="113" t="n">
        <v>2007</v>
      </c>
      <c r="C99" s="131" t="n">
        <v>0.00946369367588668</v>
      </c>
      <c r="D99" s="131" t="n">
        <v>0.000585475875391982</v>
      </c>
      <c r="E99" s="131" t="n">
        <v>0.00720349773674433</v>
      </c>
      <c r="F99" s="131" t="n">
        <v>0.00832312264618854</v>
      </c>
      <c r="G99" s="131" t="n">
        <v>0.000498422632844237</v>
      </c>
      <c r="H99" s="131" t="n">
        <v>0.0167951995322389</v>
      </c>
      <c r="I99" s="131" t="n">
        <v>0.0149072962567154</v>
      </c>
      <c r="J99" s="131" t="n">
        <v>0.00301491612895818</v>
      </c>
      <c r="K99" s="132" t="n">
        <v>0.000934433666315139</v>
      </c>
      <c r="L99" s="132"/>
      <c r="M99" s="132" t="n">
        <v>0.00229652373770847</v>
      </c>
      <c r="N99" s="132" t="n">
        <v>0.00464810842100707</v>
      </c>
      <c r="O99" s="132"/>
      <c r="P99" s="132"/>
      <c r="Q99" s="132"/>
      <c r="R99" s="132"/>
    </row>
    <row r="100" customFormat="false" ht="12.8" hidden="false" customHeight="false" outlineLevel="0" collapsed="false">
      <c r="B100" s="113" t="n">
        <v>2008</v>
      </c>
      <c r="C100" s="133" t="n">
        <v>0.00933824001867382</v>
      </c>
      <c r="D100" s="133" t="n">
        <v>0.000617660986798567</v>
      </c>
      <c r="E100" s="133" t="n">
        <v>0.00719511929922144</v>
      </c>
      <c r="F100" s="133" t="n">
        <v>0.00843202971714432</v>
      </c>
      <c r="G100" s="133" t="n">
        <v>0.00048284265951637</v>
      </c>
      <c r="H100" s="133" t="n">
        <v>0.0169575290688833</v>
      </c>
      <c r="I100" s="133" t="n">
        <v>0.0145730376476074</v>
      </c>
      <c r="J100" s="133" t="n">
        <v>0.00284428582324504</v>
      </c>
      <c r="K100" s="131" t="n">
        <v>0.00110112913760037</v>
      </c>
      <c r="L100" s="131"/>
      <c r="M100" s="131" t="n">
        <v>0.00219840306175176</v>
      </c>
      <c r="N100" s="131" t="n">
        <v>0.00535631443145592</v>
      </c>
      <c r="O100" s="131" t="n">
        <v>0.00116689653702816</v>
      </c>
      <c r="P100" s="131"/>
      <c r="Q100" s="131"/>
      <c r="R100" s="131"/>
    </row>
    <row r="101" customFormat="false" ht="12.8" hidden="false" customHeight="false" outlineLevel="0" collapsed="false">
      <c r="B101" s="113" t="n">
        <v>2009</v>
      </c>
      <c r="C101" s="131" t="n">
        <v>0.0088970241644898</v>
      </c>
      <c r="D101" s="131" t="n">
        <v>0.000721273651010169</v>
      </c>
      <c r="E101" s="131" t="n">
        <v>0.00721974510403148</v>
      </c>
      <c r="F101" s="131" t="n">
        <v>0.00929001289471043</v>
      </c>
      <c r="G101" s="131" t="n">
        <v>0.000527581984327637</v>
      </c>
      <c r="H101" s="131" t="n">
        <v>0.0164764714731884</v>
      </c>
      <c r="I101" s="131" t="n">
        <v>0.0146173597980544</v>
      </c>
      <c r="J101" s="131" t="n">
        <v>0.00305021267213239</v>
      </c>
      <c r="K101" s="132" t="n">
        <v>0.00177774684905904</v>
      </c>
      <c r="L101" s="132"/>
      <c r="M101" s="132" t="n">
        <v>0.00276402623901215</v>
      </c>
      <c r="N101" s="132" t="n">
        <v>0.00686863836330536</v>
      </c>
      <c r="O101" s="132" t="n">
        <v>0.00167502693461996</v>
      </c>
      <c r="P101" s="132"/>
      <c r="Q101" s="132"/>
      <c r="R101" s="132"/>
    </row>
    <row r="102" customFormat="false" ht="12.8" hidden="false" customHeight="false" outlineLevel="0" collapsed="false">
      <c r="B102" s="113" t="n">
        <v>2010</v>
      </c>
      <c r="C102" s="133" t="n">
        <v>0.00918548780578398</v>
      </c>
      <c r="D102" s="133" t="n">
        <v>0.000880412575395823</v>
      </c>
      <c r="E102" s="133" t="n">
        <v>0.00706586756938487</v>
      </c>
      <c r="F102" s="133" t="n">
        <v>0.00918867167260385</v>
      </c>
      <c r="G102" s="133" t="n">
        <v>0.000464277718330744</v>
      </c>
      <c r="H102" s="133" t="n">
        <v>0.0161788496372926</v>
      </c>
      <c r="I102" s="133" t="n">
        <v>0.0147442218942046</v>
      </c>
      <c r="J102" s="133" t="n">
        <v>0.0029853388270838</v>
      </c>
      <c r="K102" s="131" t="n">
        <v>0.00192822845700678</v>
      </c>
      <c r="L102" s="131"/>
      <c r="M102" s="131" t="n">
        <v>0.00275355246129494</v>
      </c>
      <c r="N102" s="131" t="n">
        <v>0.00721003836197678</v>
      </c>
      <c r="O102" s="131" t="n">
        <v>0.00129161278918117</v>
      </c>
      <c r="P102" s="131"/>
      <c r="Q102" s="131"/>
      <c r="R102" s="131"/>
    </row>
    <row r="103" customFormat="false" ht="12.8" hidden="false" customHeight="false" outlineLevel="0" collapsed="false">
      <c r="B103" s="113" t="n">
        <v>2011</v>
      </c>
      <c r="C103" s="131" t="n">
        <v>0.00989536698334916</v>
      </c>
      <c r="D103" s="131" t="n">
        <v>0.000957125713536113</v>
      </c>
      <c r="E103" s="131" t="n">
        <v>0.00698913792400184</v>
      </c>
      <c r="F103" s="131" t="n">
        <v>0.00832091621647902</v>
      </c>
      <c r="G103" s="131" t="n">
        <v>0.000464932901986689</v>
      </c>
      <c r="H103" s="131" t="n">
        <v>0.0166034992177078</v>
      </c>
      <c r="I103" s="131" t="n">
        <v>0.0148856065446608</v>
      </c>
      <c r="J103" s="131" t="n">
        <v>0.00262273372308155</v>
      </c>
      <c r="K103" s="132" t="n">
        <v>0.00218872405220907</v>
      </c>
      <c r="L103" s="132" t="n">
        <v>0.000334864926640407</v>
      </c>
      <c r="M103" s="132" t="n">
        <v>0.00246448878022597</v>
      </c>
      <c r="N103" s="132" t="n">
        <v>0.00805996363631593</v>
      </c>
      <c r="O103" s="132" t="n">
        <v>0.00103133324512357</v>
      </c>
      <c r="P103" s="132"/>
      <c r="Q103" s="132" t="n">
        <v>0.000328908706794847</v>
      </c>
      <c r="R103" s="132"/>
    </row>
    <row r="104" customFormat="false" ht="12.8" hidden="false" customHeight="false" outlineLevel="0" collapsed="false">
      <c r="B104" s="113" t="n">
        <v>2012</v>
      </c>
      <c r="C104" s="133" t="n">
        <v>0.0104606643560655</v>
      </c>
      <c r="D104" s="133" t="n">
        <v>0.00101322490187011</v>
      </c>
      <c r="E104" s="133" t="n">
        <v>0.00732161894258414</v>
      </c>
      <c r="F104" s="133" t="n">
        <v>0.00977492385410648</v>
      </c>
      <c r="G104" s="133" t="n">
        <v>0.000465936368934656</v>
      </c>
      <c r="H104" s="133" t="n">
        <v>0.0166537766309987</v>
      </c>
      <c r="I104" s="133" t="n">
        <v>0.0155583049965991</v>
      </c>
      <c r="J104" s="133" t="n">
        <v>0.00312314975925886</v>
      </c>
      <c r="K104" s="131" t="n">
        <v>0.00236486388288229</v>
      </c>
      <c r="L104" s="131" t="n">
        <v>0.000361559541561672</v>
      </c>
      <c r="M104" s="131" t="n">
        <v>0.00253356028964366</v>
      </c>
      <c r="N104" s="131" t="n">
        <v>0.0100862880222144</v>
      </c>
      <c r="O104" s="131" t="n">
        <v>0.00123537014000835</v>
      </c>
      <c r="P104" s="131"/>
      <c r="Q104" s="131" t="n">
        <v>0</v>
      </c>
      <c r="R104" s="131"/>
    </row>
    <row r="105" customFormat="false" ht="12.8" hidden="false" customHeight="false" outlineLevel="0" collapsed="false">
      <c r="B105" s="113" t="n">
        <v>2013</v>
      </c>
      <c r="C105" s="131" t="n">
        <v>0.0109238316835513</v>
      </c>
      <c r="D105" s="131" t="n">
        <v>0.000925541959737644</v>
      </c>
      <c r="E105" s="131" t="n">
        <v>0.0074386216465936</v>
      </c>
      <c r="F105" s="131" t="n">
        <v>0.00926148743732353</v>
      </c>
      <c r="G105" s="131" t="n">
        <v>0.000397932270782329</v>
      </c>
      <c r="H105" s="131" t="n">
        <v>0.0168786236987149</v>
      </c>
      <c r="I105" s="131" t="n">
        <v>0.0159148002617685</v>
      </c>
      <c r="J105" s="131" t="n">
        <v>0.00259295104693199</v>
      </c>
      <c r="K105" s="132" t="n">
        <v>0.00210339021534986</v>
      </c>
      <c r="L105" s="132" t="n">
        <v>0.000374390273180508</v>
      </c>
      <c r="M105" s="132" t="n">
        <v>0.0026450338256733</v>
      </c>
      <c r="N105" s="132" t="n">
        <v>0.0107881371340265</v>
      </c>
      <c r="O105" s="132" t="n">
        <v>0.00166967888999977</v>
      </c>
      <c r="P105" s="132"/>
      <c r="Q105" s="132" t="n">
        <v>0</v>
      </c>
      <c r="R105" s="132"/>
    </row>
    <row r="106" customFormat="false" ht="12.8" hidden="false" customHeight="false" outlineLevel="0" collapsed="false">
      <c r="B106" s="113" t="n">
        <v>2014</v>
      </c>
      <c r="C106" s="133" t="n">
        <v>0.0116387156111073</v>
      </c>
      <c r="D106" s="133" t="n">
        <v>0.000642224174604135</v>
      </c>
      <c r="E106" s="133" t="n">
        <v>0.00714587954016821</v>
      </c>
      <c r="F106" s="133" t="n">
        <v>0.00971593170924165</v>
      </c>
      <c r="G106" s="133" t="n">
        <v>0.000433470744073636</v>
      </c>
      <c r="H106" s="133" t="n">
        <v>0.0167587616547611</v>
      </c>
      <c r="I106" s="133" t="n">
        <v>0.015871302582137</v>
      </c>
      <c r="J106" s="133" t="n">
        <v>0.00265723309620876</v>
      </c>
      <c r="K106" s="131" t="n">
        <v>0.00207832026157001</v>
      </c>
      <c r="L106" s="131" t="n">
        <v>0.000351652186253678</v>
      </c>
      <c r="M106" s="131" t="n">
        <v>0.00259275780648903</v>
      </c>
      <c r="N106" s="131" t="n">
        <v>0.0107101298626129</v>
      </c>
      <c r="O106" s="131" t="n">
        <v>0.00180520724704594</v>
      </c>
      <c r="P106" s="131"/>
      <c r="Q106" s="131" t="n">
        <v>0</v>
      </c>
      <c r="R106" s="131"/>
    </row>
    <row r="107" customFormat="false" ht="12.8" hidden="false" customHeight="false" outlineLevel="0" collapsed="false">
      <c r="B107" s="113" t="n">
        <v>2015</v>
      </c>
      <c r="C107" s="131" t="n">
        <v>0.0127294769340055</v>
      </c>
      <c r="D107" s="131" t="n">
        <v>0.000666603868820108</v>
      </c>
      <c r="E107" s="131" t="n">
        <v>0.00726716278767824</v>
      </c>
      <c r="F107" s="131" t="n">
        <v>0.00948495384244874</v>
      </c>
      <c r="G107" s="131" t="n">
        <v>0.000489779941810133</v>
      </c>
      <c r="H107" s="131" t="n">
        <v>0.0163707146913644</v>
      </c>
      <c r="I107" s="131" t="n">
        <v>0.0160551081025211</v>
      </c>
      <c r="J107" s="131" t="n">
        <v>0.00238471307698379</v>
      </c>
      <c r="K107" s="132" t="n">
        <v>0.00209681091536374</v>
      </c>
      <c r="L107" s="132" t="n">
        <v>0.000365874491397112</v>
      </c>
      <c r="M107" s="132" t="n">
        <v>0.00269349490539226</v>
      </c>
      <c r="N107" s="132" t="n">
        <v>0.0114806560184775</v>
      </c>
      <c r="O107" s="132" t="n">
        <v>0.00171424659032607</v>
      </c>
      <c r="P107" s="132"/>
      <c r="Q107" s="132" t="n">
        <v>0</v>
      </c>
      <c r="R107" s="132" t="n">
        <v>0</v>
      </c>
    </row>
    <row r="108" customFormat="false" ht="12.8" hidden="false" customHeight="false" outlineLevel="0" collapsed="false">
      <c r="B108" s="113" t="n">
        <v>2016</v>
      </c>
      <c r="C108" s="133" t="n">
        <v>0.0105109702628087</v>
      </c>
      <c r="D108" s="133" t="n">
        <v>0.000584590024895527</v>
      </c>
      <c r="E108" s="133" t="n">
        <v>0.00708050197613375</v>
      </c>
      <c r="F108" s="133" t="n">
        <v>0.00919573417118446</v>
      </c>
      <c r="G108" s="133" t="n">
        <v>0.00050893519641016</v>
      </c>
      <c r="H108" s="133" t="n">
        <v>0.0160022515479057</v>
      </c>
      <c r="I108" s="133" t="n">
        <v>0.0153374756841884</v>
      </c>
      <c r="J108" s="133" t="n">
        <v>0.00242605893369462</v>
      </c>
      <c r="K108" s="131" t="n">
        <v>0.00176886207484977</v>
      </c>
      <c r="L108" s="131" t="n">
        <v>0.000354503345784394</v>
      </c>
      <c r="M108" s="131" t="n">
        <v>0.00272424448676778</v>
      </c>
      <c r="N108" s="131" t="n">
        <v>0.0107438261877048</v>
      </c>
      <c r="O108" s="131" t="n">
        <v>0.00197107261819154</v>
      </c>
      <c r="P108" s="131"/>
      <c r="Q108" s="131" t="n">
        <v>0.0014704867980335</v>
      </c>
      <c r="R108" s="131" t="n">
        <v>0.00380407762138458</v>
      </c>
    </row>
    <row r="109" customFormat="false" ht="12.8" hidden="false" customHeight="false" outlineLevel="0" collapsed="false">
      <c r="B109" s="113" t="n">
        <v>2017</v>
      </c>
      <c r="C109" s="131" t="n">
        <v>0.0102628562112773</v>
      </c>
      <c r="D109" s="131" t="n">
        <v>0.000684112440227956</v>
      </c>
      <c r="E109" s="131" t="n">
        <v>0.00702011141307824</v>
      </c>
      <c r="F109" s="131" t="n">
        <v>0.00966160001444418</v>
      </c>
      <c r="G109" s="131" t="n">
        <v>0.000528483222256211</v>
      </c>
      <c r="H109" s="131" t="n">
        <v>0.0162369256572215</v>
      </c>
      <c r="I109" s="131" t="n">
        <v>0.0156379005322433</v>
      </c>
      <c r="J109" s="131" t="n">
        <v>0.00276714880493469</v>
      </c>
      <c r="K109" s="132" t="n">
        <v>0.00172129952860513</v>
      </c>
      <c r="L109" s="132" t="n">
        <v>0.000471364562460638</v>
      </c>
      <c r="M109" s="132" t="n">
        <v>0.00290593948372479</v>
      </c>
      <c r="N109" s="132" t="n">
        <v>0.00982746458674933</v>
      </c>
      <c r="O109" s="132" t="n">
        <v>0.00169318277702992</v>
      </c>
      <c r="P109" s="132" t="n">
        <v>0.000880593978403211</v>
      </c>
      <c r="Q109" s="132" t="n">
        <v>0.00101880933409591</v>
      </c>
      <c r="R109" s="132" t="n">
        <v>0.00732550025557765</v>
      </c>
    </row>
    <row r="110" customFormat="false" ht="12.8" hidden="false" customHeight="false" outlineLevel="0" collapsed="false">
      <c r="B110" s="113" t="n">
        <v>2018</v>
      </c>
      <c r="C110" s="134" t="n">
        <v>0</v>
      </c>
      <c r="D110" s="134" t="n">
        <v>0.00075631386805743</v>
      </c>
      <c r="E110" s="134" t="n">
        <v>0.00734452401730619</v>
      </c>
      <c r="F110" s="134" t="n">
        <v>0.00799150623036929</v>
      </c>
      <c r="G110" s="134" t="n">
        <v>0.000469975376524546</v>
      </c>
      <c r="H110" s="134" t="n">
        <v>0.0159674857167433</v>
      </c>
      <c r="I110" s="134" t="n">
        <v>0.0178786425763565</v>
      </c>
      <c r="J110" s="134" t="n">
        <v>0.00208292693837073</v>
      </c>
      <c r="K110" s="131" t="n">
        <v>0.00147773148713019</v>
      </c>
      <c r="L110" s="131" t="n">
        <v>0.000430015334349855</v>
      </c>
      <c r="M110" s="131" t="n">
        <v>0.00269794801353933</v>
      </c>
      <c r="N110" s="131" t="n">
        <v>0.00695203916219705</v>
      </c>
      <c r="O110" s="131" t="n">
        <v>0.00155582043184477</v>
      </c>
      <c r="P110" s="131" t="n">
        <v>0.00262234557625097</v>
      </c>
      <c r="Q110" s="131" t="n">
        <v>0.00134070786001073</v>
      </c>
      <c r="R110" s="131" t="n">
        <v>0.0115429938700718</v>
      </c>
    </row>
    <row r="111" customFormat="false" ht="12.8" hidden="false" customHeight="false" outlineLevel="0" collapsed="false">
      <c r="B111" s="113" t="n">
        <v>2019</v>
      </c>
      <c r="C111" s="135" t="n">
        <v>0</v>
      </c>
      <c r="D111" s="135" t="n">
        <v>0.000655630335754841</v>
      </c>
      <c r="E111" s="135" t="n">
        <v>0.00699593283225069</v>
      </c>
      <c r="F111" s="135" t="n">
        <v>0.00748253306970056</v>
      </c>
      <c r="G111" s="135" t="n">
        <v>0.00042895846045955</v>
      </c>
      <c r="H111" s="135" t="n">
        <v>0.0158898222397003</v>
      </c>
      <c r="I111" s="135" t="n">
        <v>0.0172365647069281</v>
      </c>
      <c r="J111" s="135" t="n">
        <v>0.00192996429530297</v>
      </c>
      <c r="K111" s="136" t="n">
        <v>0.00125284370299925</v>
      </c>
      <c r="L111" s="136" t="n">
        <v>0.000395371443253911</v>
      </c>
      <c r="M111" s="136" t="n">
        <v>0.00316211821936252</v>
      </c>
      <c r="N111" s="136" t="n">
        <v>0.00647005180407838</v>
      </c>
      <c r="O111" s="136" t="n">
        <v>0.00160666051995564</v>
      </c>
      <c r="P111" s="136" t="n">
        <v>0.00244608697988098</v>
      </c>
      <c r="Q111" s="136" t="n">
        <v>0.00115984767102009</v>
      </c>
      <c r="R111" s="136" t="n">
        <v>0.0141825054372025</v>
      </c>
    </row>
    <row r="114" customFormat="false" ht="12.8" hidden="false" customHeight="false" outlineLevel="0" collapsed="false">
      <c r="B114" s="137" t="s">
        <v>161</v>
      </c>
      <c r="C114" s="137"/>
      <c r="D114" s="138" t="n">
        <f aca="false">AVERAGE(D100:D111)</f>
        <v>0.000758726208392369</v>
      </c>
      <c r="E114" s="138" t="n">
        <f aca="false">AVERAGE(E100:E111)*0.2869</f>
        <v>0.00205813029947858</v>
      </c>
      <c r="F114" s="138" t="n">
        <f aca="false">AVERAGE(F100:F111)/3</f>
        <v>0.00299445280082657</v>
      </c>
      <c r="G114" s="138" t="n">
        <f aca="false">AVERAGE(G100:G111)</f>
        <v>0.000471925570451055</v>
      </c>
      <c r="H114" s="138" t="n">
        <f aca="false">AVERAGE(H100:H111)</f>
        <v>0.0164145592695402</v>
      </c>
      <c r="I114" s="138" t="n">
        <f aca="false">AVERAGE(I100:I111)</f>
        <v>0.0156925271106058</v>
      </c>
      <c r="J114" s="138" t="n">
        <f aca="false">AVERAGE(J100:J111)</f>
        <v>0.00262222641643577</v>
      </c>
      <c r="K114" s="139" t="n">
        <f aca="false">AVERAGE(K100:K111)</f>
        <v>0.00182166254705213</v>
      </c>
      <c r="L114" s="139" t="n">
        <f aca="false">L111</f>
        <v>0.000395371443253911</v>
      </c>
      <c r="M114" s="139" t="n">
        <f aca="false">AVERAGE(M100:M111)</f>
        <v>0.00267796396440646</v>
      </c>
      <c r="N114" s="139" t="n">
        <f aca="false">N111</f>
        <v>0.00647005180407838</v>
      </c>
      <c r="O114" s="139" t="n">
        <f aca="false">AVERAGE(O100:O111)</f>
        <v>0.00153467572669624</v>
      </c>
      <c r="P114" s="139" t="n">
        <f aca="false">AVERAGE(P110:P111)</f>
        <v>0.00253421627806598</v>
      </c>
      <c r="Q114" s="139" t="n">
        <f aca="false">AVERAGE(Q108:Q111)</f>
        <v>0.00124746291579006</v>
      </c>
    </row>
    <row r="116" customFormat="false" ht="12.8" hidden="false" customHeight="false" outlineLevel="0" collapsed="false">
      <c r="D116" s="138" t="n">
        <f aca="false">SUM(D114:J114)-E114</f>
        <v>0.0389544173762517</v>
      </c>
      <c r="F116" s="111" t="s">
        <v>162</v>
      </c>
      <c r="G116" s="111"/>
      <c r="H116" s="111"/>
      <c r="I116" s="138" t="n">
        <v>0.0075</v>
      </c>
      <c r="K116" s="139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163</v>
      </c>
      <c r="D119" s="0" t="s">
        <v>164</v>
      </c>
      <c r="E119" s="0" t="s">
        <v>165</v>
      </c>
      <c r="F119" s="2" t="s">
        <v>166</v>
      </c>
      <c r="G119" s="0" t="s">
        <v>167</v>
      </c>
      <c r="H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pensions'!$Y$4:$Y$7)/AVERAGE('Central scenario'!$AG$3:$AG$6))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pensions'!$Y$14:$Y$17)/AVERAGE('Central scenario'!$AG$14:$AG$17)</f>
        <v>0.0109202595021298</v>
      </c>
      <c r="D122" s="32" t="n">
        <f aca="false">'Central scenario'!BM4+'Central scenario'!BN4+'Central scenario'!BL4-C122</f>
        <v>0.0828781179738681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-0.0117328132990594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pensions'!$Y$18:$Y$21)/AVERAGE('Central scenario'!$AG$18:$AG$21)</f>
        <v>0.0120403218026096</v>
      </c>
      <c r="D123" s="61" t="n">
        <f aca="false">'Central scenario'!BM5+'Central scenario'!BN5+'Central scenario'!BL5-C123</f>
        <v>0.0819364794999319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-0.0195881331115993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pensions'!$Y$22:$Y$25)/AVERAGE('Central scenario'!$AG$22:$AG$25)</f>
        <v>0.0152644230272318</v>
      </c>
      <c r="D124" s="32" t="n">
        <f aca="false">'Central scenario'!BM6+'Central scenario'!BN6+'Central scenario'!BL6-C124</f>
        <v>0.0850072793541843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-0.0259966260361926</v>
      </c>
      <c r="H124" s="32"/>
      <c r="I124" s="32" t="n">
        <f aca="false">SUM($C109:$J109)-$H109-$F109</f>
        <v>0.0369006126240177</v>
      </c>
      <c r="L124" s="140" t="n">
        <f aca="false">+SUM($D$114:$J$114)-$I$114+$I$116</f>
        <v>0.0328200205651245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pensions'!$Y$26:$Y$29)/AVERAGE('Central scenario'!$AG$26:$AG$29)</f>
        <v>0.0142020180814306</v>
      </c>
      <c r="D125" s="61" t="n">
        <f aca="false">'Central scenario'!BM7+'Central scenario'!BN7+'Central scenario'!BL7-C125</f>
        <v>0.0819274924771436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-0.0217929820184041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pensions'!$Y$30:$Y$33)/AVERAGE('Central scenario'!$AG$30:$AG$33)</f>
        <v>0.0137173289663037</v>
      </c>
      <c r="D126" s="32" t="n">
        <f aca="false">'Central scenario'!BM8+'Central scenario'!BN8+'Central scenario'!BL8-C126</f>
        <v>0.0762877740608488</v>
      </c>
      <c r="E126" s="32" t="n">
        <f aca="false">'Central scenario'!BK8</f>
        <v>0.0514250350291287</v>
      </c>
      <c r="F126" s="32" t="n">
        <f aca="false">SUM($C111:$J111)-$F111-SUM($K111:$R111)</f>
        <v>0.0124613870926432</v>
      </c>
      <c r="G126" s="32" t="n">
        <f aca="false">E126+F126-D126-C126</f>
        <v>-0.0261186809053806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pensions'!$Y$34:$Y$37)/AVERAGE('Central scenario'!$AG$34:$AG$37)</f>
        <v>0.0145825504311926</v>
      </c>
      <c r="D127" s="61" t="n">
        <f aca="false">'Central scenario'!BM9+'Central scenario'!BN9+'Central scenario'!BL9-C127</f>
        <v>0.0918289547978347</v>
      </c>
      <c r="E127" s="61" t="n">
        <f aca="false">'Central scenario'!BK9</f>
        <v>0.0587999583068625</v>
      </c>
      <c r="F127" s="61" t="n">
        <f aca="false">J127-SUM($K$114:$Q$114)</f>
        <v>0.0143162415877109</v>
      </c>
      <c r="G127" s="61" t="n">
        <f aca="false">E127+F127-D127-C127</f>
        <v>-0.0332953053344539</v>
      </c>
      <c r="H127" s="32" t="n">
        <f aca="false">SUM('Central pensions'!AB35:AB37)/AVERAGE('Central scenario'!AG34:AG37)</f>
        <v>0.0110114942616288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pensions'!$Y$38:$Y$41)/AVERAGE('Central scenario'!$AG$38:$AG$41)</f>
        <v>0.0132753351243114</v>
      </c>
      <c r="D128" s="32" t="n">
        <f aca="false">'Central scenario'!BM10+'Central scenario'!BN10+'Central scenario'!BL10-C128</f>
        <v>0.0823089300404903</v>
      </c>
      <c r="E128" s="32" t="n">
        <f aca="false">'Central scenario'!BK10</f>
        <v>0.0582859611993681</v>
      </c>
      <c r="F128" s="32" t="n">
        <f aca="false">J128-SUM($K$114:$Q$114)</f>
        <v>0.0140853616752376</v>
      </c>
      <c r="G128" s="32" t="n">
        <f aca="false">E128+F128-D128-C128</f>
        <v>-0.023212942290196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pensions'!$Y$42:$Y$45)/AVERAGE('Central scenario'!$AG$42:$AG$45)</f>
        <v>0.0137883355332371</v>
      </c>
      <c r="D129" s="61" t="n">
        <f aca="false">'Central scenario'!BM11+'Central scenario'!BN11+'Central scenario'!BL11-C129</f>
        <v>0.0855225696874164</v>
      </c>
      <c r="E129" s="61" t="n">
        <f aca="false">'Central scenario'!BK11</f>
        <v>0.0587555361573505</v>
      </c>
      <c r="F129" s="61" t="n">
        <f aca="false">J129-SUM($K$114:$Q$114)</f>
        <v>0.0143611196738877</v>
      </c>
      <c r="G129" s="61" t="n">
        <f aca="false">E129+F129-D129-C129</f>
        <v>-0.0261942493894153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pensions'!$Y$46:$Y$49)/AVERAGE('Central scenario'!$AG$46:$AG$49)</f>
        <v>0.014052757286481</v>
      </c>
      <c r="D130" s="32" t="n">
        <f aca="false">'Central scenario'!BM12+'Central scenario'!BN12+'Central scenario'!BL12-C130</f>
        <v>0.0884686367479361</v>
      </c>
      <c r="E130" s="32" t="n">
        <f aca="false">'Central scenario'!BK12</f>
        <v>0.0595540355710781</v>
      </c>
      <c r="F130" s="32" t="n">
        <f aca="false">J130-SUM($K$114:$Q$114)</f>
        <v>0.0146098308509987</v>
      </c>
      <c r="G130" s="32" t="n">
        <f aca="false">E130+F130-D130-C130</f>
        <v>-0.0283575276123405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pensions'!$Y$50:$Y$53)/AVERAGE('Central scenario'!$AG$50:$AG$53)</f>
        <v>0.0144340077310831</v>
      </c>
      <c r="D131" s="61" t="n">
        <f aca="false">'Central scenario'!BM13+'Central scenario'!BN13+'Central scenario'!BL13-C131</f>
        <v>0.0907726173328974</v>
      </c>
      <c r="E131" s="61" t="n">
        <f aca="false">'Central scenario'!BK13</f>
        <v>0.0595908629982876</v>
      </c>
      <c r="F131" s="61" t="n">
        <f aca="false">J131-SUM($K$114:$Q$114)</f>
        <v>0.0147425454717507</v>
      </c>
      <c r="G131" s="61" t="n">
        <f aca="false">E131+F131-D131-C131</f>
        <v>-0.0308732165939423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pensions'!$Y$54:$Y$57)/AVERAGE('Central scenario'!$AG$54:$AG$57)</f>
        <v>0.0144481935145346</v>
      </c>
      <c r="D132" s="32" t="n">
        <f aca="false">'Central scenario'!BM14+'Central scenario'!BN14+'Central scenario'!BL14-C132</f>
        <v>0.0935230613106325</v>
      </c>
      <c r="E132" s="32" t="n">
        <f aca="false">'Central scenario'!BK14</f>
        <v>0.060703602810974</v>
      </c>
      <c r="F132" s="32" t="n">
        <f aca="false">J132-SUM($K$114:$Q$114)</f>
        <v>0.0148487389348057</v>
      </c>
      <c r="G132" s="32" t="n">
        <f aca="false">E132+F132-D132-C132</f>
        <v>-0.0324189130793874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pensions'!$Y$58:$Y$61)/AVERAGE('Central scenario'!$AG$58:$AG$61)</f>
        <v>0.014533662291351</v>
      </c>
      <c r="D133" s="61" t="n">
        <f aca="false">'Central scenario'!BM15+'Central scenario'!BN15+'Central scenario'!BL15-C133</f>
        <v>0.0968663215766269</v>
      </c>
      <c r="E133" s="61" t="n">
        <f aca="false">'Central scenario'!BK15</f>
        <v>0.0608740461142777</v>
      </c>
      <c r="F133" s="61" t="n">
        <f aca="false">SUM($D$114:$J$114)-SUM($K$114:$Q$114)-$I$114+$I$116</f>
        <v>0.0161386158857814</v>
      </c>
      <c r="G133" s="61" t="n">
        <f aca="false">E133+F133-D133-C133</f>
        <v>-0.0343873218679189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pensions'!$Y$62:$Y$65)/AVERAGE('Central scenario'!$AG$62:$AG$65)</f>
        <v>0.0141612335760231</v>
      </c>
      <c r="D134" s="32" t="n">
        <f aca="false">'Central scenario'!BM16+'Central scenario'!BN16+'Central scenario'!BL16-C134</f>
        <v>0.096329773243517</v>
      </c>
      <c r="E134" s="32" t="n">
        <f aca="false">'Central scenario'!BK16</f>
        <v>0.0616415756640231</v>
      </c>
      <c r="F134" s="32" t="n">
        <f aca="false">SUM($D$114:$J$114)-SUM($K$114:$Q$114)-$I$114+$I$116</f>
        <v>0.0161386158857814</v>
      </c>
      <c r="G134" s="32" t="n">
        <f aca="false">E134+F134-D134-C134</f>
        <v>-0.0327108152697356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pensions'!$Y$66:$Y$69)/AVERAGE('Central scenario'!$AG$66:$AG$69)</f>
        <v>0.0137755767299463</v>
      </c>
      <c r="D135" s="61" t="n">
        <f aca="false">'Central scenario'!BM17+'Central scenario'!BN17+'Central scenario'!BL17-C135</f>
        <v>0.0961076192012149</v>
      </c>
      <c r="E135" s="61" t="n">
        <f aca="false">'Central scenario'!BK17</f>
        <v>0.0624068269234001</v>
      </c>
      <c r="F135" s="61" t="n">
        <f aca="false">SUM($D$114:$J$114)-SUM($K$114:$Q$114)-$I$114+$I$116</f>
        <v>0.0161386158857814</v>
      </c>
      <c r="G135" s="61" t="n">
        <f aca="false">E135+F135-D135-C135</f>
        <v>-0.0313377531219798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pensions'!$Y$70:$Y$73)/AVERAGE('Central scenario'!$AG$70:$AG$73)</f>
        <v>0.013665900222782</v>
      </c>
      <c r="D136" s="32" t="n">
        <f aca="false">'Central scenario'!BM18+'Central scenario'!BN18+'Central scenario'!BL18-C136</f>
        <v>0.0970258495032023</v>
      </c>
      <c r="E136" s="32" t="n">
        <f aca="false">'Central scenario'!BK18</f>
        <v>0.0627486403034957</v>
      </c>
      <c r="F136" s="32" t="n">
        <f aca="false">SUM($D$114:$J$114)-SUM($K$114:$Q$114)-$I$114+$I$116</f>
        <v>0.0161386158857814</v>
      </c>
      <c r="G136" s="32" t="n">
        <f aca="false">E136+F136-D136-C136</f>
        <v>-0.0318044935367072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pensions'!$Y$74:$Y$77)/AVERAGE('Central scenario'!$AG$74:$AG$77)</f>
        <v>0.0133131254862287</v>
      </c>
      <c r="D137" s="61" t="n">
        <f aca="false">'Central scenario'!BM19+'Central scenario'!BN19+'Central scenario'!BL19-C137</f>
        <v>0.0967728704958603</v>
      </c>
      <c r="E137" s="61" t="n">
        <f aca="false">'Central scenario'!BK19</f>
        <v>0.0631226145962037</v>
      </c>
      <c r="F137" s="61" t="n">
        <f aca="false">SUM($D$114:$J$114)-SUM($K$114:$Q$114)-$I$114+$I$116</f>
        <v>0.0161386158857814</v>
      </c>
      <c r="G137" s="61" t="n">
        <f aca="false">E137+F137-D137-C137</f>
        <v>-0.0308247655001039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pensions'!$Y$78:$Y$81)/AVERAGE('Central scenario'!$AG$78:$AG$81)</f>
        <v>0.0129183199217083</v>
      </c>
      <c r="D138" s="32" t="n">
        <f aca="false">'Central scenario'!BM20+'Central scenario'!BN20+'Central scenario'!BL20-C138</f>
        <v>0.0967286462133622</v>
      </c>
      <c r="E138" s="32" t="n">
        <f aca="false">'Central scenario'!BK20</f>
        <v>0.0634320271872046</v>
      </c>
      <c r="F138" s="32" t="n">
        <f aca="false">SUM($D$114:$J$114)-SUM($K$114:$Q$114)-$I$114+$I$116</f>
        <v>0.0161386158857814</v>
      </c>
      <c r="G138" s="32" t="n">
        <f aca="false">E138+F138-D138-C138</f>
        <v>-0.0300763230620845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pensions'!$Y$82:$Y$85)/AVERAGE('Central scenario'!$AG$82:$AG$85)</f>
        <v>0.0125798906096484</v>
      </c>
      <c r="D139" s="61" t="n">
        <f aca="false">'Central scenario'!BM21+'Central scenario'!BN21+'Central scenario'!BL21-C139</f>
        <v>0.0970319992398779</v>
      </c>
      <c r="E139" s="61" t="n">
        <f aca="false">'Central scenario'!BK21</f>
        <v>0.0637616728727589</v>
      </c>
      <c r="F139" s="61" t="n">
        <f aca="false">SUM($D$114:$J$114)-SUM($K$114:$Q$114)-$I$114+$I$116</f>
        <v>0.0161386158857814</v>
      </c>
      <c r="G139" s="61" t="n">
        <f aca="false">E139+F139-D139-C139</f>
        <v>-0.029711601090986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pensions'!$Y$86:$Y$89)/AVERAGE('Central scenario'!$AG$86:$AG$89)</f>
        <v>0.0122786035810393</v>
      </c>
      <c r="D140" s="32" t="n">
        <f aca="false">'Central scenario'!BM22+'Central scenario'!BN22+'Central scenario'!BL22-C140</f>
        <v>0.0968653067449074</v>
      </c>
      <c r="E140" s="32" t="n">
        <f aca="false">'Central scenario'!BK22</f>
        <v>0.0637929548669184</v>
      </c>
      <c r="F140" s="32" t="n">
        <f aca="false">SUM($D$114:$J$114)-SUM($K$114:$Q$114)-$I$114+$I$116</f>
        <v>0.0161386158857814</v>
      </c>
      <c r="G140" s="32" t="n">
        <f aca="false">E140+F140-D140-C140</f>
        <v>-0.029212339573247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pensions'!$Y$90:$Y$93)/AVERAGE('Central scenario'!$AG$90:$AG$93)</f>
        <v>0.0121977586864909</v>
      </c>
      <c r="D141" s="61" t="n">
        <f aca="false">'Central scenario'!BM23+'Central scenario'!BN23+'Central scenario'!BL23-C141</f>
        <v>0.097531615724337</v>
      </c>
      <c r="E141" s="61" t="n">
        <f aca="false">'Central scenario'!BK23</f>
        <v>0.0641284103031803</v>
      </c>
      <c r="F141" s="61" t="n">
        <f aca="false">SUM($D$114:$J$114)-SUM($K$114:$Q$114)-$I$114+$I$116</f>
        <v>0.0161386158857814</v>
      </c>
      <c r="G141" s="61" t="n">
        <f aca="false">E141+F141-D141-C141</f>
        <v>-0.0294623482218663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pensions'!$Y$94:$Y$97)/AVERAGE('Central scenario'!$AG$94:$AG$97)</f>
        <v>0.0117843292331187</v>
      </c>
      <c r="D142" s="32" t="n">
        <f aca="false">'Central scenario'!BM24+'Central scenario'!BN24+'Central scenario'!BL24-C142</f>
        <v>0.0974285242547</v>
      </c>
      <c r="E142" s="32" t="n">
        <f aca="false">'Central scenario'!BK24</f>
        <v>0.0644042148031522</v>
      </c>
      <c r="F142" s="32" t="n">
        <f aca="false">SUM($D$114:$J$114)-SUM($K$114:$Q$114)-$I$114+$I$116</f>
        <v>0.0161386158857814</v>
      </c>
      <c r="G142" s="32" t="n">
        <f aca="false">E142+F142-D142-C142</f>
        <v>-0.0286700227988852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pensions'!$Y$98:$Y$101)/AVERAGE('Central scenario'!$AG$98:$AG$101)</f>
        <v>0.0116109022908298</v>
      </c>
      <c r="D143" s="61" t="n">
        <f aca="false">'Central scenario'!BM25+'Central scenario'!BN25+'Central scenario'!BL25-C143</f>
        <v>0.0972574744233555</v>
      </c>
      <c r="E143" s="61" t="n">
        <f aca="false">'Central scenario'!BK25</f>
        <v>0.0646461510613424</v>
      </c>
      <c r="F143" s="61" t="n">
        <f aca="false">SUM($D$114:$J$114)-SUM($K$114:$Q$114)-$I$114+$I$116</f>
        <v>0.0161386158857814</v>
      </c>
      <c r="G143" s="61" t="n">
        <f aca="false">E143+F143-D143-C143</f>
        <v>-0.0280836097670616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pensions'!$Y$102:$Y$105)/AVERAGE('Central scenario'!$AG$102:$AG$105)</f>
        <v>0.0114008938242235</v>
      </c>
      <c r="D144" s="32" t="n">
        <f aca="false">'Central scenario'!BM26+'Central scenario'!BN26+'Central scenario'!BL26-C144</f>
        <v>0.097684029011496</v>
      </c>
      <c r="E144" s="32" t="n">
        <f aca="false">'Central scenario'!BK26</f>
        <v>0.0650229745778395</v>
      </c>
      <c r="F144" s="32" t="n">
        <f aca="false">SUM($D$114:$J$114)-SUM($K$114:$Q$114)-$I$114+$I$116</f>
        <v>0.0161386158857814</v>
      </c>
      <c r="G144" s="32" t="n">
        <f aca="false">E144+F144-D144-C144</f>
        <v>-0.0279233323720987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pensions'!$Y$106:$Y$109)/AVERAGE('Central scenario'!$AG$106:$AG$109)</f>
        <v>0.011132017984838</v>
      </c>
      <c r="D145" s="61" t="n">
        <f aca="false">'Central scenario'!BM27+'Central scenario'!BN27+'Central scenario'!BL27-C145</f>
        <v>0.0967089749917963</v>
      </c>
      <c r="E145" s="61" t="n">
        <f aca="false">'Central scenario'!BK27</f>
        <v>0.0648000738005019</v>
      </c>
      <c r="F145" s="61" t="n">
        <f aca="false">SUM($D$114:$J$114)-SUM($K$114:$Q$114)-$I$114+$I$116</f>
        <v>0.0161386158857814</v>
      </c>
      <c r="G145" s="61" t="n">
        <f aca="false">E145+F145-D145-C145</f>
        <v>-0.026902303290351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pensions'!$Y$110:$Y$113)/AVERAGE('Central scenario'!$AG$110:$AG$113)</f>
        <v>0.0109635516779871</v>
      </c>
      <c r="D146" s="32" t="n">
        <f aca="false">'Central scenario'!BM28+'Central scenario'!BN28+'Central scenario'!BL28-C146</f>
        <v>0.096766223452069</v>
      </c>
      <c r="E146" s="32" t="n">
        <f aca="false">'Central scenario'!BK28</f>
        <v>0.0652004590083579</v>
      </c>
      <c r="F146" s="32" t="n">
        <f aca="false">SUM($D$114:$J$114)-SUM($K$114:$Q$114)-$I$114+$I$116</f>
        <v>0.0161386158857814</v>
      </c>
      <c r="G146" s="32" t="n">
        <f aca="false">E146+F146-D146-C146</f>
        <v>-0.0263907002359169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pensions'!$Y$114:$Y$117)/AVERAGE('Central scenario'!$AG$114:$AG$117)</f>
        <v>0.010669591865517</v>
      </c>
      <c r="D147" s="61" t="n">
        <f aca="false">'Central scenario'!BM29+'Central scenario'!BN29+'Central scenario'!BL29-C147</f>
        <v>0.0972478832808024</v>
      </c>
      <c r="E147" s="61" t="n">
        <f aca="false">'Central scenario'!BK29</f>
        <v>0.0656266909664465</v>
      </c>
      <c r="F147" s="61" t="n">
        <f aca="false">SUM($D$114:$J$114)-SUM($K$114:$Q$114)-$I$114+$I$116</f>
        <v>0.0161386158857814</v>
      </c>
      <c r="G147" s="61" t="n">
        <f aca="false">E147+F147-D147-C147</f>
        <v>-0.0261521682940916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-0.0828781179738681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-0.0117328132990594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-0.0819364794999319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-0.0195881331115993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-0.0850072793541843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-0.0259966260361926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-0.0819274924771436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-0.0217929820184041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-0.0137173289663037</v>
      </c>
      <c r="D154" s="32" t="n">
        <f aca="false">-D126</f>
        <v>-0.0762877740608488</v>
      </c>
      <c r="E154" s="32" t="n">
        <f aca="false">E126</f>
        <v>0.0514250350291287</v>
      </c>
      <c r="F154" s="32" t="n">
        <f aca="false">F126</f>
        <v>0.0124613870926432</v>
      </c>
      <c r="G154" s="32" t="n">
        <f aca="false">G126</f>
        <v>-0.0261186809053806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-0.0145825504311926</v>
      </c>
      <c r="D155" s="61" t="n">
        <f aca="false">-D127</f>
        <v>-0.0918289547978347</v>
      </c>
      <c r="E155" s="61" t="n">
        <f aca="false">E127</f>
        <v>0.0587999583068625</v>
      </c>
      <c r="F155" s="61" t="n">
        <f aca="false">F127</f>
        <v>0.0143162415877109</v>
      </c>
      <c r="G155" s="61" t="n">
        <f aca="false">G127</f>
        <v>-0.0332953053344539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-0.0132753351243114</v>
      </c>
      <c r="D156" s="32" t="n">
        <f aca="false">-D128</f>
        <v>-0.0823089300404903</v>
      </c>
      <c r="E156" s="32" t="n">
        <f aca="false">E128</f>
        <v>0.0582859611993681</v>
      </c>
      <c r="F156" s="32" t="n">
        <f aca="false">F128</f>
        <v>0.0140853616752376</v>
      </c>
      <c r="G156" s="32" t="n">
        <f aca="false">G128</f>
        <v>-0.023212942290196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-0.0137883355332371</v>
      </c>
      <c r="D157" s="61" t="n">
        <f aca="false">-D129</f>
        <v>-0.0855225696874164</v>
      </c>
      <c r="E157" s="61" t="n">
        <f aca="false">E129</f>
        <v>0.0587555361573505</v>
      </c>
      <c r="F157" s="61" t="n">
        <f aca="false">F129</f>
        <v>0.0143611196738877</v>
      </c>
      <c r="G157" s="61" t="n">
        <f aca="false">G129</f>
        <v>-0.0261942493894153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-0.014052757286481</v>
      </c>
      <c r="D158" s="32" t="n">
        <f aca="false">-D130</f>
        <v>-0.0884686367479361</v>
      </c>
      <c r="E158" s="32" t="n">
        <f aca="false">E130</f>
        <v>0.0595540355710781</v>
      </c>
      <c r="F158" s="32" t="n">
        <f aca="false">F130</f>
        <v>0.0146098308509987</v>
      </c>
      <c r="G158" s="32" t="n">
        <f aca="false">G130</f>
        <v>-0.0283575276123405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-0.0144340077310831</v>
      </c>
      <c r="D159" s="61" t="n">
        <f aca="false">-D131</f>
        <v>-0.0907726173328974</v>
      </c>
      <c r="E159" s="61" t="n">
        <f aca="false">E131</f>
        <v>0.0595908629982876</v>
      </c>
      <c r="F159" s="61" t="n">
        <f aca="false">F131</f>
        <v>0.0147425454717507</v>
      </c>
      <c r="G159" s="61" t="n">
        <f aca="false">G131</f>
        <v>-0.0308732165939423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-0.0144481935145346</v>
      </c>
      <c r="D160" s="32" t="n">
        <f aca="false">-D132</f>
        <v>-0.0935230613106325</v>
      </c>
      <c r="E160" s="32" t="n">
        <f aca="false">E132</f>
        <v>0.060703602810974</v>
      </c>
      <c r="F160" s="32" t="n">
        <f aca="false">F132</f>
        <v>0.0148487389348057</v>
      </c>
      <c r="G160" s="32" t="n">
        <f aca="false">G132</f>
        <v>-0.0324189130793874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-0.014533662291351</v>
      </c>
      <c r="D161" s="61" t="n">
        <f aca="false">-D133</f>
        <v>-0.0968663215766269</v>
      </c>
      <c r="E161" s="61" t="n">
        <f aca="false">E133</f>
        <v>0.0608740461142777</v>
      </c>
      <c r="F161" s="61" t="n">
        <f aca="false">F133</f>
        <v>0.0161386158857814</v>
      </c>
      <c r="G161" s="61" t="n">
        <f aca="false">G133</f>
        <v>-0.0343873218679189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-0.0141612335760231</v>
      </c>
      <c r="D162" s="32" t="n">
        <f aca="false">-D134</f>
        <v>-0.096329773243517</v>
      </c>
      <c r="E162" s="32" t="n">
        <f aca="false">E134</f>
        <v>0.0616415756640231</v>
      </c>
      <c r="F162" s="32" t="n">
        <f aca="false">F134</f>
        <v>0.0161386158857814</v>
      </c>
      <c r="G162" s="32" t="n">
        <f aca="false">G134</f>
        <v>-0.0327108152697356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-0.0137755767299463</v>
      </c>
      <c r="D163" s="61" t="n">
        <f aca="false">-D135</f>
        <v>-0.0961076192012149</v>
      </c>
      <c r="E163" s="61" t="n">
        <f aca="false">E135</f>
        <v>0.0624068269234001</v>
      </c>
      <c r="F163" s="61" t="n">
        <f aca="false">F135</f>
        <v>0.0161386158857814</v>
      </c>
      <c r="G163" s="61" t="n">
        <f aca="false">G135</f>
        <v>-0.0313377531219798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-0.013665900222782</v>
      </c>
      <c r="D164" s="32" t="n">
        <f aca="false">-D136</f>
        <v>-0.0970258495032023</v>
      </c>
      <c r="E164" s="32" t="n">
        <f aca="false">E136</f>
        <v>0.0627486403034957</v>
      </c>
      <c r="F164" s="32" t="n">
        <f aca="false">F136</f>
        <v>0.0161386158857814</v>
      </c>
      <c r="G164" s="32" t="n">
        <f aca="false">G136</f>
        <v>-0.0318044935367072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-0.0133131254862287</v>
      </c>
      <c r="D165" s="61" t="n">
        <f aca="false">-D137</f>
        <v>-0.0967728704958603</v>
      </c>
      <c r="E165" s="61" t="n">
        <f aca="false">E137</f>
        <v>0.0631226145962037</v>
      </c>
      <c r="F165" s="61" t="n">
        <f aca="false">F137</f>
        <v>0.0161386158857814</v>
      </c>
      <c r="G165" s="61" t="n">
        <f aca="false">G137</f>
        <v>-0.0308247655001039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-0.0129183199217083</v>
      </c>
      <c r="D166" s="32" t="n">
        <f aca="false">-D138</f>
        <v>-0.0967286462133622</v>
      </c>
      <c r="E166" s="32" t="n">
        <f aca="false">E138</f>
        <v>0.0634320271872046</v>
      </c>
      <c r="F166" s="32" t="n">
        <f aca="false">F138</f>
        <v>0.0161386158857814</v>
      </c>
      <c r="G166" s="32" t="n">
        <f aca="false">G138</f>
        <v>-0.0300763230620845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-0.0125798906096484</v>
      </c>
      <c r="D167" s="61" t="n">
        <f aca="false">-D139</f>
        <v>-0.0970319992398779</v>
      </c>
      <c r="E167" s="61" t="n">
        <f aca="false">E139</f>
        <v>0.0637616728727589</v>
      </c>
      <c r="F167" s="61" t="n">
        <f aca="false">F139</f>
        <v>0.0161386158857814</v>
      </c>
      <c r="G167" s="61" t="n">
        <f aca="false">G139</f>
        <v>-0.029711601090986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-0.0122786035810393</v>
      </c>
      <c r="D168" s="32" t="n">
        <f aca="false">-D140</f>
        <v>-0.0968653067449074</v>
      </c>
      <c r="E168" s="32" t="n">
        <f aca="false">E140</f>
        <v>0.0637929548669184</v>
      </c>
      <c r="F168" s="32" t="n">
        <f aca="false">F140</f>
        <v>0.0161386158857814</v>
      </c>
      <c r="G168" s="32" t="n">
        <f aca="false">G140</f>
        <v>-0.029212339573247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-0.0121977586864909</v>
      </c>
      <c r="D169" s="61" t="n">
        <f aca="false">-D141</f>
        <v>-0.097531615724337</v>
      </c>
      <c r="E169" s="61" t="n">
        <f aca="false">E141</f>
        <v>0.0641284103031803</v>
      </c>
      <c r="F169" s="61" t="n">
        <f aca="false">F141</f>
        <v>0.0161386158857814</v>
      </c>
      <c r="G169" s="61" t="n">
        <f aca="false">G141</f>
        <v>-0.0294623482218663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-0.0117843292331187</v>
      </c>
      <c r="D170" s="32" t="n">
        <f aca="false">-D142</f>
        <v>-0.0974285242547</v>
      </c>
      <c r="E170" s="32" t="n">
        <f aca="false">E142</f>
        <v>0.0644042148031522</v>
      </c>
      <c r="F170" s="32" t="n">
        <f aca="false">F142</f>
        <v>0.0161386158857814</v>
      </c>
      <c r="G170" s="32" t="n">
        <f aca="false">G142</f>
        <v>-0.0286700227988852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-0.0116109022908298</v>
      </c>
      <c r="D171" s="61" t="n">
        <f aca="false">-D143</f>
        <v>-0.0972574744233555</v>
      </c>
      <c r="E171" s="61" t="n">
        <f aca="false">E143</f>
        <v>0.0646461510613424</v>
      </c>
      <c r="F171" s="61" t="n">
        <f aca="false">F143</f>
        <v>0.0161386158857814</v>
      </c>
      <c r="G171" s="61" t="n">
        <f aca="false">G143</f>
        <v>-0.0280836097670616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-0.0114008938242235</v>
      </c>
      <c r="D172" s="32" t="n">
        <f aca="false">-D144</f>
        <v>-0.097684029011496</v>
      </c>
      <c r="E172" s="32" t="n">
        <f aca="false">E144</f>
        <v>0.0650229745778395</v>
      </c>
      <c r="F172" s="32" t="n">
        <f aca="false">F144</f>
        <v>0.0161386158857814</v>
      </c>
      <c r="G172" s="32" t="n">
        <f aca="false">G144</f>
        <v>-0.0279233323720987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-0.011132017984838</v>
      </c>
      <c r="D173" s="61" t="n">
        <f aca="false">-D145</f>
        <v>-0.0967089749917963</v>
      </c>
      <c r="E173" s="61" t="n">
        <f aca="false">E145</f>
        <v>0.0648000738005019</v>
      </c>
      <c r="F173" s="61" t="n">
        <f aca="false">F145</f>
        <v>0.0161386158857814</v>
      </c>
      <c r="G173" s="61" t="n">
        <f aca="false">G145</f>
        <v>-0.026902303290351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-0.0109635516779871</v>
      </c>
      <c r="D174" s="32" t="n">
        <f aca="false">-D146</f>
        <v>-0.096766223452069</v>
      </c>
      <c r="E174" s="32" t="n">
        <f aca="false">E146</f>
        <v>0.0652004590083579</v>
      </c>
      <c r="F174" s="32" t="n">
        <f aca="false">F146</f>
        <v>0.0161386158857814</v>
      </c>
      <c r="G174" s="32" t="n">
        <f aca="false">G146</f>
        <v>-0.0263907002359169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-0.010669591865517</v>
      </c>
      <c r="D175" s="61" t="n">
        <f aca="false">-D147</f>
        <v>-0.0972478832808024</v>
      </c>
      <c r="E175" s="61" t="n">
        <f aca="false">E147</f>
        <v>0.0656266909664465</v>
      </c>
      <c r="F175" s="61" t="n">
        <f aca="false">F147</f>
        <v>0.0161386158857814</v>
      </c>
      <c r="G175" s="61" t="n">
        <f aca="false">G147</f>
        <v>-0.0261521682940916</v>
      </c>
    </row>
    <row r="178" customFormat="false" ht="12.8" hidden="false" customHeight="false" outlineLevel="0" collapsed="false">
      <c r="C178" s="61" t="s">
        <v>64</v>
      </c>
      <c r="D178" s="61" t="s">
        <v>170</v>
      </c>
      <c r="E178" s="61" t="s">
        <v>171</v>
      </c>
      <c r="F178" s="61" t="s">
        <v>173</v>
      </c>
    </row>
    <row r="179" customFormat="false" ht="12.8" hidden="false" customHeight="false" outlineLevel="0" collapsed="false">
      <c r="B179" s="5" t="n">
        <v>2014</v>
      </c>
      <c r="C179" s="61" t="n">
        <f aca="false">((SUM('Low pensions'!$Y$4:$Y$7)/AVERAGE('Low scenario'!$AG$3:$AG$6)))*-1</f>
        <v>-0.0100080003976103</v>
      </c>
      <c r="D179" s="61" t="n">
        <f aca="false">-('Low scenario'!BM3+'Low scenario'!BN3+'Low scenario'!BL3+C179)</f>
        <v>-0.0636642641339578</v>
      </c>
      <c r="E179" s="61" t="n">
        <f aca="false">'Low scenario'!BK3</f>
        <v>0.0539797598100557</v>
      </c>
      <c r="F179" s="61" t="n">
        <f aca="false">E179+D179+C179</f>
        <v>-0.0196925047215125</v>
      </c>
    </row>
    <row r="180" customFormat="false" ht="12.8" hidden="false" customHeight="false" outlineLevel="0" collapsed="false">
      <c r="B180" s="0" t="n">
        <v>2015</v>
      </c>
      <c r="C180" s="32" t="n">
        <f aca="false">(SUM('Low pensions'!$Y$14:$Y$17)/AVERAGE('Low scenario'!$AG$14:$AG$17))*-1</f>
        <v>-0.0109202595021298</v>
      </c>
      <c r="D180" s="32" t="n">
        <f aca="false">-('Low scenario'!BM4+'Low scenario'!BN4+'Low scenario'!BL4+C180)</f>
        <v>-0.0828781179738681</v>
      </c>
      <c r="E180" s="32" t="n">
        <f aca="false">'Low scenario'!BK4</f>
        <v>0.0608238023860763</v>
      </c>
      <c r="F180" s="32" t="n">
        <f aca="false">E180+D180+C180</f>
        <v>-0.0329745750899216</v>
      </c>
    </row>
    <row r="181" customFormat="false" ht="12.8" hidden="false" customHeight="false" outlineLevel="0" collapsed="false">
      <c r="B181" s="5" t="n">
        <v>2016</v>
      </c>
      <c r="C181" s="61" t="n">
        <f aca="false">(SUM('Low pensions'!$Y$18:$Y$21)/AVERAGE('Low scenario'!$AG$18:$AG$21))*-1</f>
        <v>-0.0120403218026096</v>
      </c>
      <c r="D181" s="61" t="n">
        <f aca="false">-('Low scenario'!BM5+'Low scenario'!BN5+'Low scenario'!BL5+C181)</f>
        <v>-0.0819364794999319</v>
      </c>
      <c r="E181" s="61" t="n">
        <f aca="false">'Low scenario'!BK5</f>
        <v>0.0607772092455274</v>
      </c>
      <c r="F181" s="61" t="n">
        <f aca="false">E181+D181+C181</f>
        <v>-0.0331995920570141</v>
      </c>
    </row>
    <row r="182" customFormat="false" ht="12.8" hidden="false" customHeight="false" outlineLevel="0" collapsed="false">
      <c r="B182" s="0" t="n">
        <v>2017</v>
      </c>
      <c r="C182" s="32" t="n">
        <f aca="false">(SUM('Low pensions'!$Y$22:$Y$25)/AVERAGE('Low scenario'!$AG$22:$AG$25))*-1</f>
        <v>-0.0152644230272318</v>
      </c>
      <c r="D182" s="32" t="n">
        <f aca="false">-('Low scenario'!BM6+'Low scenario'!BN6+'Low scenario'!BL6+C182)</f>
        <v>-0.0850072793541843</v>
      </c>
      <c r="E182" s="32" t="n">
        <f aca="false">'Low scenario'!BK6</f>
        <v>0.0632186182278524</v>
      </c>
      <c r="F182" s="32" t="n">
        <f aca="false">E182+D182+C182</f>
        <v>-0.0370530841535637</v>
      </c>
    </row>
    <row r="183" customFormat="false" ht="12.8" hidden="false" customHeight="false" outlineLevel="0" collapsed="false">
      <c r="B183" s="5" t="n">
        <f aca="false">B182+1</f>
        <v>2018</v>
      </c>
      <c r="C183" s="61" t="n">
        <f aca="false">(SUM('Low pensions'!$Y$26:$Y$29)/AVERAGE('Low scenario'!$AG$26:$AG$29))*-1</f>
        <v>-0.0142020180814306</v>
      </c>
      <c r="D183" s="61" t="n">
        <f aca="false">-('Low scenario'!BM7+'Low scenario'!BN7+'Low scenario'!BL7+C183)</f>
        <v>-0.0819274924771436</v>
      </c>
      <c r="E183" s="61" t="n">
        <f aca="false">'Low scenario'!BK7</f>
        <v>0.0584562617822061</v>
      </c>
      <c r="F183" s="61" t="n">
        <f aca="false">E183+D183+C183</f>
        <v>-0.0376732487763681</v>
      </c>
    </row>
    <row r="184" customFormat="false" ht="12.8" hidden="false" customHeight="false" outlineLevel="0" collapsed="false">
      <c r="B184" s="0" t="n">
        <f aca="false">B183+1</f>
        <v>2019</v>
      </c>
      <c r="C184" s="32" t="n">
        <f aca="false">(SUM('Low pensions'!$Y$30:$Y$33)/AVERAGE('Low scenario'!$AG$30:$AG$33))*-1</f>
        <v>-0.0137164817797649</v>
      </c>
      <c r="D184" s="32" t="n">
        <f aca="false">-('Low scenario'!BM8+'Low scenario'!BN8+'Low scenario'!BL8+C184)</f>
        <v>-0.0763314877812944</v>
      </c>
      <c r="E184" s="32" t="n">
        <f aca="false">'Low scenario'!BK8</f>
        <v>0.0514251825698654</v>
      </c>
      <c r="F184" s="32" t="n">
        <f aca="false">E184+D184+C184</f>
        <v>-0.0386227869911939</v>
      </c>
    </row>
    <row r="185" customFormat="false" ht="12.8" hidden="false" customHeight="false" outlineLevel="0" collapsed="false">
      <c r="B185" s="5" t="n">
        <f aca="false">B184+1</f>
        <v>2020</v>
      </c>
      <c r="C185" s="61" t="n">
        <f aca="false">(SUM('Low pensions'!$Y$34:$Y$37)/AVERAGE('Low scenario'!$AG$34:$AG$37))*-1</f>
        <v>-0.0146305712707108</v>
      </c>
      <c r="D185" s="61" t="n">
        <f aca="false">-('Low scenario'!BM9+'Low scenario'!BN9+'Low scenario'!BL9+C185)</f>
        <v>-0.0920801247775264</v>
      </c>
      <c r="E185" s="61" t="n">
        <f aca="false">'Low scenario'!BK9</f>
        <v>0.0587072546075803</v>
      </c>
      <c r="F185" s="61" t="n">
        <f aca="false">E185+D185+C185</f>
        <v>-0.0480034414406569</v>
      </c>
    </row>
    <row r="186" customFormat="false" ht="12.8" hidden="false" customHeight="false" outlineLevel="0" collapsed="false">
      <c r="B186" s="0" t="n">
        <f aca="false">B185+1</f>
        <v>2021</v>
      </c>
      <c r="C186" s="32" t="n">
        <f aca="false">(SUM('Low pensions'!$Y$38:$Y$41)/AVERAGE('Low scenario'!$AG$38:$AG$41))*-1</f>
        <v>-0.0135077215097001</v>
      </c>
      <c r="D186" s="32" t="n">
        <f aca="false">-('Low scenario'!BM10+'Low scenario'!BN10+'Low scenario'!BL10+C186)</f>
        <v>-0.0833225142256937</v>
      </c>
      <c r="E186" s="32" t="n">
        <f aca="false">'Low scenario'!BK10</f>
        <v>0.0583467043883986</v>
      </c>
      <c r="F186" s="32" t="n">
        <f aca="false">E186+D186+C186</f>
        <v>-0.0384835313469952</v>
      </c>
    </row>
    <row r="187" customFormat="false" ht="12.8" hidden="false" customHeight="false" outlineLevel="0" collapsed="false">
      <c r="B187" s="5" t="n">
        <f aca="false">B186+1</f>
        <v>2022</v>
      </c>
      <c r="C187" s="61" t="n">
        <f aca="false">(SUM('Low pensions'!$Y$42:$Y$45)/AVERAGE('Low scenario'!$AG$42:$AG$45))*-1</f>
        <v>-0.0140448113264131</v>
      </c>
      <c r="D187" s="61" t="n">
        <f aca="false">-('Low scenario'!BM11+'Low scenario'!BN11+'Low scenario'!BL11+C187)</f>
        <v>-0.0863777286267271</v>
      </c>
      <c r="E187" s="61" t="n">
        <f aca="false">'Low scenario'!BK11</f>
        <v>0.0584037009251209</v>
      </c>
      <c r="F187" s="61" t="n">
        <f aca="false">E187+D187+C187</f>
        <v>-0.0420188390280193</v>
      </c>
    </row>
    <row r="188" customFormat="false" ht="12.8" hidden="false" customHeight="false" outlineLevel="0" collapsed="false">
      <c r="B188" s="0" t="n">
        <f aca="false">B187+1</f>
        <v>2023</v>
      </c>
      <c r="C188" s="32" t="n">
        <f aca="false">(SUM('Low pensions'!$Y$46:$Y$49)/AVERAGE('Low scenario'!$AG$46:$AG$49))*-1</f>
        <v>-0.0142251970911812</v>
      </c>
      <c r="D188" s="32" t="n">
        <f aca="false">-('Low scenario'!BM12+'Low scenario'!BN12+'Low scenario'!BL12+C188)</f>
        <v>-0.0882505869568959</v>
      </c>
      <c r="E188" s="32" t="n">
        <f aca="false">'Low scenario'!BK12</f>
        <v>0.0578053604139592</v>
      </c>
      <c r="F188" s="32" t="n">
        <f aca="false">E188+D188+C188</f>
        <v>-0.0446704236341178</v>
      </c>
    </row>
    <row r="189" customFormat="false" ht="12.8" hidden="false" customHeight="false" outlineLevel="0" collapsed="false">
      <c r="B189" s="5" t="n">
        <f aca="false">B188+1</f>
        <v>2024</v>
      </c>
      <c r="C189" s="61" t="n">
        <f aca="false">(SUM('Low pensions'!$Y$50:$Y$53)/AVERAGE('Low scenario'!$AG$50:$AG$53))*-1</f>
        <v>-0.0144108256757158</v>
      </c>
      <c r="D189" s="61" t="n">
        <f aca="false">-('Low scenario'!BM13+'Low scenario'!BN13+'Low scenario'!BL13+C189)</f>
        <v>-0.089981290650397</v>
      </c>
      <c r="E189" s="61" t="n">
        <f aca="false">'Low scenario'!BK13</f>
        <v>0.0579677230065456</v>
      </c>
      <c r="F189" s="61" t="n">
        <f aca="false">E189+D189+C189</f>
        <v>-0.0464243933195672</v>
      </c>
    </row>
    <row r="190" customFormat="false" ht="12.8" hidden="false" customHeight="false" outlineLevel="0" collapsed="false">
      <c r="B190" s="0" t="n">
        <f aca="false">B189+1</f>
        <v>2025</v>
      </c>
      <c r="C190" s="32" t="n">
        <f aca="false">(SUM('Low pensions'!$Y$54:$Y$57)/AVERAGE('Low scenario'!$AG$54:$AG$57))*-1</f>
        <v>-0.0142073636905194</v>
      </c>
      <c r="D190" s="32" t="n">
        <f aca="false">-('Low scenario'!BM14+'Low scenario'!BN14+'Low scenario'!BL14+C190)</f>
        <v>-0.0919624289193254</v>
      </c>
      <c r="E190" s="32" t="n">
        <f aca="false">'Low scenario'!BK14</f>
        <v>0.0572841055216642</v>
      </c>
      <c r="F190" s="32" t="n">
        <f aca="false">E190+D190+C190</f>
        <v>-0.0488856870881806</v>
      </c>
    </row>
    <row r="191" customFormat="false" ht="12.8" hidden="false" customHeight="false" outlineLevel="0" collapsed="false">
      <c r="B191" s="5" t="n">
        <f aca="false">B190+1</f>
        <v>2026</v>
      </c>
      <c r="C191" s="61" t="n">
        <f aca="false">(SUM('Low pensions'!$Y$58:$Y$61)/AVERAGE('Low scenario'!$AG$58:$AG$61))*-1</f>
        <v>-0.0142869139933774</v>
      </c>
      <c r="D191" s="61" t="n">
        <f aca="false">-('Low scenario'!BM15+'Low scenario'!BN15+'Low scenario'!BL15+C191)</f>
        <v>-0.0938365369496852</v>
      </c>
      <c r="E191" s="61" t="n">
        <f aca="false">'Low scenario'!BK15</f>
        <v>0.0578156519120656</v>
      </c>
      <c r="F191" s="61" t="n">
        <f aca="false">E191+D191+C191</f>
        <v>-0.0503077990309971</v>
      </c>
    </row>
    <row r="192" customFormat="false" ht="12.8" hidden="false" customHeight="false" outlineLevel="0" collapsed="false">
      <c r="B192" s="0" t="n">
        <f aca="false">B191+1</f>
        <v>2027</v>
      </c>
      <c r="C192" s="32" t="n">
        <f aca="false">(SUM('Low pensions'!$Y$62:$Y$65)/AVERAGE('Low scenario'!$AG$62:$AG$65))*-1</f>
        <v>-0.0140232392242844</v>
      </c>
      <c r="D192" s="32" t="n">
        <f aca="false">-('Low scenario'!BM16+'Low scenario'!BN16+'Low scenario'!BL16+C192)</f>
        <v>-0.0944892331795734</v>
      </c>
      <c r="E192" s="32" t="n">
        <f aca="false">'Low scenario'!BK16</f>
        <v>0.0581152338315172</v>
      </c>
      <c r="F192" s="32" t="n">
        <f aca="false">E192+D192+C192</f>
        <v>-0.0503972385723406</v>
      </c>
    </row>
    <row r="193" customFormat="false" ht="12.8" hidden="false" customHeight="false" outlineLevel="0" collapsed="false">
      <c r="B193" s="5" t="n">
        <f aca="false">B192+1</f>
        <v>2028</v>
      </c>
      <c r="C193" s="61" t="n">
        <f aca="false">(SUM('Low pensions'!$Y$66:$Y$69)/AVERAGE('Low scenario'!$AG$66:$AG$69))*-1</f>
        <v>-0.0138353046509424</v>
      </c>
      <c r="D193" s="61" t="n">
        <f aca="false">-('Low scenario'!BM17+'Low scenario'!BN17+'Low scenario'!BL17+C193)</f>
        <v>-0.0950726987198256</v>
      </c>
      <c r="E193" s="61" t="n">
        <f aca="false">'Low scenario'!BK17</f>
        <v>0.0584468772240622</v>
      </c>
      <c r="F193" s="61" t="n">
        <f aca="false">E193+D193+C193</f>
        <v>-0.0504611261467058</v>
      </c>
    </row>
    <row r="194" customFormat="false" ht="12.8" hidden="false" customHeight="false" outlineLevel="0" collapsed="false">
      <c r="B194" s="0" t="n">
        <f aca="false">B193+1</f>
        <v>2029</v>
      </c>
      <c r="C194" s="32" t="n">
        <f aca="false">(SUM('Low pensions'!$Y$70:$Y$73)/AVERAGE('Low scenario'!$AG$70:$AG$73))*-1</f>
        <v>-0.0137088818711625</v>
      </c>
      <c r="D194" s="32" t="n">
        <f aca="false">-('Low scenario'!BM18+'Low scenario'!BN18+'Low scenario'!BL18+C194)</f>
        <v>-0.0955722852151287</v>
      </c>
      <c r="E194" s="32" t="n">
        <f aca="false">'Low scenario'!BK18</f>
        <v>0.0585386007019803</v>
      </c>
      <c r="F194" s="32" t="n">
        <f aca="false">E194+D194+C194</f>
        <v>-0.050742566384311</v>
      </c>
    </row>
    <row r="195" customFormat="false" ht="12.8" hidden="false" customHeight="false" outlineLevel="0" collapsed="false">
      <c r="B195" s="5" t="n">
        <f aca="false">B194+1</f>
        <v>2030</v>
      </c>
      <c r="C195" s="61" t="n">
        <f aca="false">(SUM('Low pensions'!$Y$74:$Y$77)/AVERAGE('Low scenario'!$AG$74:$AG$77))*-1</f>
        <v>-0.0130582073907482</v>
      </c>
      <c r="D195" s="61" t="n">
        <f aca="false">-('Low scenario'!BM19+'Low scenario'!BN19+'Low scenario'!BL19+C195)</f>
        <v>-0.0943582574793509</v>
      </c>
      <c r="E195" s="61" t="n">
        <f aca="false">'Low scenario'!BK19</f>
        <v>0.0590045039154365</v>
      </c>
      <c r="F195" s="61" t="n">
        <f aca="false">E195+D195+C195</f>
        <v>-0.0484119609546626</v>
      </c>
    </row>
    <row r="196" customFormat="false" ht="12.8" hidden="false" customHeight="false" outlineLevel="0" collapsed="false">
      <c r="B196" s="0" t="n">
        <f aca="false">B195+1</f>
        <v>2031</v>
      </c>
      <c r="C196" s="32" t="n">
        <f aca="false">(SUM('Low pensions'!$Y$78:$Y$81)/AVERAGE('Low scenario'!$AG$78:$AG$81))*-1</f>
        <v>-0.0126030107454704</v>
      </c>
      <c r="D196" s="32" t="n">
        <f aca="false">-('Low scenario'!BM20+'Low scenario'!BN20+'Low scenario'!BL20+C196)</f>
        <v>-0.0949021145266443</v>
      </c>
      <c r="E196" s="32" t="n">
        <f aca="false">'Low scenario'!BK20</f>
        <v>0.059049339365506</v>
      </c>
      <c r="F196" s="32" t="n">
        <f aca="false">E196+D196+C196</f>
        <v>-0.0484557859066087</v>
      </c>
    </row>
    <row r="197" customFormat="false" ht="12.8" hidden="false" customHeight="false" outlineLevel="0" collapsed="false">
      <c r="B197" s="5" t="n">
        <f aca="false">B196+1</f>
        <v>2032</v>
      </c>
      <c r="C197" s="61" t="n">
        <f aca="false">(SUM('Low pensions'!$Y$82:$Y$85)/AVERAGE('Low scenario'!$AG$82:$AG$85))*-1</f>
        <v>-0.0123957211611755</v>
      </c>
      <c r="D197" s="61" t="n">
        <f aca="false">-('Low scenario'!BM21+'Low scenario'!BN21+'Low scenario'!BL21+C197)</f>
        <v>-0.0961762668449534</v>
      </c>
      <c r="E197" s="61" t="n">
        <f aca="false">'Low scenario'!BK21</f>
        <v>0.0590806303429733</v>
      </c>
      <c r="F197" s="61" t="n">
        <f aca="false">E197+D197+C197</f>
        <v>-0.0494913576631556</v>
      </c>
    </row>
    <row r="198" customFormat="false" ht="12.8" hidden="false" customHeight="false" outlineLevel="0" collapsed="false">
      <c r="B198" s="0" t="n">
        <f aca="false">B197+1</f>
        <v>2033</v>
      </c>
      <c r="C198" s="32" t="n">
        <f aca="false">(SUM('Low pensions'!$Y$86:$Y$89)/AVERAGE('Low scenario'!$AG$86:$AG$89))*-1</f>
        <v>-0.0124083021267744</v>
      </c>
      <c r="D198" s="32" t="n">
        <f aca="false">-('Low scenario'!BM22+'Low scenario'!BN22+'Low scenario'!BL22+C198)</f>
        <v>-0.0959384992772005</v>
      </c>
      <c r="E198" s="32" t="n">
        <f aca="false">'Low scenario'!BK22</f>
        <v>0.0592307115372222</v>
      </c>
      <c r="F198" s="32" t="n">
        <f aca="false">E198+D198+C198</f>
        <v>-0.0491160898667528</v>
      </c>
    </row>
    <row r="199" customFormat="false" ht="12.8" hidden="false" customHeight="false" outlineLevel="0" collapsed="false">
      <c r="B199" s="5" t="n">
        <f aca="false">B198+1</f>
        <v>2034</v>
      </c>
      <c r="C199" s="61" t="n">
        <f aca="false">(SUM('Low pensions'!$Y$90:$Y$93)/AVERAGE('Low scenario'!$AG$90:$AG$93))*-1</f>
        <v>-0.0122209408925903</v>
      </c>
      <c r="D199" s="61" t="n">
        <f aca="false">-('Low scenario'!BM23+'Low scenario'!BN23+'Low scenario'!BL23+C199)</f>
        <v>-0.0966976329602496</v>
      </c>
      <c r="E199" s="61" t="n">
        <f aca="false">'Low scenario'!BK23</f>
        <v>0.0593506837737009</v>
      </c>
      <c r="F199" s="61" t="n">
        <f aca="false">E199+D199+C199</f>
        <v>-0.049567890079139</v>
      </c>
    </row>
    <row r="200" customFormat="false" ht="12.8" hidden="false" customHeight="false" outlineLevel="0" collapsed="false">
      <c r="B200" s="0" t="n">
        <f aca="false">B199+1</f>
        <v>2035</v>
      </c>
      <c r="C200" s="32" t="n">
        <f aca="false">(SUM('Low pensions'!$Y$94:$Y$97)/AVERAGE('Low scenario'!$AG$94:$AG$97))*-1</f>
        <v>-0.0120241737760961</v>
      </c>
      <c r="D200" s="32" t="n">
        <f aca="false">-('Low scenario'!BM24+'Low scenario'!BN24+'Low scenario'!BL24+C200)</f>
        <v>-0.0967577371835353</v>
      </c>
      <c r="E200" s="32" t="n">
        <f aca="false">'Low scenario'!BK24</f>
        <v>0.0594939768344426</v>
      </c>
      <c r="F200" s="32" t="n">
        <f aca="false">E200+D200+C200</f>
        <v>-0.0492879341251887</v>
      </c>
    </row>
    <row r="201" customFormat="false" ht="12.8" hidden="false" customHeight="false" outlineLevel="0" collapsed="false">
      <c r="B201" s="5" t="n">
        <f aca="false">B200+1</f>
        <v>2036</v>
      </c>
      <c r="C201" s="61" t="n">
        <f aca="false">(SUM('Low pensions'!$Y$98:$Y$101)/AVERAGE('Low scenario'!$AG$98:$AG$101))*-1</f>
        <v>-0.0119331589450396</v>
      </c>
      <c r="D201" s="61" t="n">
        <f aca="false">-('Low scenario'!BM25+'Low scenario'!BN25+'Low scenario'!BL25+C201)</f>
        <v>-0.096685113417605</v>
      </c>
      <c r="E201" s="61" t="n">
        <f aca="false">'Low scenario'!BK25</f>
        <v>0.0596917694015625</v>
      </c>
      <c r="F201" s="61" t="n">
        <f aca="false">E201+D201+C201</f>
        <v>-0.0489265029610822</v>
      </c>
    </row>
    <row r="202" customFormat="false" ht="12.8" hidden="false" customHeight="false" outlineLevel="0" collapsed="false">
      <c r="B202" s="0" t="n">
        <f aca="false">B201+1</f>
        <v>2037</v>
      </c>
      <c r="C202" s="32" t="n">
        <f aca="false">(SUM('Low pensions'!$Y$102:$Y$105)/AVERAGE('Low scenario'!$AG$102:$AG$105))*-1</f>
        <v>-0.0115331074169446</v>
      </c>
      <c r="D202" s="32" t="n">
        <f aca="false">-('Low scenario'!BM26+'Low scenario'!BN26+'Low scenario'!BL26+C202)</f>
        <v>-0.095965139670258</v>
      </c>
      <c r="E202" s="32" t="n">
        <f aca="false">'Low scenario'!BK26</f>
        <v>0.0596869117602144</v>
      </c>
      <c r="F202" s="32" t="n">
        <f aca="false">E202+D202+C202</f>
        <v>-0.0478113353269882</v>
      </c>
    </row>
    <row r="203" customFormat="false" ht="12.8" hidden="false" customHeight="false" outlineLevel="0" collapsed="false">
      <c r="B203" s="5" t="n">
        <f aca="false">B202+1</f>
        <v>2038</v>
      </c>
      <c r="C203" s="61" t="n">
        <f aca="false">(SUM('Low pensions'!$Y$106:$Y$109)/AVERAGE('Low scenario'!$AG$106:$AG$109))*-1</f>
        <v>-0.0115151749431676</v>
      </c>
      <c r="D203" s="61" t="n">
        <f aca="false">-('Low scenario'!BM27+'Low scenario'!BN27+'Low scenario'!BL27+C203)</f>
        <v>-0.0962430214578606</v>
      </c>
      <c r="E203" s="61" t="n">
        <f aca="false">'Low scenario'!BK27</f>
        <v>0.0596496221027571</v>
      </c>
      <c r="F203" s="61" t="n">
        <f aca="false">E203+D203+C203</f>
        <v>-0.0481085742982711</v>
      </c>
    </row>
    <row r="204" customFormat="false" ht="12.8" hidden="false" customHeight="false" outlineLevel="0" collapsed="false">
      <c r="B204" s="0" t="n">
        <f aca="false">B203+1</f>
        <v>2039</v>
      </c>
      <c r="C204" s="32" t="n">
        <f aca="false">(SUM('Low pensions'!$Y$110:$Y$113)/AVERAGE('Low scenario'!$AG$110:$AG$113))*-1</f>
        <v>-0.0114164525783548</v>
      </c>
      <c r="D204" s="32" t="n">
        <f aca="false">-('Low scenario'!BM28+'Low scenario'!BN28+'Low scenario'!BL28+C204)</f>
        <v>-0.0969035327127173</v>
      </c>
      <c r="E204" s="32" t="n">
        <f aca="false">'Low scenario'!BK28</f>
        <v>0.059793890042549</v>
      </c>
      <c r="F204" s="32" t="n">
        <f aca="false">E204+D204+C204</f>
        <v>-0.0485260952485231</v>
      </c>
    </row>
    <row r="205" customFormat="false" ht="12.8" hidden="false" customHeight="false" outlineLevel="0" collapsed="false">
      <c r="B205" s="5" t="n">
        <f aca="false">B204+1</f>
        <v>2040</v>
      </c>
      <c r="C205" s="61" t="n">
        <f aca="false">(SUM('Low pensions'!$Y$114:$Y$117)/AVERAGE('Low scenario'!$AG$114:$AG$117))*-1</f>
        <v>-0.0112263567441033</v>
      </c>
      <c r="D205" s="61" t="n">
        <f aca="false">-('Low scenario'!BM29+'Low scenario'!BN29+'Low scenario'!BL29+C205)</f>
        <v>-0.0973359332324472</v>
      </c>
      <c r="E205" s="61" t="n">
        <f aca="false">'Low scenario'!BK29</f>
        <v>0.0599764772862387</v>
      </c>
      <c r="F205" s="61" t="n">
        <f aca="false">E205+D205+C205</f>
        <v>-0.0485858126903118</v>
      </c>
    </row>
    <row r="210" customFormat="false" ht="12.8" hidden="false" customHeight="false" outlineLevel="0" collapsed="false">
      <c r="D210" s="0" t="n">
        <v>-1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0546875" defaultRowHeight="12.8" zeroHeight="false" outlineLevelRow="0" outlineLevelCol="0"/>
  <sheetData>
    <row r="2" customFormat="false" ht="12.8" hidden="false" customHeight="false" outlineLevel="0" collapsed="false">
      <c r="C2" s="0" t="s">
        <v>8</v>
      </c>
      <c r="D2" s="0" t="s">
        <v>10</v>
      </c>
      <c r="E2" s="0" t="s">
        <v>9</v>
      </c>
    </row>
    <row r="3" customFormat="false" ht="12.8" hidden="false" customHeight="false" outlineLevel="0" collapsed="false">
      <c r="B3" s="5" t="n">
        <v>2014</v>
      </c>
      <c r="C3" s="61" t="n">
        <f aca="false">SUM('Economic result'!$C106:$J106)-'Economic result'!$H106-'Economic result'!$F106-'Economic result'!$R106</f>
        <v>0.038388825748299</v>
      </c>
      <c r="D3" s="61" t="n">
        <f aca="false">SUM('Economic result'!$C106:$J106)-'Economic result'!$H106-'Economic result'!$F106-'Economic result'!$R106</f>
        <v>0.038388825748299</v>
      </c>
      <c r="E3" s="61" t="n">
        <f aca="false">SUM('Economic result'!$C106:$J106)-'Economic result'!$H106-'Economic result'!$F106-'Economic result'!$R106</f>
        <v>0.038388825748299</v>
      </c>
      <c r="F3" s="61"/>
    </row>
    <row r="4" customFormat="false" ht="12.8" hidden="false" customHeight="false" outlineLevel="0" collapsed="false">
      <c r="B4" s="0" t="n">
        <v>2015</v>
      </c>
      <c r="C4" s="32" t="n">
        <f aca="false">SUM('Economic result'!$C107:$J107)-'Economic result'!$H107-'Economic result'!$F107-'Economic result'!$R107</f>
        <v>0.0395928447118189</v>
      </c>
      <c r="D4" s="32" t="n">
        <f aca="false">SUM('Economic result'!$C107:$J107)-'Economic result'!$H107-'Economic result'!$F107-'Economic result'!$R107</f>
        <v>0.0395928447118189</v>
      </c>
      <c r="E4" s="32" t="n">
        <f aca="false">SUM('Economic result'!$C107:$J107)-'Economic result'!$H107-'Economic result'!$F107-'Economic result'!$R107</f>
        <v>0.0395928447118189</v>
      </c>
      <c r="F4" s="32"/>
    </row>
    <row r="5" customFormat="false" ht="12.8" hidden="false" customHeight="false" outlineLevel="0" collapsed="false">
      <c r="B5" s="5" t="n">
        <v>2016</v>
      </c>
      <c r="C5" s="61" t="n">
        <f aca="false">SUM('Economic result'!$C108:$J108)-'Economic result'!$H108-'Economic result'!$F108-'Economic result'!$R108</f>
        <v>0.0326444544567466</v>
      </c>
      <c r="D5" s="61" t="n">
        <f aca="false">SUM('Economic result'!$C108:$J108)-'Economic result'!$H108-'Economic result'!$F108-'Economic result'!$R108</f>
        <v>0.0326444544567466</v>
      </c>
      <c r="E5" s="61" t="n">
        <f aca="false">SUM('Economic result'!$C108:$J108)-'Economic result'!$H108-'Economic result'!$F108-'Economic result'!$R108</f>
        <v>0.0326444544567466</v>
      </c>
      <c r="F5" s="61"/>
    </row>
    <row r="6" customFormat="false" ht="12.8" hidden="false" customHeight="false" outlineLevel="0" collapsed="false">
      <c r="B6" s="0" t="n">
        <v>2017</v>
      </c>
      <c r="C6" s="32" t="n">
        <f aca="false">SUM('Economic result'!$C109:$J109)-'Economic result'!$H109-'Economic result'!$F109-'Economic result'!$R109</f>
        <v>0.02957511236844</v>
      </c>
      <c r="D6" s="32" t="n">
        <f aca="false">SUM('Economic result'!$C109:$J109)-'Economic result'!$H109-'Economic result'!$F109-'Economic result'!$R109</f>
        <v>0.02957511236844</v>
      </c>
      <c r="E6" s="32" t="n">
        <f aca="false">SUM('Economic result'!$C109:$J109)-'Economic result'!$H109-'Economic result'!$F109-'Economic result'!$R109</f>
        <v>0.02957511236844</v>
      </c>
      <c r="F6" s="32"/>
    </row>
    <row r="7" customFormat="false" ht="12.8" hidden="false" customHeight="false" outlineLevel="0" collapsed="false">
      <c r="B7" s="5" t="n">
        <f aca="false">B6+1</f>
        <v>2018</v>
      </c>
      <c r="C7" s="61" t="n">
        <f aca="false">SUM('Economic result'!$C110:$J110)-'Economic result'!$C110-'Economic result'!$F110-'Economic result'!$R110</f>
        <v>0.0329568746232869</v>
      </c>
      <c r="D7" s="61" t="n">
        <f aca="false">SUM('Economic result'!$C110:$J110)-'Economic result'!$C110-'Economic result'!$F110-'Economic result'!$R110</f>
        <v>0.0329568746232869</v>
      </c>
      <c r="E7" s="61" t="n">
        <f aca="false">SUM('Economic result'!$C110:$J110)-'Economic result'!$C110-'Economic result'!$F110-'Economic result'!$R110</f>
        <v>0.0329568746232869</v>
      </c>
      <c r="F7" s="61"/>
    </row>
    <row r="8" customFormat="false" ht="12.8" hidden="false" customHeight="false" outlineLevel="0" collapsed="false">
      <c r="B8" s="0" t="n">
        <f aca="false">B7+1</f>
        <v>2019</v>
      </c>
      <c r="C8" s="32" t="n">
        <f aca="false">SUM('Economic result'!$C111:$J111)-'Economic result'!$C111-'Economic result'!$F111-'Economic result'!$R111</f>
        <v>0.0289543674331939</v>
      </c>
      <c r="D8" s="32" t="n">
        <f aca="false">SUM('Economic result'!$C111:$J111)-'Economic result'!$C111-'Economic result'!$F111-'Economic result'!$R111</f>
        <v>0.0289543674331939</v>
      </c>
      <c r="E8" s="32" t="n">
        <f aca="false">SUM('Economic result'!$C111:$J111)-'Economic result'!$C111-'Economic result'!$F111-'Economic result'!$R111</f>
        <v>0.0289543674331939</v>
      </c>
      <c r="F8" s="32"/>
    </row>
    <row r="9" customFormat="false" ht="12.8" hidden="false" customHeight="false" outlineLevel="0" collapsed="false">
      <c r="B9" s="5" t="n">
        <f aca="false">B8+1</f>
        <v>2020</v>
      </c>
      <c r="C9" s="61" t="n">
        <v>0.0337150697088075</v>
      </c>
      <c r="D9" s="61" t="n">
        <v>0.0337919124906323</v>
      </c>
      <c r="E9" s="61" t="n">
        <v>0.0337150697088075</v>
      </c>
      <c r="F9" s="61"/>
    </row>
    <row r="10" customFormat="false" ht="12.8" hidden="false" customHeight="false" outlineLevel="0" collapsed="false">
      <c r="B10" s="0" t="n">
        <f aca="false">B9+1</f>
        <v>2021</v>
      </c>
      <c r="C10" s="32" t="n">
        <f aca="false">D15</f>
        <v>0.031274685417455</v>
      </c>
      <c r="D10" s="32" t="n">
        <v>0.0321273768602313</v>
      </c>
      <c r="E10" s="32" t="n">
        <v>0.031274685417455</v>
      </c>
      <c r="F10" s="32"/>
    </row>
    <row r="11" customFormat="false" ht="12.8" hidden="false" customHeight="false" outlineLevel="0" collapsed="false">
      <c r="B11" s="5" t="n">
        <f aca="false">B10+1</f>
        <v>2022</v>
      </c>
      <c r="C11" s="61" t="n">
        <v>0.031274685417455</v>
      </c>
      <c r="D11" s="61" t="n">
        <v>0.0320844666261635</v>
      </c>
      <c r="E11" s="61" t="n">
        <v>0.031274685417455</v>
      </c>
      <c r="F11" s="61"/>
    </row>
    <row r="12" customFormat="false" ht="12.8" hidden="false" customHeight="false" outlineLevel="0" collapsed="false">
      <c r="B12" s="0" t="n">
        <f aca="false">B11+1</f>
        <v>2023</v>
      </c>
      <c r="C12" s="32" t="n">
        <v>0.031274685417455</v>
      </c>
      <c r="D12" s="32" t="n">
        <v>0.0320322175460012</v>
      </c>
      <c r="E12" s="32" t="n">
        <v>0.031274685417455</v>
      </c>
      <c r="F12" s="32"/>
    </row>
    <row r="13" customFormat="false" ht="12.8" hidden="false" customHeight="false" outlineLevel="0" collapsed="false">
      <c r="B13" s="5" t="n">
        <f aca="false">B12+1</f>
        <v>2024</v>
      </c>
      <c r="C13" s="61" t="n">
        <v>0.031274685417455</v>
      </c>
      <c r="D13" s="61" t="n">
        <v>0.0319212228303654</v>
      </c>
      <c r="E13" s="61" t="n">
        <v>0.031274685417455</v>
      </c>
      <c r="F13" s="61"/>
    </row>
    <row r="14" customFormat="false" ht="12.8" hidden="false" customHeight="false" outlineLevel="0" collapsed="false">
      <c r="B14" s="0" t="n">
        <f aca="false">B13+1</f>
        <v>2025</v>
      </c>
      <c r="C14" s="32" t="n">
        <v>0.031274685417455</v>
      </c>
      <c r="D14" s="32" t="n">
        <v>0.0317880934826676</v>
      </c>
      <c r="E14" s="32" t="n">
        <v>0.031274685417455</v>
      </c>
      <c r="F14" s="32"/>
    </row>
    <row r="15" customFormat="false" ht="12.8" hidden="false" customHeight="false" outlineLevel="0" collapsed="false">
      <c r="B15" s="5" t="n">
        <f aca="false">B14+1</f>
        <v>2026</v>
      </c>
      <c r="C15" s="61" t="n">
        <v>0.031274685417455</v>
      </c>
      <c r="D15" s="61" t="n">
        <v>0.031274685417455</v>
      </c>
      <c r="E15" s="61" t="n">
        <v>0.031274685417455</v>
      </c>
      <c r="F15" s="61"/>
    </row>
    <row r="16" customFormat="false" ht="12.8" hidden="false" customHeight="false" outlineLevel="0" collapsed="false">
      <c r="B16" s="0" t="n">
        <f aca="false">B15+1</f>
        <v>2027</v>
      </c>
      <c r="C16" s="32" t="n">
        <v>0.031274685417455</v>
      </c>
      <c r="D16" s="32" t="n">
        <f aca="false">D15</f>
        <v>0.031274685417455</v>
      </c>
      <c r="E16" s="32" t="n">
        <v>0.031274685417455</v>
      </c>
      <c r="F16" s="32"/>
    </row>
    <row r="17" customFormat="false" ht="12.8" hidden="false" customHeight="false" outlineLevel="0" collapsed="false">
      <c r="B17" s="5" t="n">
        <f aca="false">B16+1</f>
        <v>2028</v>
      </c>
      <c r="C17" s="61" t="n">
        <v>0.031274685417455</v>
      </c>
      <c r="D17" s="61" t="n">
        <f aca="false">D16</f>
        <v>0.031274685417455</v>
      </c>
      <c r="E17" s="61" t="n">
        <v>0.031274685417455</v>
      </c>
      <c r="F17" s="61"/>
    </row>
    <row r="18" customFormat="false" ht="12.8" hidden="false" customHeight="false" outlineLevel="0" collapsed="false">
      <c r="B18" s="0" t="n">
        <f aca="false">B17+1</f>
        <v>2029</v>
      </c>
      <c r="C18" s="32" t="n">
        <v>0.031274685417455</v>
      </c>
      <c r="D18" s="32" t="n">
        <f aca="false">D17</f>
        <v>0.031274685417455</v>
      </c>
      <c r="E18" s="32" t="n">
        <v>0.031274685417455</v>
      </c>
      <c r="F18" s="32"/>
    </row>
    <row r="19" customFormat="false" ht="12.8" hidden="false" customHeight="false" outlineLevel="0" collapsed="false">
      <c r="B19" s="5" t="n">
        <f aca="false">B18+1</f>
        <v>2030</v>
      </c>
      <c r="C19" s="61" t="n">
        <v>0.031274685417455</v>
      </c>
      <c r="D19" s="61" t="n">
        <f aca="false">D18</f>
        <v>0.031274685417455</v>
      </c>
      <c r="E19" s="61" t="n">
        <v>0.031274685417455</v>
      </c>
      <c r="F19" s="61"/>
    </row>
    <row r="20" customFormat="false" ht="12.8" hidden="false" customHeight="false" outlineLevel="0" collapsed="false">
      <c r="B20" s="0" t="n">
        <f aca="false">B19+1</f>
        <v>2031</v>
      </c>
      <c r="C20" s="32" t="n">
        <v>0.031274685417455</v>
      </c>
      <c r="D20" s="32" t="n">
        <f aca="false">D19</f>
        <v>0.031274685417455</v>
      </c>
      <c r="E20" s="32" t="n">
        <v>0.031274685417455</v>
      </c>
      <c r="F20" s="32"/>
    </row>
    <row r="21" customFormat="false" ht="12.8" hidden="false" customHeight="false" outlineLevel="0" collapsed="false">
      <c r="B21" s="5" t="n">
        <f aca="false">B20+1</f>
        <v>2032</v>
      </c>
      <c r="C21" s="61" t="n">
        <v>0.031274685417455</v>
      </c>
      <c r="D21" s="61" t="n">
        <f aca="false">D20</f>
        <v>0.031274685417455</v>
      </c>
      <c r="E21" s="61" t="n">
        <v>0.031274685417455</v>
      </c>
      <c r="F21" s="61"/>
    </row>
    <row r="22" customFormat="false" ht="12.8" hidden="false" customHeight="false" outlineLevel="0" collapsed="false">
      <c r="B22" s="0" t="n">
        <f aca="false">B21+1</f>
        <v>2033</v>
      </c>
      <c r="C22" s="32" t="n">
        <v>0.031274685417455</v>
      </c>
      <c r="D22" s="32" t="n">
        <f aca="false">D21</f>
        <v>0.031274685417455</v>
      </c>
      <c r="E22" s="32" t="n">
        <v>0.031274685417455</v>
      </c>
      <c r="F22" s="32"/>
    </row>
    <row r="23" customFormat="false" ht="12.8" hidden="false" customHeight="false" outlineLevel="0" collapsed="false">
      <c r="B23" s="5" t="n">
        <f aca="false">B22+1</f>
        <v>2034</v>
      </c>
      <c r="C23" s="61" t="n">
        <v>0.031274685417455</v>
      </c>
      <c r="D23" s="61" t="n">
        <f aca="false">D22</f>
        <v>0.031274685417455</v>
      </c>
      <c r="E23" s="61" t="n">
        <v>0.031274685417455</v>
      </c>
      <c r="F23" s="61"/>
    </row>
    <row r="24" customFormat="false" ht="12.8" hidden="false" customHeight="false" outlineLevel="0" collapsed="false">
      <c r="B24" s="0" t="n">
        <f aca="false">B23+1</f>
        <v>2035</v>
      </c>
      <c r="C24" s="32" t="n">
        <v>0.031274685417455</v>
      </c>
      <c r="D24" s="32" t="n">
        <f aca="false">D23</f>
        <v>0.031274685417455</v>
      </c>
      <c r="E24" s="32" t="n">
        <v>0.031274685417455</v>
      </c>
      <c r="F24" s="32"/>
    </row>
    <row r="25" customFormat="false" ht="12.8" hidden="false" customHeight="false" outlineLevel="0" collapsed="false">
      <c r="B25" s="5" t="n">
        <f aca="false">B24+1</f>
        <v>2036</v>
      </c>
      <c r="C25" s="61" t="n">
        <v>0.031274685417455</v>
      </c>
      <c r="D25" s="61" t="n">
        <f aca="false">D24</f>
        <v>0.031274685417455</v>
      </c>
      <c r="E25" s="61" t="n">
        <v>0.031274685417455</v>
      </c>
      <c r="F25" s="61"/>
    </row>
    <row r="26" customFormat="false" ht="12.8" hidden="false" customHeight="false" outlineLevel="0" collapsed="false">
      <c r="B26" s="0" t="n">
        <f aca="false">B25+1</f>
        <v>2037</v>
      </c>
      <c r="C26" s="32" t="n">
        <v>0.031274685417455</v>
      </c>
      <c r="D26" s="32" t="n">
        <f aca="false">D25</f>
        <v>0.031274685417455</v>
      </c>
      <c r="E26" s="32" t="n">
        <v>0.031274685417455</v>
      </c>
      <c r="F26" s="32"/>
    </row>
    <row r="27" customFormat="false" ht="12.8" hidden="false" customHeight="false" outlineLevel="0" collapsed="false">
      <c r="B27" s="5" t="n">
        <f aca="false">B26+1</f>
        <v>2038</v>
      </c>
      <c r="C27" s="61" t="n">
        <v>0.031274685417455</v>
      </c>
      <c r="D27" s="61" t="n">
        <f aca="false">D26</f>
        <v>0.031274685417455</v>
      </c>
      <c r="E27" s="61" t="n">
        <v>0.031274685417455</v>
      </c>
      <c r="F27" s="61"/>
    </row>
    <row r="28" customFormat="false" ht="12.8" hidden="false" customHeight="false" outlineLevel="0" collapsed="false">
      <c r="B28" s="0" t="n">
        <f aca="false">B27+1</f>
        <v>2039</v>
      </c>
      <c r="C28" s="32" t="n">
        <v>0.031274685417455</v>
      </c>
      <c r="D28" s="32" t="n">
        <f aca="false">D27</f>
        <v>0.031274685417455</v>
      </c>
      <c r="E28" s="32" t="n">
        <v>0.031274685417455</v>
      </c>
      <c r="F28" s="32"/>
    </row>
    <row r="29" customFormat="false" ht="12.8" hidden="false" customHeight="false" outlineLevel="0" collapsed="false">
      <c r="B29" s="5" t="n">
        <f aca="false">B28+1</f>
        <v>2040</v>
      </c>
      <c r="C29" s="61" t="n">
        <v>0.031274685417455</v>
      </c>
      <c r="D29" s="61" t="n">
        <f aca="false">D28</f>
        <v>0.031274685417455</v>
      </c>
      <c r="E29" s="61" t="n">
        <v>0.031274685417455</v>
      </c>
      <c r="F29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0" zoomScaleNormal="60" zoomScalePageLayoutView="100" workbookViewId="0">
      <selection pane="topLeft" activeCell="AA37" activeCellId="0" sqref="AA37"/>
    </sheetView>
  </sheetViews>
  <sheetFormatPr defaultColWidth="9.37109375" defaultRowHeight="12.8" zeroHeight="false" outlineLevelRow="0" outlineLevelCol="0"/>
  <cols>
    <col collapsed="false" customWidth="true" hidden="false" outlineLevel="0" max="7" min="6" style="111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1" width="8.83"/>
    <col collapsed="false" customWidth="true" hidden="false" outlineLevel="0" max="14" min="14" style="111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73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7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7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7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7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7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7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9.40365303224635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8.97656272374173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high_v2_m!B2+temporary_pension_bonus_high!B2</f>
        <v>17739542.6683295</v>
      </c>
      <c r="G14" s="162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high_v2_m!J2</f>
        <v>0</v>
      </c>
      <c r="K14" s="163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high_v2_m!B3+temporary_pension_bonus_high!B3</f>
        <v>20424458.4543804</v>
      </c>
      <c r="G15" s="164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high_v2_m!J3</f>
        <v>0</v>
      </c>
      <c r="K15" s="165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high_v2_m!B4+temporary_pension_bonus_high!B4</f>
        <v>19770972.3841794</v>
      </c>
      <c r="G16" s="164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high_v2_m!J4</f>
        <v>0</v>
      </c>
      <c r="K16" s="165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SUM(high_v5_m!C4:J4)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high_v2_m!B5+temporary_pension_bonus_high!B5</f>
        <v>21368066.5344648</v>
      </c>
      <c r="G17" s="164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high_v2_m!J5</f>
        <v>0</v>
      </c>
      <c r="K17" s="165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SUM(high_v5_m!C5:J5)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high_v2_m!B6+temporary_pension_bonus_high!B6</f>
        <v>18728958.0861916</v>
      </c>
      <c r="G18" s="162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high_v2_m!J6</f>
        <v>0</v>
      </c>
      <c r="K18" s="163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SUM(high_v5_m!C6:J6)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high_v2_m!B7+temporary_pension_bonus_high!B7</f>
        <v>19344977.1486059</v>
      </c>
      <c r="G19" s="164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high_v2_m!J7</f>
        <v>0</v>
      </c>
      <c r="K19" s="165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SUM(high_v5_m!C7:J7)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high_v2_m!D8+temporary_pension_bonus_high!B8</f>
        <v>18490578.4951819</v>
      </c>
      <c r="G20" s="165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high_v2_m!J8</f>
        <v>0</v>
      </c>
      <c r="K20" s="165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SUM(high_v5_m!C8:J8)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high_v2_m!D9+temporary_pension_bonus_high!B9</f>
        <v>20206487.8241816</v>
      </c>
      <c r="G21" s="165" t="n">
        <f aca="false">high_v2_m!E9+temporary_pension_bonus_high!B9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high_v2_m!J9</f>
        <v>18733.8129683629</v>
      </c>
      <c r="K21" s="165" t="n">
        <f aca="false">high_v2_m!K9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SUM(high_v5_m!C9:J9)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high_v2_m!D10+temporary_pension_bonus_high!B10</f>
        <v>19442559.2610445</v>
      </c>
      <c r="G22" s="163" t="n">
        <f aca="false">high_v2_m!E10+temporary_pension_bonus_high!B10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high_v2_m!J10</f>
        <v>52369.7306842421</v>
      </c>
      <c r="K22" s="163" t="n">
        <f aca="false">high_v2_m!K10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SUM(high_v5_m!C10:J10)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high_v2_m!D11+temporary_pension_bonus_high!B11</f>
        <v>20770363.766955</v>
      </c>
      <c r="G23" s="165" t="n">
        <f aca="false">high_v2_m!E11+temporary_pension_bonus_high!B11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high_v2_m!J11</f>
        <v>99239.5036172691</v>
      </c>
      <c r="K23" s="165" t="n">
        <f aca="false">high_v2_m!K11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SUM(high_v5_m!C11:J11)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high_v2_m!D12+temporary_pension_bonus_high!B12</f>
        <v>19946339.4687235</v>
      </c>
      <c r="G24" s="165" t="n">
        <f aca="false">high_v2_m!E12+temporary_pension_bonus_high!B12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high_v2_m!J12</f>
        <v>117229.967816862</v>
      </c>
      <c r="K24" s="165" t="n">
        <f aca="false">high_v2_m!K12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SUM(high_v5_m!C12:J12)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high_v2_m!D13+temporary_pension_bonus_high!B13</f>
        <v>21733835.2916423</v>
      </c>
      <c r="G25" s="165" t="n">
        <f aca="false">high_v2_m!E13+temporary_pension_bonus_high!B13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high_v2_m!J13</f>
        <v>162721.178424523</v>
      </c>
      <c r="K25" s="165" t="n">
        <f aca="false">high_v2_m!K13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SUM(high_v5_m!C13:J13)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high_v2_m!D14+temporary_pension_bonus_high!B14</f>
        <v>20218888.9531109</v>
      </c>
      <c r="G26" s="163" t="n">
        <f aca="false">high_v2_m!E14+temporary_pension_bonus_high!B14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high_v2_m!J14</f>
        <v>175524.962830442</v>
      </c>
      <c r="K26" s="163" t="n">
        <f aca="false">high_v2_m!K14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SUM(high_v5_m!C14:J14)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high_v2_m!D15+temporary_pension_bonus_high!B15</f>
        <v>20296024.1848378</v>
      </c>
      <c r="G27" s="165" t="n">
        <f aca="false">high_v2_m!E15+temporary_pension_bonus_high!B15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high_v2_m!J15</f>
        <v>202742.650637218</v>
      </c>
      <c r="K27" s="165" t="n">
        <f aca="false">high_v2_m!K15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SUM(high_v5_m!C15:J15)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high_v2_m!D16+temporary_pension_bonus_high!B16</f>
        <v>18996972.1123845</v>
      </c>
      <c r="G28" s="165" t="n">
        <f aca="false">high_v2_m!E16+temporary_pension_bonus_high!B16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high_v2_m!J16</f>
        <v>222862.309346122</v>
      </c>
      <c r="K28" s="165" t="n">
        <f aca="false">high_v2_m!K16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SUM(high_v5_m!C16:J16)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high_v2_m!D17+temporary_pension_bonus_high!B17</f>
        <v>17389518.3454195</v>
      </c>
      <c r="G29" s="165" t="n">
        <f aca="false">high_v2_m!E17+temporary_pension_bonus_high!B17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high_v2_m!J17</f>
        <v>230971.30147243</v>
      </c>
      <c r="K29" s="165" t="n">
        <f aca="false">high_v2_m!K17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SUM(high_v5_m!C17:J17)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high_v2_m!D18+temporary_pension_bonus_high!B18</f>
        <v>17226658.2022373</v>
      </c>
      <c r="G30" s="163" t="n">
        <f aca="false">high_v2_m!E18+temporary_pension_bonus_high!B18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high_v2_m!J18</f>
        <v>195590.567062491</v>
      </c>
      <c r="K30" s="163" t="n">
        <f aca="false">high_v2_m!K18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SUM(high_v5_m!C18:J18)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high_v2_m!D19+temporary_pension_bonus_high!B19</f>
        <v>17407059.925948</v>
      </c>
      <c r="G31" s="165" t="n">
        <f aca="false">high_v2_m!E19+temporary_pension_bonus_high!B19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high_v2_m!J19</f>
        <v>189500.232062338</v>
      </c>
      <c r="K31" s="165" t="n">
        <f aca="false">high_v2_m!K19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SUM(high_v5_m!C19:J19)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high_v2_m!D20+temporary_pension_bonus_high!B20</f>
        <v>17887101.6652212</v>
      </c>
      <c r="G32" s="165" t="n">
        <f aca="false">high_v2_m!E20+temporary_pension_bonus_high!B20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5" t="n">
        <f aca="false">high_v2_m!J20</f>
        <v>204565.659219299</v>
      </c>
      <c r="K32" s="165" t="n">
        <f aca="false">high_v2_m!K20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5" t="n">
        <f aca="false">SUM(high_v5_m!C20:J20)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high_v2_m!D21+temporary_pension_bonus_high!B21</f>
        <v>17591672.1891006</v>
      </c>
      <c r="G33" s="165" t="n">
        <f aca="false">high_v2_m!E21+temporary_pension_bonus_high!B21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high_v2_m!J21</f>
        <v>222675.54785813</v>
      </c>
      <c r="K33" s="165" t="n">
        <f aca="false">high_v2_m!K21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5" t="n">
        <f aca="false">SUM(high_v5_m!C21:J21)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high_v2_m!D22+temporary_pension_bonus_high!B22</f>
        <v>20095224.7597157</v>
      </c>
      <c r="G34" s="163" t="n">
        <f aca="false">high_v2_m!E22+temporary_pension_bonus_high!B22</f>
        <v>19376654.8524301</v>
      </c>
      <c r="H34" s="8" t="n">
        <f aca="false">F34-J34</f>
        <v>19851271.1038108</v>
      </c>
      <c r="I34" s="8" t="n">
        <f aca="false">G34-K34</f>
        <v>19140019.8062023</v>
      </c>
      <c r="J34" s="163" t="n">
        <f aca="false">high_v2_m!J22</f>
        <v>243953.655904947</v>
      </c>
      <c r="K34" s="163" t="n">
        <f aca="false">high_v2_m!K22</f>
        <v>236635.046227798</v>
      </c>
      <c r="L34" s="8" t="n">
        <f aca="false">H34-I34</f>
        <v>711251.297608551</v>
      </c>
      <c r="M34" s="8" t="n">
        <f aca="false">J34-K34</f>
        <v>7318.60967714837</v>
      </c>
      <c r="N34" s="163" t="n">
        <f aca="false">SUM(high_v5_m!C22:J22)</f>
        <v>3802902.90237036</v>
      </c>
      <c r="O34" s="5"/>
      <c r="P34" s="5"/>
      <c r="Q34" s="8" t="n">
        <f aca="false">I34*5.5017049523</f>
        <v>105302741.754903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23646376.0250224</v>
      </c>
      <c r="Y34" s="8" t="n">
        <f aca="false">N34*5.1890047538</f>
        <v>19733281.2386396</v>
      </c>
      <c r="Z34" s="8" t="n">
        <f aca="false">L34*5.5017049523</f>
        <v>3913094.78638276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high_v2_m!D23+temporary_pension_bonus_high!B23</f>
        <v>18610237.6341331</v>
      </c>
      <c r="G35" s="165" t="n">
        <f aca="false">high_v2_m!E23+temporary_pension_bonus_high!B23</f>
        <v>17878263.6368943</v>
      </c>
      <c r="H35" s="67" t="n">
        <f aca="false">F35-J35</f>
        <v>18320088.0995593</v>
      </c>
      <c r="I35" s="67" t="n">
        <f aca="false">G35-K35</f>
        <v>17596818.5883577</v>
      </c>
      <c r="J35" s="165" t="n">
        <f aca="false">high_v2_m!J23</f>
        <v>290149.534573842</v>
      </c>
      <c r="K35" s="165" t="n">
        <f aca="false">high_v2_m!K23</f>
        <v>281445.048536626</v>
      </c>
      <c r="L35" s="67" t="n">
        <f aca="false">H35-I35</f>
        <v>723269.511201572</v>
      </c>
      <c r="M35" s="67" t="n">
        <f aca="false">J35-K35</f>
        <v>8704.48603721522</v>
      </c>
      <c r="N35" s="165" t="n">
        <f aca="false">SUM(high_v5_m!C23:J23)</f>
        <v>2966127.70886977</v>
      </c>
      <c r="O35" s="7"/>
      <c r="P35" s="7"/>
      <c r="Q35" s="67" t="n">
        <f aca="false">I35*5.5017049523</f>
        <v>96812503.9722923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19370466.2333284</v>
      </c>
      <c r="Y35" s="67" t="n">
        <f aca="false">N35*5.1890047538</f>
        <v>15391250.7817032</v>
      </c>
      <c r="Z35" s="67" t="n">
        <f aca="false">L35*5.5017049523</f>
        <v>3979215.45162529</v>
      </c>
      <c r="AA35" s="67" t="n">
        <f aca="false">IFE_cost_high!B23*3</f>
        <v>1999006.1931</v>
      </c>
      <c r="AB35" s="67" t="n">
        <f aca="false">AA35*$AC$13</f>
        <v>17944204.4775103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high_v2_m!D24+temporary_pension_bonus_high!B24</f>
        <v>18509471.4014059</v>
      </c>
      <c r="G36" s="165" t="n">
        <f aca="false">high_v2_m!E24+temporary_pension_bonus_high!B24</f>
        <v>17779561.1245809</v>
      </c>
      <c r="H36" s="67" t="n">
        <f aca="false">F36-J36</f>
        <v>18210230.7531183</v>
      </c>
      <c r="I36" s="67" t="n">
        <f aca="false">G36-K36</f>
        <v>17489297.6957418</v>
      </c>
      <c r="J36" s="165" t="n">
        <f aca="false">high_v2_m!J24</f>
        <v>299240.648287684</v>
      </c>
      <c r="K36" s="165" t="n">
        <f aca="false">high_v2_m!K24</f>
        <v>290263.428839053</v>
      </c>
      <c r="L36" s="67" t="n">
        <f aca="false">H36-I36</f>
        <v>720933.057376437</v>
      </c>
      <c r="M36" s="67" t="n">
        <f aca="false">J36-K36</f>
        <v>8977.21944863064</v>
      </c>
      <c r="N36" s="165" t="n">
        <f aca="false">SUM(high_v5_m!C24:J24)</f>
        <v>2955506.1594936</v>
      </c>
      <c r="O36" s="7"/>
      <c r="P36" s="7"/>
      <c r="Q36" s="67" t="n">
        <f aca="false">I36*5.5017049523</f>
        <v>96220955.7449118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19302496.4835422</v>
      </c>
      <c r="Y36" s="67" t="n">
        <f aca="false">N36*5.1890047538</f>
        <v>15336135.5114975</v>
      </c>
      <c r="Z36" s="67" t="n">
        <f aca="false">L36*5.5017049523</f>
        <v>3966360.97204472</v>
      </c>
      <c r="AA36" s="67" t="n">
        <f aca="false">IFE_cost_high!B24*3</f>
        <v>2709585.858</v>
      </c>
      <c r="AB36" s="67" t="n">
        <f aca="false">AA36*$AC$13</f>
        <v>24322767.4097006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high_v2_m!D25+temporary_pension_bonus_high!B25</f>
        <v>18000667.4831861</v>
      </c>
      <c r="G37" s="165" t="n">
        <f aca="false">high_v2_m!E25+temporary_pension_bonus_high!B25</f>
        <v>17289554.4614951</v>
      </c>
      <c r="H37" s="67" t="n">
        <f aca="false">F37-J37</f>
        <v>17704100.7450408</v>
      </c>
      <c r="I37" s="67" t="n">
        <f aca="false">G37-K37</f>
        <v>17001884.7254942</v>
      </c>
      <c r="J37" s="165" t="n">
        <f aca="false">high_v2_m!J25</f>
        <v>296566.738145225</v>
      </c>
      <c r="K37" s="165" t="n">
        <f aca="false">high_v2_m!K25</f>
        <v>287669.736000868</v>
      </c>
      <c r="L37" s="67" t="n">
        <f aca="false">H37-I37</f>
        <v>702216.019546598</v>
      </c>
      <c r="M37" s="67" t="n">
        <f aca="false">J37-K37</f>
        <v>8897.00214435678</v>
      </c>
      <c r="N37" s="165" t="n">
        <f aca="false">SUM(high_v5_m!C25:J25)</f>
        <v>2951808.46225217</v>
      </c>
      <c r="O37" s="7"/>
      <c r="P37" s="7"/>
      <c r="Q37" s="67" t="n">
        <f aca="false">I37*5.5017049523</f>
        <v>93539353.3926854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19180333.4952575</v>
      </c>
      <c r="Y37" s="67" t="n">
        <f aca="false">N37*5.1890047538</f>
        <v>15316948.1429336</v>
      </c>
      <c r="Z37" s="67" t="n">
        <f aca="false">L37*5.5017049523</f>
        <v>3863385.35232391</v>
      </c>
      <c r="AA37" s="67" t="n">
        <f aca="false">IFE_cost_high!B25*3</f>
        <v>818742.81198</v>
      </c>
      <c r="AB37" s="67" t="n">
        <f aca="false">AA37*$AC$13</f>
        <v>7349496.20635116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high_v2_m!D26+temporary_pension_bonus_high!B26</f>
        <v>17458745.5463566</v>
      </c>
      <c r="G38" s="163" t="n">
        <f aca="false">high_v2_m!E26+temporary_pension_bonus_high!B26</f>
        <v>16767342.5253206</v>
      </c>
      <c r="H38" s="8" t="n">
        <f aca="false">F38-J38</f>
        <v>17157730.7113852</v>
      </c>
      <c r="I38" s="8" t="n">
        <f aca="false">G38-K38</f>
        <v>16475358.1353984</v>
      </c>
      <c r="J38" s="163" t="n">
        <f aca="false">high_v2_m!J26</f>
        <v>301014.834971356</v>
      </c>
      <c r="K38" s="163" t="n">
        <f aca="false">high_v2_m!K26</f>
        <v>291984.389922215</v>
      </c>
      <c r="L38" s="8" t="n">
        <f aca="false">H38-I38</f>
        <v>682372.575986842</v>
      </c>
      <c r="M38" s="8" t="n">
        <f aca="false">J38-K38</f>
        <v>9030.44504914078</v>
      </c>
      <c r="N38" s="163" t="n">
        <f aca="false">SUM(high_v5_m!C26:J26)</f>
        <v>3386475.78944687</v>
      </c>
      <c r="O38" s="5"/>
      <c r="P38" s="5"/>
      <c r="Q38" s="8" t="n">
        <f aca="false">I38*5.5017049523</f>
        <v>90642559.4444373</v>
      </c>
      <c r="R38" s="8"/>
      <c r="S38" s="8"/>
      <c r="T38" s="5"/>
      <c r="U38" s="5"/>
      <c r="V38" s="8" t="n">
        <f aca="false">K38*5.5017049523</f>
        <v>1606411.96402935</v>
      </c>
      <c r="W38" s="8" t="n">
        <f aca="false">M38*5.5017049523</f>
        <v>49682.8442483308</v>
      </c>
      <c r="X38" s="8" t="n">
        <f aca="false">N38*5.1890047538+L38*5.5017049523</f>
        <v>21326651.5506889</v>
      </c>
      <c r="Y38" s="8" t="n">
        <f aca="false">N38*5.1890047538</f>
        <v>17572438.9700684</v>
      </c>
      <c r="Z38" s="8" t="n">
        <f aca="false">L38*5.5017049523</f>
        <v>3754212.58062051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high_v2_m!D27+temporary_pension_bonus_high!B27</f>
        <v>18008184.6504073</v>
      </c>
      <c r="G39" s="165" t="n">
        <f aca="false">high_v2_m!E27+temporary_pension_bonus_high!B27</f>
        <v>17293827.7553825</v>
      </c>
      <c r="H39" s="67" t="n">
        <f aca="false">F39-J39</f>
        <v>17679748.9010239</v>
      </c>
      <c r="I39" s="67" t="n">
        <f aca="false">G39-K39</f>
        <v>16975245.0784807</v>
      </c>
      <c r="J39" s="165" t="n">
        <f aca="false">high_v2_m!J27</f>
        <v>328435.749383348</v>
      </c>
      <c r="K39" s="165" t="n">
        <f aca="false">high_v2_m!K27</f>
        <v>318582.676901848</v>
      </c>
      <c r="L39" s="67" t="n">
        <f aca="false">H39-I39</f>
        <v>704503.822543256</v>
      </c>
      <c r="M39" s="67" t="n">
        <f aca="false">J39-K39</f>
        <v>9853.07248150039</v>
      </c>
      <c r="N39" s="165" t="n">
        <f aca="false">SUM(high_v5_m!C27:J27)</f>
        <v>2920878.82215371</v>
      </c>
      <c r="O39" s="7"/>
      <c r="P39" s="7"/>
      <c r="Q39" s="67" t="n">
        <f aca="false">I39*5.5017049523</f>
        <v>93392789.9147832</v>
      </c>
      <c r="R39" s="67"/>
      <c r="S39" s="67"/>
      <c r="T39" s="7"/>
      <c r="U39" s="7"/>
      <c r="V39" s="67" t="n">
        <f aca="false">K39*5.5017049523</f>
        <v>1752747.89122789</v>
      </c>
      <c r="W39" s="67" t="n">
        <f aca="false">M39*5.5017049523</f>
        <v>54208.6976668416</v>
      </c>
      <c r="X39" s="67" t="n">
        <f aca="false">N39*5.1890047538+L39*5.5017049523</f>
        <v>19032426.2628299</v>
      </c>
      <c r="Y39" s="67" t="n">
        <f aca="false">N39*5.1890047538</f>
        <v>15156454.0934294</v>
      </c>
      <c r="Z39" s="67" t="n">
        <f aca="false">L39*5.5017049523</f>
        <v>3875972.16940051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high_v2_m!D28+temporary_pension_bonus_high!B28</f>
        <v>18558830.2146838</v>
      </c>
      <c r="G40" s="165" t="n">
        <f aca="false">high_v2_m!E28+temporary_pension_bonus_high!B28</f>
        <v>17821906.3321096</v>
      </c>
      <c r="H40" s="67" t="n">
        <f aca="false">F40-J40</f>
        <v>18208287.3304901</v>
      </c>
      <c r="I40" s="67" t="n">
        <f aca="false">G40-K40</f>
        <v>17481879.7344417</v>
      </c>
      <c r="J40" s="165" t="n">
        <f aca="false">high_v2_m!J28</f>
        <v>350542.884193657</v>
      </c>
      <c r="K40" s="165" t="n">
        <f aca="false">high_v2_m!K28</f>
        <v>340026.597667848</v>
      </c>
      <c r="L40" s="67" t="n">
        <f aca="false">H40-I40</f>
        <v>726407.596048419</v>
      </c>
      <c r="M40" s="67" t="n">
        <f aca="false">J40-K40</f>
        <v>10516.2865258097</v>
      </c>
      <c r="N40" s="165" t="n">
        <f aca="false">SUM(high_v5_m!C28:J28)</f>
        <v>3039073.49362892</v>
      </c>
      <c r="O40" s="7"/>
      <c r="P40" s="7"/>
      <c r="Q40" s="67" t="n">
        <f aca="false">I40*5.5017049523</f>
        <v>96180144.3104911</v>
      </c>
      <c r="R40" s="67"/>
      <c r="S40" s="67"/>
      <c r="T40" s="7"/>
      <c r="U40" s="7"/>
      <c r="V40" s="67" t="n">
        <f aca="false">K40*5.5017049523</f>
        <v>1870726.01630292</v>
      </c>
      <c r="W40" s="67" t="n">
        <f aca="false">M40*5.5017049523</f>
        <v>57857.5056588532</v>
      </c>
      <c r="X40" s="67" t="n">
        <f aca="false">N40*5.1890047538+L40*5.5017049523</f>
        <v>19766247.074156</v>
      </c>
      <c r="Y40" s="67" t="n">
        <f aca="false">N40*5.1890047538</f>
        <v>15769766.805588</v>
      </c>
      <c r="Z40" s="67" t="n">
        <f aca="false">L40*5.5017049523</f>
        <v>3996480.26856792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high_v2_m!D29+temporary_pension_bonus_high!B29</f>
        <v>19321471.9521644</v>
      </c>
      <c r="G41" s="165" t="n">
        <f aca="false">high_v2_m!E29+temporary_pension_bonus_high!B29</f>
        <v>18551735.8391323</v>
      </c>
      <c r="H41" s="67" t="n">
        <f aca="false">F41-J41</f>
        <v>18958095.3699721</v>
      </c>
      <c r="I41" s="67" t="n">
        <f aca="false">G41-K41</f>
        <v>18199260.5544058</v>
      </c>
      <c r="J41" s="165" t="n">
        <f aca="false">high_v2_m!J29</f>
        <v>363376.582192299</v>
      </c>
      <c r="K41" s="165" t="n">
        <f aca="false">high_v2_m!K29</f>
        <v>352475.28472653</v>
      </c>
      <c r="L41" s="67" t="n">
        <f aca="false">H41-I41</f>
        <v>758834.81556626</v>
      </c>
      <c r="M41" s="67" t="n">
        <f aca="false">J41-K41</f>
        <v>10901.297465769</v>
      </c>
      <c r="N41" s="165" t="n">
        <f aca="false">SUM(high_v5_m!C29:J29)</f>
        <v>3140898.8816228</v>
      </c>
      <c r="O41" s="7"/>
      <c r="P41" s="7"/>
      <c r="Q41" s="67" t="n">
        <f aca="false">I41*5.5017049523</f>
        <v>100126961.920372</v>
      </c>
      <c r="R41" s="67"/>
      <c r="S41" s="67"/>
      <c r="T41" s="7"/>
      <c r="U41" s="7"/>
      <c r="V41" s="67" t="n">
        <f aca="false">K41*5.5017049523</f>
        <v>1939215.0195433</v>
      </c>
      <c r="W41" s="67" t="n">
        <f aca="false">M41*5.5017049523</f>
        <v>59975.7222539167</v>
      </c>
      <c r="X41" s="67" t="n">
        <f aca="false">N41*5.1890047538+L41*5.5017049523</f>
        <v>20473024.4907244</v>
      </c>
      <c r="Y41" s="67" t="n">
        <f aca="false">N41*5.1890047538</f>
        <v>16298139.2279458</v>
      </c>
      <c r="Z41" s="67" t="n">
        <f aca="false">L41*5.5017049523</f>
        <v>4174885.26277855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high_v2_m!D30+temporary_pension_bonus_high!B30</f>
        <v>19947247.9202828</v>
      </c>
      <c r="G42" s="163" t="n">
        <f aca="false">high_v2_m!E30+temporary_pension_bonus_high!B30</f>
        <v>19151941.4680805</v>
      </c>
      <c r="H42" s="8" t="n">
        <f aca="false">F42-J42</f>
        <v>19538099.7725487</v>
      </c>
      <c r="I42" s="8" t="n">
        <f aca="false">G42-K42</f>
        <v>18755067.7647785</v>
      </c>
      <c r="J42" s="163" t="n">
        <f aca="false">high_v2_m!J30</f>
        <v>409148.147734076</v>
      </c>
      <c r="K42" s="163" t="n">
        <f aca="false">high_v2_m!K30</f>
        <v>396873.703302054</v>
      </c>
      <c r="L42" s="8" t="n">
        <f aca="false">H42-I42</f>
        <v>783032.007770266</v>
      </c>
      <c r="M42" s="8" t="n">
        <f aca="false">J42-K42</f>
        <v>12274.4444320224</v>
      </c>
      <c r="N42" s="163" t="n">
        <f aca="false">SUM(high_v5_m!C30:J30)</f>
        <v>3883393.36143922</v>
      </c>
      <c r="O42" s="5"/>
      <c r="P42" s="5"/>
      <c r="Q42" s="8" t="n">
        <f aca="false">I42*5.5017049523</f>
        <v>103184849.202204</v>
      </c>
      <c r="R42" s="8"/>
      <c r="S42" s="8"/>
      <c r="T42" s="5"/>
      <c r="U42" s="5"/>
      <c r="V42" s="8" t="n">
        <f aca="false">K42*5.5017049523</f>
        <v>2183482.01889455</v>
      </c>
      <c r="W42" s="8" t="n">
        <f aca="false">M42*5.5017049523</f>
        <v>67530.3717183888</v>
      </c>
      <c r="X42" s="8" t="n">
        <f aca="false">N42*5.1890047538+L42*5.5017049523</f>
        <v>24458957.6883426</v>
      </c>
      <c r="Y42" s="8" t="n">
        <f aca="false">N42*5.1890047538</f>
        <v>20150946.6133835</v>
      </c>
      <c r="Z42" s="8" t="n">
        <f aca="false">L42*5.5017049523</f>
        <v>4308011.07495909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high_v2_m!D31+temporary_pension_bonus_high!B31</f>
        <v>20512814.3964288</v>
      </c>
      <c r="G43" s="165" t="n">
        <f aca="false">high_v2_m!E31+temporary_pension_bonus_high!B31</f>
        <v>19694172.6885114</v>
      </c>
      <c r="H43" s="67" t="n">
        <f aca="false">F43-J43</f>
        <v>20082742.978479</v>
      </c>
      <c r="I43" s="67" t="n">
        <f aca="false">G43-K43</f>
        <v>19277003.4131001</v>
      </c>
      <c r="J43" s="165" t="n">
        <f aca="false">high_v2_m!J31</f>
        <v>430071.417949743</v>
      </c>
      <c r="K43" s="165" t="n">
        <f aca="false">high_v2_m!K31</f>
        <v>417169.275411251</v>
      </c>
      <c r="L43" s="67" t="n">
        <f aca="false">H43-I43</f>
        <v>805739.565378912</v>
      </c>
      <c r="M43" s="67" t="n">
        <f aca="false">J43-K43</f>
        <v>12902.1425384925</v>
      </c>
      <c r="N43" s="165" t="n">
        <f aca="false">SUM(high_v5_m!C31:J31)</f>
        <v>3273252.42702705</v>
      </c>
      <c r="O43" s="7"/>
      <c r="P43" s="7"/>
      <c r="Q43" s="67" t="n">
        <f aca="false">I43*5.5017049523</f>
        <v>106056385.143357</v>
      </c>
      <c r="R43" s="67"/>
      <c r="S43" s="67"/>
      <c r="T43" s="7"/>
      <c r="U43" s="7"/>
      <c r="V43" s="67" t="n">
        <f aca="false">K43*5.5017049523</f>
        <v>2295142.26847748</v>
      </c>
      <c r="W43" s="67" t="n">
        <f aca="false">M43*5.5017049523</f>
        <v>70983.7814993047</v>
      </c>
      <c r="X43" s="67" t="n">
        <f aca="false">N43*5.1890047538+L43*5.5017049523</f>
        <v>21417863.7613399</v>
      </c>
      <c r="Y43" s="67" t="n">
        <f aca="false">N43*5.1890047538</f>
        <v>16984922.4042307</v>
      </c>
      <c r="Z43" s="67" t="n">
        <f aca="false">L43*5.5017049523</f>
        <v>4432941.35710921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high_v2_m!D32+temporary_pension_bonus_high!B32</f>
        <v>21051119.1506509</v>
      </c>
      <c r="G44" s="165" t="n">
        <f aca="false">high_v2_m!E32+temporary_pension_bonus_high!B32</f>
        <v>20208773.5602466</v>
      </c>
      <c r="H44" s="67" t="n">
        <f aca="false">F44-J44</f>
        <v>20586386.8064907</v>
      </c>
      <c r="I44" s="67" t="n">
        <f aca="false">G44-K44</f>
        <v>19757983.1864112</v>
      </c>
      <c r="J44" s="165" t="n">
        <f aca="false">high_v2_m!J32</f>
        <v>464732.344160206</v>
      </c>
      <c r="K44" s="165" t="n">
        <f aca="false">high_v2_m!K32</f>
        <v>450790.3738354</v>
      </c>
      <c r="L44" s="67" t="n">
        <f aca="false">H44-I44</f>
        <v>828403.620079469</v>
      </c>
      <c r="M44" s="67" t="n">
        <f aca="false">J44-K44</f>
        <v>13941.9703248062</v>
      </c>
      <c r="N44" s="165" t="n">
        <f aca="false">SUM(high_v5_m!C32:J32)</f>
        <v>3351118.73019594</v>
      </c>
      <c r="O44" s="7"/>
      <c r="P44" s="7"/>
      <c r="Q44" s="67" t="n">
        <f aca="false">I44*5.5017049523</f>
        <v>108702593.944139</v>
      </c>
      <c r="R44" s="67"/>
      <c r="S44" s="67"/>
      <c r="T44" s="7"/>
      <c r="U44" s="7"/>
      <c r="V44" s="67" t="n">
        <f aca="false">K44*5.5017049523</f>
        <v>2480115.63217939</v>
      </c>
      <c r="W44" s="67" t="n">
        <f aca="false">M44*5.5017049523</f>
        <v>76704.6071808061</v>
      </c>
      <c r="X44" s="67" t="n">
        <f aca="false">N44*5.1890047538+L44*5.5017049523</f>
        <v>21946603.3206294</v>
      </c>
      <c r="Y44" s="67" t="n">
        <f aca="false">N44*5.1890047538</f>
        <v>17388971.0215349</v>
      </c>
      <c r="Z44" s="67" t="n">
        <f aca="false">L44*5.5017049523</f>
        <v>4557632.29909446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high_v2_m!D33+temporary_pension_bonus_high!B33</f>
        <v>21608901.5898542</v>
      </c>
      <c r="G45" s="165" t="n">
        <f aca="false">high_v2_m!E33+temporary_pension_bonus_high!B33</f>
        <v>20742883.3581742</v>
      </c>
      <c r="H45" s="67" t="n">
        <f aca="false">F45-J45</f>
        <v>21115026.1400604</v>
      </c>
      <c r="I45" s="67" t="n">
        <f aca="false">G45-K45</f>
        <v>20263824.1718741</v>
      </c>
      <c r="J45" s="165" t="n">
        <f aca="false">high_v2_m!J33</f>
        <v>493875.449793851</v>
      </c>
      <c r="K45" s="165" t="n">
        <f aca="false">high_v2_m!K33</f>
        <v>479059.186300036</v>
      </c>
      <c r="L45" s="67" t="n">
        <f aca="false">H45-I45</f>
        <v>851201.96818623</v>
      </c>
      <c r="M45" s="67" t="n">
        <f aca="false">J45-K45</f>
        <v>14816.2634938156</v>
      </c>
      <c r="N45" s="165" t="n">
        <f aca="false">SUM(high_v5_m!C33:J33)</f>
        <v>3473046.16383297</v>
      </c>
      <c r="O45" s="7"/>
      <c r="P45" s="7"/>
      <c r="Q45" s="67" t="n">
        <f aca="false">I45*5.5017049523</f>
        <v>111485581.798936</v>
      </c>
      <c r="R45" s="67"/>
      <c r="S45" s="67"/>
      <c r="T45" s="7"/>
      <c r="U45" s="7"/>
      <c r="V45" s="67" t="n">
        <f aca="false">K45*5.5017049523</f>
        <v>2635642.29771171</v>
      </c>
      <c r="W45" s="67" t="n">
        <f aca="false">M45*5.5017049523</f>
        <v>81514.7102385067</v>
      </c>
      <c r="X45" s="67" t="n">
        <f aca="false">N45*5.1890047538+L45*5.5017049523</f>
        <v>22704715.1380738</v>
      </c>
      <c r="Y45" s="67" t="n">
        <f aca="false">N45*5.1890047538</f>
        <v>18021653.0542961</v>
      </c>
      <c r="Z45" s="67" t="n">
        <f aca="false">L45*5.5017049523</f>
        <v>4683062.08377769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high_v2_m!D34+temporary_pension_bonus_high!B34</f>
        <v>22108308.086583</v>
      </c>
      <c r="G46" s="163" t="n">
        <f aca="false">high_v2_m!E34+temporary_pension_bonus_high!B34</f>
        <v>21220743.0422418</v>
      </c>
      <c r="H46" s="8" t="n">
        <f aca="false">F46-J46</f>
        <v>21581080.2072555</v>
      </c>
      <c r="I46" s="8" t="n">
        <f aca="false">G46-K46</f>
        <v>20709331.999294</v>
      </c>
      <c r="J46" s="163" t="n">
        <f aca="false">high_v2_m!J34</f>
        <v>527227.879327573</v>
      </c>
      <c r="K46" s="163" t="n">
        <f aca="false">high_v2_m!K34</f>
        <v>511411.042947746</v>
      </c>
      <c r="L46" s="8" t="n">
        <f aca="false">H46-I46</f>
        <v>871748.207961451</v>
      </c>
      <c r="M46" s="8" t="n">
        <f aca="false">J46-K46</f>
        <v>15816.8363798271</v>
      </c>
      <c r="N46" s="163" t="n">
        <f aca="false">SUM(high_v5_m!C34:J34)</f>
        <v>4319934.75138758</v>
      </c>
      <c r="O46" s="5"/>
      <c r="P46" s="5"/>
      <c r="Q46" s="8" t="n">
        <f aca="false">I46*5.5017049523</f>
        <v>113936634.419341</v>
      </c>
      <c r="R46" s="8"/>
      <c r="S46" s="8"/>
      <c r="T46" s="5"/>
      <c r="U46" s="5"/>
      <c r="V46" s="8" t="n">
        <f aca="false">K46*5.5017049523</f>
        <v>2813632.66764652</v>
      </c>
      <c r="W46" s="8" t="n">
        <f aca="false">M46*5.5017049523</f>
        <v>87019.5670406137</v>
      </c>
      <c r="X46" s="8" t="n">
        <f aca="false">N46*5.1890047538+L46*5.5017049523</f>
        <v>27212263.3939561</v>
      </c>
      <c r="Y46" s="8" t="n">
        <f aca="false">N46*5.1890047538</f>
        <v>22416161.961056</v>
      </c>
      <c r="Z46" s="8" t="n">
        <f aca="false">L46*5.5017049523</f>
        <v>4796101.43290017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high_v2_m!D35+temporary_pension_bonus_high!B35</f>
        <v>22542497.4999378</v>
      </c>
      <c r="G47" s="165" t="n">
        <f aca="false">high_v2_m!E35+temporary_pension_bonus_high!B35</f>
        <v>21635961.0258348</v>
      </c>
      <c r="H47" s="67" t="n">
        <f aca="false">F47-J47</f>
        <v>22000333.8424298</v>
      </c>
      <c r="I47" s="67" t="n">
        <f aca="false">G47-K47</f>
        <v>21110062.278052</v>
      </c>
      <c r="J47" s="165" t="n">
        <f aca="false">high_v2_m!J35</f>
        <v>542163.65750805</v>
      </c>
      <c r="K47" s="165" t="n">
        <f aca="false">high_v2_m!K35</f>
        <v>525898.747782808</v>
      </c>
      <c r="L47" s="67" t="n">
        <f aca="false">H47-I47</f>
        <v>890271.564377792</v>
      </c>
      <c r="M47" s="67" t="n">
        <f aca="false">J47-K47</f>
        <v>16264.9097252416</v>
      </c>
      <c r="N47" s="165" t="n">
        <f aca="false">SUM(high_v5_m!C35:J35)</f>
        <v>3632936.22333298</v>
      </c>
      <c r="O47" s="7"/>
      <c r="P47" s="7"/>
      <c r="Q47" s="67" t="n">
        <f aca="false">I47*5.5017049523</f>
        <v>116141334.17852</v>
      </c>
      <c r="R47" s="67"/>
      <c r="S47" s="67"/>
      <c r="T47" s="7"/>
      <c r="U47" s="7"/>
      <c r="V47" s="67" t="n">
        <f aca="false">K47*5.5017049523</f>
        <v>2893339.74508504</v>
      </c>
      <c r="W47" s="67" t="n">
        <f aca="false">M47*5.5017049523</f>
        <v>89484.7343840741</v>
      </c>
      <c r="X47" s="67" t="n">
        <f aca="false">N47*5.1890047538+L47*5.5017049523</f>
        <v>23749334.8077562</v>
      </c>
      <c r="Y47" s="67" t="n">
        <f aca="false">N47*5.1890047538</f>
        <v>18851323.3331271</v>
      </c>
      <c r="Z47" s="67" t="n">
        <f aca="false">L47*5.5017049523</f>
        <v>4898011.47462917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high_v2_m!D36+temporary_pension_bonus_high!B36</f>
        <v>22892134.0459842</v>
      </c>
      <c r="G48" s="165" t="n">
        <f aca="false">high_v2_m!E36+temporary_pension_bonus_high!B36</f>
        <v>21969530.4492616</v>
      </c>
      <c r="H48" s="67" t="n">
        <f aca="false">F48-J48</f>
        <v>22321822.7263284</v>
      </c>
      <c r="I48" s="67" t="n">
        <f aca="false">G48-K48</f>
        <v>21416328.4691956</v>
      </c>
      <c r="J48" s="165" t="n">
        <f aca="false">high_v2_m!J36</f>
        <v>570311.319655737</v>
      </c>
      <c r="K48" s="165" t="n">
        <f aca="false">high_v2_m!K36</f>
        <v>553201.980066065</v>
      </c>
      <c r="L48" s="67" t="n">
        <f aca="false">H48-I48</f>
        <v>905494.257132862</v>
      </c>
      <c r="M48" s="67" t="n">
        <f aca="false">J48-K48</f>
        <v>17109.339589672</v>
      </c>
      <c r="N48" s="165" t="n">
        <f aca="false">SUM(high_v5_m!C36:J36)</f>
        <v>3732779.21195371</v>
      </c>
      <c r="O48" s="7"/>
      <c r="P48" s="7"/>
      <c r="Q48" s="67" t="n">
        <f aca="false">I48*5.5017049523</f>
        <v>117826320.399057</v>
      </c>
      <c r="R48" s="67"/>
      <c r="S48" s="67"/>
      <c r="T48" s="7"/>
      <c r="U48" s="7"/>
      <c r="V48" s="67" t="n">
        <f aca="false">K48*5.5017049523</f>
        <v>3043554.07335164</v>
      </c>
      <c r="W48" s="67" t="n">
        <f aca="false">M48*5.5017049523</f>
        <v>94130.5383510812</v>
      </c>
      <c r="X48" s="67" t="n">
        <f aca="false">N48*5.1890047538+L48*5.5017049523</f>
        <v>24351171.3144607</v>
      </c>
      <c r="Y48" s="67" t="n">
        <f aca="false">N48*5.1890047538</f>
        <v>19369409.0757136</v>
      </c>
      <c r="Z48" s="67" t="n">
        <f aca="false">L48*5.5017049523</f>
        <v>4981762.23874708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high_v2_m!D37+temporary_pension_bonus_high!B37</f>
        <v>23265155.4741345</v>
      </c>
      <c r="G49" s="165" t="n">
        <f aca="false">high_v2_m!E37+temporary_pension_bonus_high!B37</f>
        <v>22325564.6518694</v>
      </c>
      <c r="H49" s="67" t="n">
        <f aca="false">F49-J49</f>
        <v>22668345.1562291</v>
      </c>
      <c r="I49" s="67" t="n">
        <f aca="false">G49-K49</f>
        <v>21746658.6435011</v>
      </c>
      <c r="J49" s="165" t="n">
        <f aca="false">high_v2_m!J37</f>
        <v>596810.3179054</v>
      </c>
      <c r="K49" s="165" t="n">
        <f aca="false">high_v2_m!K37</f>
        <v>578906.008368238</v>
      </c>
      <c r="L49" s="67" t="n">
        <f aca="false">H49-I49</f>
        <v>921686.512727912</v>
      </c>
      <c r="M49" s="67" t="n">
        <f aca="false">J49-K49</f>
        <v>17904.309537162</v>
      </c>
      <c r="N49" s="165" t="n">
        <f aca="false">SUM(high_v5_m!C37:J37)</f>
        <v>3729460.44177786</v>
      </c>
      <c r="O49" s="7"/>
      <c r="P49" s="7"/>
      <c r="Q49" s="67" t="n">
        <f aca="false">I49*5.5017049523</f>
        <v>119643699.554928</v>
      </c>
      <c r="R49" s="67"/>
      <c r="S49" s="67"/>
      <c r="T49" s="7"/>
      <c r="U49" s="7"/>
      <c r="V49" s="67" t="n">
        <f aca="false">K49*5.5017049523</f>
        <v>3184970.05315576</v>
      </c>
      <c r="W49" s="67" t="n">
        <f aca="false">M49*5.5017049523</f>
        <v>98504.2284481161</v>
      </c>
      <c r="X49" s="67" t="n">
        <f aca="false">N49*5.1890047538+L49*5.5017049523</f>
        <v>24423035.2130376</v>
      </c>
      <c r="Y49" s="67" t="n">
        <f aca="false">N49*5.1890047538</f>
        <v>19352187.9614944</v>
      </c>
      <c r="Z49" s="67" t="n">
        <f aca="false">L49*5.5017049523</f>
        <v>5070847.25154327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high_v2_m!D38+temporary_pension_bonus_high!B38</f>
        <v>23582635.3003069</v>
      </c>
      <c r="G50" s="163" t="n">
        <f aca="false">high_v2_m!E38+temporary_pension_bonus_high!B38</f>
        <v>22629472.7112306</v>
      </c>
      <c r="H50" s="8" t="n">
        <f aca="false">F50-J50</f>
        <v>22956223.7766051</v>
      </c>
      <c r="I50" s="8" t="n">
        <f aca="false">G50-K50</f>
        <v>22021853.5332399</v>
      </c>
      <c r="J50" s="163" t="n">
        <f aca="false">high_v2_m!J38</f>
        <v>626411.523701804</v>
      </c>
      <c r="K50" s="163" t="n">
        <f aca="false">high_v2_m!K38</f>
        <v>607619.17799075</v>
      </c>
      <c r="L50" s="8" t="n">
        <f aca="false">H50-I50</f>
        <v>934370.243365213</v>
      </c>
      <c r="M50" s="8" t="n">
        <f aca="false">J50-K50</f>
        <v>18792.3457110541</v>
      </c>
      <c r="N50" s="163" t="n">
        <f aca="false">SUM(high_v5_m!C38:J38)</f>
        <v>4591912.56886135</v>
      </c>
      <c r="O50" s="5"/>
      <c r="P50" s="5"/>
      <c r="Q50" s="8" t="n">
        <f aca="false">I50*5.5017049523</f>
        <v>121157740.642651</v>
      </c>
      <c r="R50" s="8"/>
      <c r="S50" s="8"/>
      <c r="T50" s="5"/>
      <c r="U50" s="5"/>
      <c r="V50" s="8" t="n">
        <f aca="false">K50*5.5017049523</f>
        <v>3342941.44066416</v>
      </c>
      <c r="W50" s="8" t="n">
        <f aca="false">M50*5.5017049523</f>
        <v>103389.94146384</v>
      </c>
      <c r="X50" s="8" t="n">
        <f aca="false">N50*5.1890047538+L50*5.5017049523</f>
        <v>28968085.5440597</v>
      </c>
      <c r="Y50" s="8" t="n">
        <f aca="false">N50*5.1890047538</f>
        <v>23827456.1488555</v>
      </c>
      <c r="Z50" s="8" t="n">
        <f aca="false">L50*5.5017049523</f>
        <v>5140629.39520415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high_v2_m!D39+temporary_pension_bonus_high!B39</f>
        <v>23974704.1031511</v>
      </c>
      <c r="G51" s="165" t="n">
        <f aca="false">high_v2_m!E39+temporary_pension_bonus_high!B39</f>
        <v>23004090.8558764</v>
      </c>
      <c r="H51" s="67" t="n">
        <f aca="false">F51-J51</f>
        <v>23311340.0856995</v>
      </c>
      <c r="I51" s="67" t="n">
        <f aca="false">G51-K51</f>
        <v>22360627.7589482</v>
      </c>
      <c r="J51" s="165" t="n">
        <f aca="false">high_v2_m!J39</f>
        <v>663364.017451682</v>
      </c>
      <c r="K51" s="165" t="n">
        <f aca="false">high_v2_m!K39</f>
        <v>643463.096928132</v>
      </c>
      <c r="L51" s="67" t="n">
        <f aca="false">H51-I51</f>
        <v>950712.326751243</v>
      </c>
      <c r="M51" s="67" t="n">
        <f aca="false">J51-K51</f>
        <v>19900.9205235505</v>
      </c>
      <c r="N51" s="165" t="n">
        <f aca="false">SUM(high_v5_m!C39:J39)</f>
        <v>3873684.10176249</v>
      </c>
      <c r="O51" s="7"/>
      <c r="P51" s="7"/>
      <c r="Q51" s="67" t="n">
        <f aca="false">I51*5.5017049523</f>
        <v>123021576.477942</v>
      </c>
      <c r="R51" s="67"/>
      <c r="S51" s="67"/>
      <c r="T51" s="7"/>
      <c r="U51" s="7"/>
      <c r="V51" s="67" t="n">
        <f aca="false">K51*5.5017049523</f>
        <v>3540144.1069918</v>
      </c>
      <c r="W51" s="67" t="n">
        <f aca="false">M51*5.5017049523</f>
        <v>109488.992999746</v>
      </c>
      <c r="X51" s="67" t="n">
        <f aca="false">N51*5.1890047538+L51*5.5017049523</f>
        <v>25331103.935065</v>
      </c>
      <c r="Y51" s="67" t="n">
        <f aca="false">N51*5.1890047538</f>
        <v>20100565.2187651</v>
      </c>
      <c r="Z51" s="67" t="n">
        <f aca="false">L51*5.5017049523</f>
        <v>5230538.71629997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high_v2_m!D40+temporary_pension_bonus_high!B40</f>
        <v>24325173.3076066</v>
      </c>
      <c r="G52" s="165" t="n">
        <f aca="false">high_v2_m!E40+temporary_pension_bonus_high!B40</f>
        <v>23339618.3734785</v>
      </c>
      <c r="H52" s="67" t="n">
        <f aca="false">F52-J52</f>
        <v>23627642.7676835</v>
      </c>
      <c r="I52" s="67" t="n">
        <f aca="false">G52-K52</f>
        <v>22663013.7497531</v>
      </c>
      <c r="J52" s="165" t="n">
        <f aca="false">high_v2_m!J40</f>
        <v>697530.539923083</v>
      </c>
      <c r="K52" s="165" t="n">
        <f aca="false">high_v2_m!K40</f>
        <v>676604.623725391</v>
      </c>
      <c r="L52" s="67" t="n">
        <f aca="false">H52-I52</f>
        <v>964629.017930362</v>
      </c>
      <c r="M52" s="67" t="n">
        <f aca="false">J52-K52</f>
        <v>20925.9161976924</v>
      </c>
      <c r="N52" s="165" t="n">
        <f aca="false">SUM(high_v5_m!C40:J40)</f>
        <v>3930010.08683533</v>
      </c>
      <c r="O52" s="7"/>
      <c r="P52" s="7"/>
      <c r="Q52" s="67" t="n">
        <f aca="false">I52*5.5017049523</f>
        <v>124685214.98106</v>
      </c>
      <c r="R52" s="67"/>
      <c r="S52" s="67"/>
      <c r="T52" s="7"/>
      <c r="U52" s="7"/>
      <c r="V52" s="67" t="n">
        <f aca="false">K52*5.5017049523</f>
        <v>3722479.00909906</v>
      </c>
      <c r="W52" s="67" t="n">
        <f aca="false">M52*5.5017049523</f>
        <v>115128.216776259</v>
      </c>
      <c r="X52" s="67" t="n">
        <f aca="false">N52*5.1890047538+L52*5.5017049523</f>
        <v>25699945.2681502</v>
      </c>
      <c r="Y52" s="67" t="n">
        <f aca="false">N52*5.1890047538</f>
        <v>20392841.0230705</v>
      </c>
      <c r="Z52" s="67" t="n">
        <f aca="false">L52*5.5017049523</f>
        <v>5307104.24507976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high_v2_m!D41+temporary_pension_bonus_high!B41</f>
        <v>24818198.3142835</v>
      </c>
      <c r="G53" s="165" t="n">
        <f aca="false">high_v2_m!E41+temporary_pension_bonus_high!B41</f>
        <v>23810591.0742611</v>
      </c>
      <c r="H53" s="67" t="n">
        <f aca="false">F53-J53</f>
        <v>24029113.3553831</v>
      </c>
      <c r="I53" s="67" t="n">
        <f aca="false">G53-K53</f>
        <v>23045178.6641277</v>
      </c>
      <c r="J53" s="165" t="n">
        <f aca="false">high_v2_m!J41</f>
        <v>789084.958900414</v>
      </c>
      <c r="K53" s="165" t="n">
        <f aca="false">high_v2_m!K41</f>
        <v>765412.410133402</v>
      </c>
      <c r="L53" s="67" t="n">
        <f aca="false">H53-I53</f>
        <v>983934.691255365</v>
      </c>
      <c r="M53" s="67" t="n">
        <f aca="false">J53-K53</f>
        <v>23672.5487670124</v>
      </c>
      <c r="N53" s="165" t="n">
        <f aca="false">SUM(high_v5_m!C41:J41)</f>
        <v>3945198.54313619</v>
      </c>
      <c r="O53" s="7"/>
      <c r="P53" s="7"/>
      <c r="Q53" s="67" t="n">
        <f aca="false">I53*5.5017049523</f>
        <v>126787773.58307</v>
      </c>
      <c r="R53" s="67"/>
      <c r="S53" s="67"/>
      <c r="T53" s="7"/>
      <c r="U53" s="7"/>
      <c r="V53" s="67" t="n">
        <f aca="false">K53*5.5017049523</f>
        <v>4211073.24738281</v>
      </c>
      <c r="W53" s="67" t="n">
        <f aca="false">M53*5.5017049523</f>
        <v>130239.378785036</v>
      </c>
      <c r="X53" s="67" t="n">
        <f aca="false">N53*5.1890047538+L53*5.5017049523</f>
        <v>25884972.3586379</v>
      </c>
      <c r="Y53" s="67" t="n">
        <f aca="false">N53*5.1890047538</f>
        <v>20471653.9950185</v>
      </c>
      <c r="Z53" s="67" t="n">
        <f aca="false">L53*5.5017049523</f>
        <v>5413318.36361941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high_v2_m!D42+temporary_pension_bonus_high!B42</f>
        <v>25153601.3763482</v>
      </c>
      <c r="G54" s="163" t="n">
        <f aca="false">high_v2_m!E42+temporary_pension_bonus_high!B42</f>
        <v>24130629.1743447</v>
      </c>
      <c r="H54" s="8" t="n">
        <f aca="false">F54-J54</f>
        <v>24281348.1931651</v>
      </c>
      <c r="I54" s="8" t="n">
        <f aca="false">G54-K54</f>
        <v>23284543.5866571</v>
      </c>
      <c r="J54" s="163" t="n">
        <f aca="false">high_v2_m!J42</f>
        <v>872253.183183045</v>
      </c>
      <c r="K54" s="163" t="n">
        <f aca="false">high_v2_m!K42</f>
        <v>846085.587687554</v>
      </c>
      <c r="L54" s="8" t="n">
        <f aca="false">H54-I54</f>
        <v>996804.606508032</v>
      </c>
      <c r="M54" s="8" t="n">
        <f aca="false">J54-K54</f>
        <v>26167.5954954912</v>
      </c>
      <c r="N54" s="163" t="n">
        <f aca="false">SUM(high_v5_m!C42:J42)</f>
        <v>4870476.66655108</v>
      </c>
      <c r="O54" s="5"/>
      <c r="P54" s="5"/>
      <c r="Q54" s="8" t="n">
        <f aca="false">I54*5.5017049523</f>
        <v>128104688.762757</v>
      </c>
      <c r="R54" s="8"/>
      <c r="S54" s="8"/>
      <c r="T54" s="5"/>
      <c r="U54" s="5"/>
      <c r="V54" s="8" t="n">
        <f aca="false">K54*5.5017049523</f>
        <v>4654913.26785027</v>
      </c>
      <c r="W54" s="8" t="n">
        <f aca="false">M54*5.5017049523</f>
        <v>143966.389727327</v>
      </c>
      <c r="X54" s="8" t="n">
        <f aca="false">N54*5.1890047538+L54*5.5017049523</f>
        <v>30757051.4161062</v>
      </c>
      <c r="Y54" s="8" t="n">
        <f aca="false">N54*5.1890047538</f>
        <v>25272926.5760055</v>
      </c>
      <c r="Z54" s="8" t="n">
        <f aca="false">L54*5.5017049523</f>
        <v>5484124.84010069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high_v2_m!D43+temporary_pension_bonus_high!B43</f>
        <v>25429437.764183</v>
      </c>
      <c r="G55" s="165" t="n">
        <f aca="false">high_v2_m!E43+temporary_pension_bonus_high!B43</f>
        <v>24394314.183903</v>
      </c>
      <c r="H55" s="67" t="n">
        <f aca="false">F55-J55</f>
        <v>24477424.6495233</v>
      </c>
      <c r="I55" s="67" t="n">
        <f aca="false">G55-K55</f>
        <v>23470861.462683</v>
      </c>
      <c r="J55" s="165" t="n">
        <f aca="false">high_v2_m!J43</f>
        <v>952013.114659774</v>
      </c>
      <c r="K55" s="165" t="n">
        <f aca="false">high_v2_m!K43</f>
        <v>923452.721219981</v>
      </c>
      <c r="L55" s="67" t="n">
        <f aca="false">H55-I55</f>
        <v>1006563.18684028</v>
      </c>
      <c r="M55" s="67" t="n">
        <f aca="false">J55-K55</f>
        <v>28560.3934397933</v>
      </c>
      <c r="N55" s="165" t="n">
        <f aca="false">SUM(high_v5_m!C43:J43)</f>
        <v>4048947.38124388</v>
      </c>
      <c r="O55" s="7"/>
      <c r="P55" s="7"/>
      <c r="Q55" s="67" t="n">
        <f aca="false">I55*5.5017049523</f>
        <v>129129754.74399</v>
      </c>
      <c r="R55" s="67"/>
      <c r="S55" s="67"/>
      <c r="T55" s="7"/>
      <c r="U55" s="7"/>
      <c r="V55" s="67" t="n">
        <f aca="false">K55*5.5017049523</f>
        <v>5080564.40955088</v>
      </c>
      <c r="W55" s="67" t="n">
        <f aca="false">M55*5.5017049523</f>
        <v>157130.858027347</v>
      </c>
      <c r="X55" s="67" t="n">
        <f aca="false">N55*5.1890047538+L55*5.5017049523</f>
        <v>26547820.8790026</v>
      </c>
      <c r="Y55" s="67" t="n">
        <f aca="false">N55*5.1890047538</f>
        <v>21010007.2091605</v>
      </c>
      <c r="Z55" s="67" t="n">
        <f aca="false">L55*5.5017049523</f>
        <v>5537813.66984204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high_v2_m!D44+temporary_pension_bonus_high!B44</f>
        <v>25824170.5495321</v>
      </c>
      <c r="G56" s="165" t="n">
        <f aca="false">high_v2_m!E44+temporary_pension_bonus_high!B44</f>
        <v>24771491.5608067</v>
      </c>
      <c r="H56" s="67" t="n">
        <f aca="false">F56-J56</f>
        <v>24804732.7511083</v>
      </c>
      <c r="I56" s="67" t="n">
        <f aca="false">G56-K56</f>
        <v>23782636.8963356</v>
      </c>
      <c r="J56" s="165" t="n">
        <f aca="false">high_v2_m!J44</f>
        <v>1019437.79842378</v>
      </c>
      <c r="K56" s="165" t="n">
        <f aca="false">high_v2_m!K44</f>
        <v>988854.664471067</v>
      </c>
      <c r="L56" s="67" t="n">
        <f aca="false">H56-I56</f>
        <v>1022095.85477269</v>
      </c>
      <c r="M56" s="67" t="n">
        <f aca="false">J56-K56</f>
        <v>30583.1339527136</v>
      </c>
      <c r="N56" s="165" t="n">
        <f aca="false">SUM(high_v5_m!C44:J44)</f>
        <v>4093337.07620002</v>
      </c>
      <c r="O56" s="7"/>
      <c r="P56" s="7"/>
      <c r="Q56" s="67" t="n">
        <f aca="false">I56*5.5017049523</f>
        <v>130845051.191322</v>
      </c>
      <c r="R56" s="67"/>
      <c r="S56" s="67"/>
      <c r="T56" s="7"/>
      <c r="U56" s="7"/>
      <c r="V56" s="67" t="n">
        <f aca="false">K56*5.5017049523</f>
        <v>5440386.60462542</v>
      </c>
      <c r="W56" s="67" t="n">
        <f aca="false">M56*5.5017049523</f>
        <v>168259.379524499</v>
      </c>
      <c r="X56" s="67" t="n">
        <f aca="false">N56*5.1890047538+L56*5.5017049523</f>
        <v>26863615.3732359</v>
      </c>
      <c r="Y56" s="67" t="n">
        <f aca="false">N56*5.1890047538</f>
        <v>21240345.5473077</v>
      </c>
      <c r="Z56" s="67" t="n">
        <f aca="false">L56*5.5017049523</f>
        <v>5623269.82592824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high_v2_m!D45+temporary_pension_bonus_high!B45</f>
        <v>26098479.1405895</v>
      </c>
      <c r="G57" s="165" t="n">
        <f aca="false">high_v2_m!E45+temporary_pension_bonus_high!B45</f>
        <v>25033948.0750236</v>
      </c>
      <c r="H57" s="67" t="n">
        <f aca="false">F57-J57</f>
        <v>25021410.3479978</v>
      </c>
      <c r="I57" s="67" t="n">
        <f aca="false">G57-K57</f>
        <v>23989191.3462097</v>
      </c>
      <c r="J57" s="165" t="n">
        <f aca="false">high_v2_m!J45</f>
        <v>1077068.79259173</v>
      </c>
      <c r="K57" s="165" t="n">
        <f aca="false">high_v2_m!K45</f>
        <v>1044756.72881398</v>
      </c>
      <c r="L57" s="67" t="n">
        <f aca="false">H57-I57</f>
        <v>1032219.00178811</v>
      </c>
      <c r="M57" s="67" t="n">
        <f aca="false">J57-K57</f>
        <v>32312.0637777519</v>
      </c>
      <c r="N57" s="165" t="n">
        <f aca="false">SUM(high_v5_m!C45:J45)</f>
        <v>4034229.2478072</v>
      </c>
      <c r="O57" s="7"/>
      <c r="P57" s="7"/>
      <c r="Q57" s="67" t="n">
        <f aca="false">I57*5.5017049523</f>
        <v>131981452.831114</v>
      </c>
      <c r="R57" s="67"/>
      <c r="S57" s="67"/>
      <c r="T57" s="7"/>
      <c r="U57" s="7"/>
      <c r="V57" s="67" t="n">
        <f aca="false">K57*5.5017049523</f>
        <v>5747943.26886462</v>
      </c>
      <c r="W57" s="67" t="n">
        <f aca="false">M57*5.5017049523</f>
        <v>177771.441305091</v>
      </c>
      <c r="X57" s="67" t="n">
        <f aca="false">N57*5.1890047538+L57*5.5017049523</f>
        <v>26612599.1387863</v>
      </c>
      <c r="Y57" s="67" t="n">
        <f aca="false">N57*5.1890047538</f>
        <v>20933634.7447906</v>
      </c>
      <c r="Z57" s="67" t="n">
        <f aca="false">L57*5.5017049523</f>
        <v>5678964.39399578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high_v2_m!D46+temporary_pension_bonus_high!B46</f>
        <v>26571053.7689237</v>
      </c>
      <c r="G58" s="163" t="n">
        <f aca="false">high_v2_m!E46+temporary_pension_bonus_high!B46</f>
        <v>25486738.13546</v>
      </c>
      <c r="H58" s="8" t="n">
        <f aca="false">F58-J58</f>
        <v>25374254.4752021</v>
      </c>
      <c r="I58" s="8" t="n">
        <f aca="false">G58-K58</f>
        <v>24325842.8205501</v>
      </c>
      <c r="J58" s="163" t="n">
        <f aca="false">high_v2_m!J46</f>
        <v>1196799.29372162</v>
      </c>
      <c r="K58" s="163" t="n">
        <f aca="false">high_v2_m!K46</f>
        <v>1160895.31490997</v>
      </c>
      <c r="L58" s="8" t="n">
        <f aca="false">H58-I58</f>
        <v>1048411.65465202</v>
      </c>
      <c r="M58" s="8" t="n">
        <f aca="false">J58-K58</f>
        <v>35903.9788116489</v>
      </c>
      <c r="N58" s="163" t="n">
        <f aca="false">SUM(high_v5_m!C46:J46)</f>
        <v>4999741.00135116</v>
      </c>
      <c r="O58" s="5"/>
      <c r="P58" s="5"/>
      <c r="Q58" s="8" t="n">
        <f aca="false">I58*5.5017049523</f>
        <v>133833609.914692</v>
      </c>
      <c r="R58" s="8"/>
      <c r="S58" s="8"/>
      <c r="T58" s="5"/>
      <c r="U58" s="5"/>
      <c r="V58" s="8" t="n">
        <f aca="false">K58*5.5017049523</f>
        <v>6386903.50314204</v>
      </c>
      <c r="W58" s="8" t="n">
        <f aca="false">M58*5.5017049523</f>
        <v>197533.098035323</v>
      </c>
      <c r="X58" s="8" t="n">
        <f aca="false">N58*5.1890047538+L58*5.5017049523</f>
        <v>31711731.416228</v>
      </c>
      <c r="Y58" s="8" t="n">
        <f aca="false">N58*5.1890047538</f>
        <v>25943679.8237799</v>
      </c>
      <c r="Z58" s="8" t="n">
        <f aca="false">L58*5.5017049523</f>
        <v>5768051.59244805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high_v2_m!D47+temporary_pension_bonus_high!B47</f>
        <v>27076002.8161584</v>
      </c>
      <c r="G59" s="165" t="n">
        <f aca="false">high_v2_m!E47+temporary_pension_bonus_high!B47</f>
        <v>25971154.3687502</v>
      </c>
      <c r="H59" s="67" t="n">
        <f aca="false">F59-J59</f>
        <v>25788337.3570289</v>
      </c>
      <c r="I59" s="67" t="n">
        <f aca="false">G59-K59</f>
        <v>24722118.8733946</v>
      </c>
      <c r="J59" s="165" t="n">
        <f aca="false">high_v2_m!J47</f>
        <v>1287665.45912953</v>
      </c>
      <c r="K59" s="165" t="n">
        <f aca="false">high_v2_m!K47</f>
        <v>1249035.49535564</v>
      </c>
      <c r="L59" s="67" t="n">
        <f aca="false">H59-I59</f>
        <v>1066218.48363432</v>
      </c>
      <c r="M59" s="67" t="n">
        <f aca="false">J59-K59</f>
        <v>38629.963773886</v>
      </c>
      <c r="N59" s="165" t="n">
        <f aca="false">SUM(high_v5_m!C47:J47)</f>
        <v>4148298.53941439</v>
      </c>
      <c r="O59" s="7"/>
      <c r="P59" s="7"/>
      <c r="Q59" s="67" t="n">
        <f aca="false">I59*5.5017049523</f>
        <v>136013803.837104</v>
      </c>
      <c r="R59" s="67"/>
      <c r="S59" s="67"/>
      <c r="T59" s="7"/>
      <c r="U59" s="7"/>
      <c r="V59" s="67" t="n">
        <f aca="false">K59*5.5017049523</f>
        <v>6871824.77039661</v>
      </c>
      <c r="W59" s="67" t="n">
        <f aca="false">M59*5.5017049523</f>
        <v>212530.663001958</v>
      </c>
      <c r="X59" s="67" t="n">
        <f aca="false">N59*5.1890047538+L59*5.5017049523</f>
        <v>27391560.3528476</v>
      </c>
      <c r="Y59" s="67" t="n">
        <f aca="false">N59*5.1890047538</f>
        <v>21525540.8412029</v>
      </c>
      <c r="Z59" s="67" t="n">
        <f aca="false">L59*5.5017049523</f>
        <v>5866019.51164473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high_v2_m!D48+temporary_pension_bonus_high!B48</f>
        <v>27530438.702976</v>
      </c>
      <c r="G60" s="165" t="n">
        <f aca="false">high_v2_m!E48+temporary_pension_bonus_high!B48</f>
        <v>26406245.0203402</v>
      </c>
      <c r="H60" s="67" t="n">
        <f aca="false">F60-J60</f>
        <v>26173626.5804943</v>
      </c>
      <c r="I60" s="67" t="n">
        <f aca="false">G60-K60</f>
        <v>25090137.2615331</v>
      </c>
      <c r="J60" s="165" t="n">
        <f aca="false">high_v2_m!J48</f>
        <v>1356812.12248163</v>
      </c>
      <c r="K60" s="165" t="n">
        <f aca="false">high_v2_m!K48</f>
        <v>1316107.75880718</v>
      </c>
      <c r="L60" s="67" t="n">
        <f aca="false">H60-I60</f>
        <v>1083489.31896129</v>
      </c>
      <c r="M60" s="67" t="n">
        <f aca="false">J60-K60</f>
        <v>40704.363674449</v>
      </c>
      <c r="N60" s="165" t="n">
        <f aca="false">SUM(high_v5_m!C48:J48)</f>
        <v>4245170.21808203</v>
      </c>
      <c r="O60" s="7"/>
      <c r="P60" s="7"/>
      <c r="Q60" s="67" t="n">
        <f aca="false">I60*5.5017049523</f>
        <v>138038532.425663</v>
      </c>
      <c r="R60" s="67"/>
      <c r="S60" s="67"/>
      <c r="T60" s="7"/>
      <c r="U60" s="7"/>
      <c r="V60" s="67" t="n">
        <f aca="false">K60*5.5017049523</f>
        <v>7240836.57438994</v>
      </c>
      <c r="W60" s="67" t="n">
        <f aca="false">M60*5.5017049523</f>
        <v>223943.399207936</v>
      </c>
      <c r="X60" s="67" t="n">
        <f aca="false">N60*5.1890047538+L60*5.5017049523</f>
        <v>27989246.9942113</v>
      </c>
      <c r="Y60" s="67" t="n">
        <f aca="false">N60*5.1890047538</f>
        <v>22028208.4423178</v>
      </c>
      <c r="Z60" s="67" t="n">
        <f aca="false">L60*5.5017049523</f>
        <v>5961038.55189348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high_v2_m!D49+temporary_pension_bonus_high!B49</f>
        <v>27939946.0268262</v>
      </c>
      <c r="G61" s="165" t="n">
        <f aca="false">high_v2_m!E49+temporary_pension_bonus_high!B49</f>
        <v>26797964.5289609</v>
      </c>
      <c r="H61" s="67" t="n">
        <f aca="false">F61-J61</f>
        <v>26551489.1577585</v>
      </c>
      <c r="I61" s="67" t="n">
        <f aca="false">G61-K61</f>
        <v>25451161.3659652</v>
      </c>
      <c r="J61" s="165" t="n">
        <f aca="false">high_v2_m!J49</f>
        <v>1388456.86906774</v>
      </c>
      <c r="K61" s="165" t="n">
        <f aca="false">high_v2_m!K49</f>
        <v>1346803.16299571</v>
      </c>
      <c r="L61" s="67" t="n">
        <f aca="false">H61-I61</f>
        <v>1100327.79179335</v>
      </c>
      <c r="M61" s="67" t="n">
        <f aca="false">J61-K61</f>
        <v>41653.7060720322</v>
      </c>
      <c r="N61" s="165" t="n">
        <f aca="false">SUM(high_v5_m!C49:J49)</f>
        <v>4291303.59496146</v>
      </c>
      <c r="O61" s="7"/>
      <c r="P61" s="7"/>
      <c r="Q61" s="67" t="n">
        <f aca="false">I61*5.5017049523</f>
        <v>140024780.528917</v>
      </c>
      <c r="R61" s="67"/>
      <c r="S61" s="67"/>
      <c r="T61" s="7"/>
      <c r="U61" s="7"/>
      <c r="V61" s="67" t="n">
        <f aca="false">K61*5.5017049523</f>
        <v>7409713.63162679</v>
      </c>
      <c r="W61" s="67" t="n">
        <f aca="false">M61*5.5017049523</f>
        <v>229166.400978148</v>
      </c>
      <c r="X61" s="67" t="n">
        <f aca="false">N61*5.1890047538+L61*5.5017049523</f>
        <v>28321273.6155168</v>
      </c>
      <c r="Y61" s="67" t="n">
        <f aca="false">N61*5.1890047538</f>
        <v>22267594.7542541</v>
      </c>
      <c r="Z61" s="67" t="n">
        <f aca="false">L61*5.5017049523</f>
        <v>6053678.8612628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high_v2_m!D50+temporary_pension_bonus_high!B50</f>
        <v>28117128.6095531</v>
      </c>
      <c r="G62" s="163" t="n">
        <f aca="false">high_v2_m!E50+temporary_pension_bonus_high!B50</f>
        <v>26967567.2563587</v>
      </c>
      <c r="H62" s="8" t="n">
        <f aca="false">F62-J62</f>
        <v>26689258.9420312</v>
      </c>
      <c r="I62" s="8" t="n">
        <f aca="false">G62-K62</f>
        <v>25582533.6788625</v>
      </c>
      <c r="J62" s="163" t="n">
        <f aca="false">high_v2_m!J50</f>
        <v>1427869.66752183</v>
      </c>
      <c r="K62" s="163" t="n">
        <f aca="false">high_v2_m!K50</f>
        <v>1385033.57749618</v>
      </c>
      <c r="L62" s="8" t="n">
        <f aca="false">H62-I62</f>
        <v>1106725.26316876</v>
      </c>
      <c r="M62" s="8" t="n">
        <f aca="false">J62-K62</f>
        <v>42836.0900256548</v>
      </c>
      <c r="N62" s="163" t="n">
        <f aca="false">SUM(high_v5_m!C50:J50)</f>
        <v>5164707.89910357</v>
      </c>
      <c r="O62" s="5"/>
      <c r="P62" s="5"/>
      <c r="Q62" s="8" t="n">
        <f aca="false">I62*5.5017049523</f>
        <v>140747552.233379</v>
      </c>
      <c r="R62" s="8"/>
      <c r="S62" s="8"/>
      <c r="T62" s="5"/>
      <c r="U62" s="5"/>
      <c r="V62" s="8" t="n">
        <f aca="false">K62*5.5017049523</f>
        <v>7620046.0924125</v>
      </c>
      <c r="W62" s="8" t="n">
        <f aca="false">M62*5.5017049523</f>
        <v>235671.528631313</v>
      </c>
      <c r="X62" s="8" t="n">
        <f aca="false">N62*5.1890047538+L62*5.5017049523</f>
        <v>32888569.7016479</v>
      </c>
      <c r="Y62" s="8" t="n">
        <f aca="false">N62*5.1890047538</f>
        <v>26799693.8404368</v>
      </c>
      <c r="Z62" s="8" t="n">
        <f aca="false">L62*5.5017049523</f>
        <v>6088875.86121111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high_v2_m!D51+temporary_pension_bonus_high!B51</f>
        <v>28331676.7587735</v>
      </c>
      <c r="G63" s="165" t="n">
        <f aca="false">high_v2_m!E51+temporary_pension_bonus_high!B51</f>
        <v>27173788.2458803</v>
      </c>
      <c r="H63" s="67" t="n">
        <f aca="false">F63-J63</f>
        <v>26773341.4783335</v>
      </c>
      <c r="I63" s="67" t="n">
        <f aca="false">G63-K63</f>
        <v>25662203.0238535</v>
      </c>
      <c r="J63" s="165" t="n">
        <f aca="false">high_v2_m!J51</f>
        <v>1558335.28043997</v>
      </c>
      <c r="K63" s="165" t="n">
        <f aca="false">high_v2_m!K51</f>
        <v>1511585.22202677</v>
      </c>
      <c r="L63" s="67" t="n">
        <f aca="false">H63-I63</f>
        <v>1111138.45447999</v>
      </c>
      <c r="M63" s="67" t="n">
        <f aca="false">J63-K63</f>
        <v>46750.0584131987</v>
      </c>
      <c r="N63" s="165" t="n">
        <f aca="false">SUM(high_v5_m!C51:J51)</f>
        <v>4267961.98244723</v>
      </c>
      <c r="O63" s="7"/>
      <c r="P63" s="7"/>
      <c r="Q63" s="67" t="n">
        <f aca="false">I63*5.5017049523</f>
        <v>141185869.463263</v>
      </c>
      <c r="R63" s="67"/>
      <c r="S63" s="67"/>
      <c r="T63" s="7"/>
      <c r="U63" s="7"/>
      <c r="V63" s="67" t="n">
        <f aca="false">K63*5.5017049523</f>
        <v>8316295.90184819</v>
      </c>
      <c r="W63" s="67" t="n">
        <f aca="false">M63*5.5017049523</f>
        <v>257205.027892209</v>
      </c>
      <c r="X63" s="67" t="n">
        <f aca="false">N63*5.1890047538+L63*5.5017049523</f>
        <v>28259630.9536599</v>
      </c>
      <c r="Y63" s="67" t="n">
        <f aca="false">N63*5.1890047538</f>
        <v>22146475.0159564</v>
      </c>
      <c r="Z63" s="67" t="n">
        <f aca="false">L63*5.5017049523</f>
        <v>6113155.93770352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high_v2_m!D52+temporary_pension_bonus_high!B52</f>
        <v>28641274.5359634</v>
      </c>
      <c r="G64" s="165" t="n">
        <f aca="false">high_v2_m!E52+temporary_pension_bonus_high!B52</f>
        <v>27469855.990366</v>
      </c>
      <c r="H64" s="67" t="n">
        <f aca="false">F64-J64</f>
        <v>27013980.6705834</v>
      </c>
      <c r="I64" s="67" t="n">
        <f aca="false">G64-K64</f>
        <v>25891380.9409474</v>
      </c>
      <c r="J64" s="165" t="n">
        <f aca="false">high_v2_m!J52</f>
        <v>1627293.86537999</v>
      </c>
      <c r="K64" s="165" t="n">
        <f aca="false">high_v2_m!K52</f>
        <v>1578475.04941859</v>
      </c>
      <c r="L64" s="67" t="n">
        <f aca="false">H64-I64</f>
        <v>1122599.72963595</v>
      </c>
      <c r="M64" s="67" t="n">
        <f aca="false">J64-K64</f>
        <v>48818.8159613998</v>
      </c>
      <c r="N64" s="165" t="n">
        <f aca="false">SUM(high_v5_m!C52:J52)</f>
        <v>4373511.37707181</v>
      </c>
      <c r="O64" s="7"/>
      <c r="P64" s="7"/>
      <c r="Q64" s="67" t="n">
        <f aca="false">I64*5.5017049523</f>
        <v>142446738.744696</v>
      </c>
      <c r="R64" s="67"/>
      <c r="S64" s="67"/>
      <c r="T64" s="7"/>
      <c r="U64" s="7"/>
      <c r="V64" s="67" t="n">
        <f aca="false">K64*5.5017049523</f>
        <v>8684303.99646826</v>
      </c>
      <c r="W64" s="67" t="n">
        <f aca="false">M64*5.5017049523</f>
        <v>268586.721540256</v>
      </c>
      <c r="X64" s="67" t="n">
        <f aca="false">N64*5.1890047538+L64*5.5017049523</f>
        <v>28870383.8184127</v>
      </c>
      <c r="Y64" s="67" t="n">
        <f aca="false">N64*5.1890047538</f>
        <v>22694171.326424</v>
      </c>
      <c r="Z64" s="67" t="n">
        <f aca="false">L64*5.5017049523</f>
        <v>6176212.49198873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high_v2_m!D53+temporary_pension_bonus_high!B53</f>
        <v>28917625.0964507</v>
      </c>
      <c r="G65" s="165" t="n">
        <f aca="false">high_v2_m!E53+temporary_pension_bonus_high!B53</f>
        <v>27734224.8693119</v>
      </c>
      <c r="H65" s="67" t="n">
        <f aca="false">F65-J65</f>
        <v>27223514.6644602</v>
      </c>
      <c r="I65" s="67" t="n">
        <f aca="false">G65-K65</f>
        <v>26090937.7502811</v>
      </c>
      <c r="J65" s="165" t="n">
        <f aca="false">high_v2_m!J53</f>
        <v>1694110.43199049</v>
      </c>
      <c r="K65" s="165" t="n">
        <f aca="false">high_v2_m!K53</f>
        <v>1643287.11903077</v>
      </c>
      <c r="L65" s="67" t="n">
        <f aca="false">H65-I65</f>
        <v>1132576.91417908</v>
      </c>
      <c r="M65" s="67" t="n">
        <f aca="false">J65-K65</f>
        <v>50823.3129597148</v>
      </c>
      <c r="N65" s="165" t="n">
        <f aca="false">SUM(high_v5_m!C53:J53)</f>
        <v>4332478.9004971</v>
      </c>
      <c r="O65" s="7"/>
      <c r="P65" s="7"/>
      <c r="Q65" s="67" t="n">
        <f aca="false">I65*5.5017049523</f>
        <v>143544641.430873</v>
      </c>
      <c r="R65" s="67"/>
      <c r="S65" s="67"/>
      <c r="T65" s="7"/>
      <c r="U65" s="7"/>
      <c r="V65" s="67" t="n">
        <f aca="false">K65*5.5017049523</f>
        <v>9040880.88082241</v>
      </c>
      <c r="W65" s="67" t="n">
        <f aca="false">M65*5.5017049523</f>
        <v>279614.872602756</v>
      </c>
      <c r="X65" s="67" t="n">
        <f aca="false">N65*5.1890047538+L65*5.5017049523</f>
        <v>28712357.6280173</v>
      </c>
      <c r="Y65" s="67" t="n">
        <f aca="false">N65*5.1890047538</f>
        <v>22481253.6104176</v>
      </c>
      <c r="Z65" s="67" t="n">
        <f aca="false">L65*5.5017049523</f>
        <v>6231104.01759967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high_v2_m!D54+temporary_pension_bonus_high!B54</f>
        <v>29073046.5551566</v>
      </c>
      <c r="G66" s="163" t="n">
        <f aca="false">high_v2_m!E54+temporary_pension_bonus_high!B54</f>
        <v>27882955.2167024</v>
      </c>
      <c r="H66" s="8" t="n">
        <f aca="false">F66-J66</f>
        <v>27335682.4143019</v>
      </c>
      <c r="I66" s="8" t="n">
        <f aca="false">G66-K66</f>
        <v>26197712.0000734</v>
      </c>
      <c r="J66" s="163" t="n">
        <f aca="false">high_v2_m!J54</f>
        <v>1737364.14085471</v>
      </c>
      <c r="K66" s="163" t="n">
        <f aca="false">high_v2_m!K54</f>
        <v>1685243.21662907</v>
      </c>
      <c r="L66" s="8" t="n">
        <f aca="false">H66-I66</f>
        <v>1137970.41422848</v>
      </c>
      <c r="M66" s="8" t="n">
        <f aca="false">J66-K66</f>
        <v>52120.9242256414</v>
      </c>
      <c r="N66" s="163" t="n">
        <f aca="false">SUM(high_v5_m!C54:J54)</f>
        <v>5216926.92949834</v>
      </c>
      <c r="O66" s="5"/>
      <c r="P66" s="5"/>
      <c r="Q66" s="8" t="n">
        <f aca="false">I66*5.5017049523</f>
        <v>144132081.849733</v>
      </c>
      <c r="R66" s="8"/>
      <c r="S66" s="8"/>
      <c r="T66" s="5"/>
      <c r="U66" s="5"/>
      <c r="V66" s="8" t="n">
        <f aca="false">K66*5.5017049523</f>
        <v>9271710.95075811</v>
      </c>
      <c r="W66" s="8" t="n">
        <f aca="false">M66*5.5017049523</f>
        <v>286753.946930664</v>
      </c>
      <c r="X66" s="8" t="n">
        <f aca="false">N66*5.1890047538+L66*5.5017049523</f>
        <v>33331436.1009258</v>
      </c>
      <c r="Y66" s="8" t="n">
        <f aca="false">N66*5.1890047538</f>
        <v>27070658.6373941</v>
      </c>
      <c r="Z66" s="8" t="n">
        <f aca="false">L66*5.5017049523</f>
        <v>6260777.46353171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high_v2_m!D55+temporary_pension_bonus_high!B55</f>
        <v>29258941.7914643</v>
      </c>
      <c r="G67" s="165" t="n">
        <f aca="false">high_v2_m!E55+temporary_pension_bonus_high!B55</f>
        <v>28061635.7374479</v>
      </c>
      <c r="H67" s="67" t="n">
        <f aca="false">F67-J67</f>
        <v>27460470.0110694</v>
      </c>
      <c r="I67" s="67" t="n">
        <f aca="false">G67-K67</f>
        <v>26317118.1104648</v>
      </c>
      <c r="J67" s="165" t="n">
        <f aca="false">high_v2_m!J55</f>
        <v>1798471.78039495</v>
      </c>
      <c r="K67" s="165" t="n">
        <f aca="false">high_v2_m!K55</f>
        <v>1744517.6269831</v>
      </c>
      <c r="L67" s="67" t="n">
        <f aca="false">H67-I67</f>
        <v>1143351.90060459</v>
      </c>
      <c r="M67" s="67" t="n">
        <f aca="false">J67-K67</f>
        <v>53954.1534118485</v>
      </c>
      <c r="N67" s="165" t="n">
        <f aca="false">SUM(high_v5_m!C55:J55)</f>
        <v>4389094.38178995</v>
      </c>
      <c r="O67" s="7"/>
      <c r="P67" s="7"/>
      <c r="Q67" s="67" t="n">
        <f aca="false">I67*5.5017049523</f>
        <v>144789019.038608</v>
      </c>
      <c r="R67" s="67"/>
      <c r="S67" s="67"/>
      <c r="T67" s="7"/>
      <c r="U67" s="7"/>
      <c r="V67" s="67" t="n">
        <f aca="false">K67*5.5017049523</f>
        <v>9597821.26774755</v>
      </c>
      <c r="W67" s="67" t="n">
        <f aca="false">M67*5.5017049523</f>
        <v>296839.833023121</v>
      </c>
      <c r="X67" s="67" t="n">
        <f aca="false">N67*5.1890047538+L67*5.5017049523</f>
        <v>29065416.4257628</v>
      </c>
      <c r="Y67" s="67" t="n">
        <f aca="false">N67*5.1890047538</f>
        <v>22775031.6119849</v>
      </c>
      <c r="Z67" s="67" t="n">
        <f aca="false">L67*5.5017049523</f>
        <v>6290384.81377789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high_v2_m!D56+temporary_pension_bonus_high!B56</f>
        <v>29571345.0414185</v>
      </c>
      <c r="G68" s="165" t="n">
        <f aca="false">high_v2_m!E56+temporary_pension_bonus_high!B56</f>
        <v>28360045.7657047</v>
      </c>
      <c r="H68" s="67" t="n">
        <f aca="false">F68-J68</f>
        <v>27690005.0490886</v>
      </c>
      <c r="I68" s="67" t="n">
        <f aca="false">G68-K68</f>
        <v>26535145.9731446</v>
      </c>
      <c r="J68" s="165" t="n">
        <f aca="false">high_v2_m!J56</f>
        <v>1881339.99232993</v>
      </c>
      <c r="K68" s="165" t="n">
        <f aca="false">high_v2_m!K56</f>
        <v>1824899.79256003</v>
      </c>
      <c r="L68" s="67" t="n">
        <f aca="false">H68-I68</f>
        <v>1154859.0759439</v>
      </c>
      <c r="M68" s="67" t="n">
        <f aca="false">J68-K68</f>
        <v>56440.1997698981</v>
      </c>
      <c r="N68" s="165" t="n">
        <f aca="false">SUM(high_v5_m!C56:J56)</f>
        <v>4374781.51600316</v>
      </c>
      <c r="O68" s="7"/>
      <c r="P68" s="7"/>
      <c r="Q68" s="67" t="n">
        <f aca="false">I68*5.5017049523</f>
        <v>145988544.010453</v>
      </c>
      <c r="R68" s="67"/>
      <c r="S68" s="67"/>
      <c r="T68" s="7"/>
      <c r="U68" s="7"/>
      <c r="V68" s="67" t="n">
        <f aca="false">K68*5.5017049523</f>
        <v>10040060.2261788</v>
      </c>
      <c r="W68" s="67" t="n">
        <f aca="false">M68*5.5017049523</f>
        <v>310517.32658285</v>
      </c>
      <c r="X68" s="67" t="n">
        <f aca="false">N68*5.1890047538+L68*5.5017049523</f>
        <v>29054455.9807059</v>
      </c>
      <c r="Y68" s="67" t="n">
        <f aca="false">N68*5.1890047538</f>
        <v>22700762.0833767</v>
      </c>
      <c r="Z68" s="67" t="n">
        <f aca="false">L68*5.5017049523</f>
        <v>6353693.89732917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high_v2_m!D57+temporary_pension_bonus_high!B57</f>
        <v>29921585.0315662</v>
      </c>
      <c r="G69" s="165" t="n">
        <f aca="false">high_v2_m!E57+temporary_pension_bonus_high!B57</f>
        <v>28696300.8607182</v>
      </c>
      <c r="H69" s="67" t="n">
        <f aca="false">F69-J69</f>
        <v>27936008.3249396</v>
      </c>
      <c r="I69" s="67" t="n">
        <f aca="false">G69-K69</f>
        <v>26770291.4552903</v>
      </c>
      <c r="J69" s="165" t="n">
        <f aca="false">high_v2_m!J57</f>
        <v>1985576.70662667</v>
      </c>
      <c r="K69" s="165" t="n">
        <f aca="false">high_v2_m!K57</f>
        <v>1926009.40542787</v>
      </c>
      <c r="L69" s="67" t="n">
        <f aca="false">H69-I69</f>
        <v>1165716.86964923</v>
      </c>
      <c r="M69" s="67" t="n">
        <f aca="false">J69-K69</f>
        <v>59567.3011987999</v>
      </c>
      <c r="N69" s="165" t="n">
        <f aca="false">SUM(high_v5_m!C57:J57)</f>
        <v>4377478.71410685</v>
      </c>
      <c r="O69" s="7"/>
      <c r="P69" s="7"/>
      <c r="Q69" s="67" t="n">
        <f aca="false">I69*5.5017049523</f>
        <v>147282245.074085</v>
      </c>
      <c r="R69" s="67"/>
      <c r="S69" s="67"/>
      <c r="T69" s="7"/>
      <c r="U69" s="7"/>
      <c r="V69" s="67" t="n">
        <f aca="false">K69*5.5017049523</f>
        <v>10596335.4840189</v>
      </c>
      <c r="W69" s="67" t="n">
        <f aca="false">M69*5.5017049523</f>
        <v>327721.716000583</v>
      </c>
      <c r="X69" s="67" t="n">
        <f aca="false">N69*5.1890047538+L69*5.5017049523</f>
        <v>29128188.1318876</v>
      </c>
      <c r="Y69" s="67" t="n">
        <f aca="false">N69*5.1890047538</f>
        <v>22714757.8571588</v>
      </c>
      <c r="Z69" s="67" t="n">
        <f aca="false">L69*5.5017049523</f>
        <v>6413430.27472883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high_v2_m!D58+temporary_pension_bonus_high!B58</f>
        <v>30165385.8975627</v>
      </c>
      <c r="G70" s="163" t="n">
        <f aca="false">high_v2_m!E58+temporary_pension_bonus_high!B58</f>
        <v>28930558.6299503</v>
      </c>
      <c r="H70" s="8" t="n">
        <f aca="false">F70-J70</f>
        <v>28101640.5971965</v>
      </c>
      <c r="I70" s="8" t="n">
        <f aca="false">G70-K70</f>
        <v>26928725.6885951</v>
      </c>
      <c r="J70" s="163" t="n">
        <f aca="false">high_v2_m!J58</f>
        <v>2063745.30036619</v>
      </c>
      <c r="K70" s="163" t="n">
        <f aca="false">high_v2_m!K58</f>
        <v>2001832.94135521</v>
      </c>
      <c r="L70" s="8" t="n">
        <f aca="false">H70-I70</f>
        <v>1172914.90860141</v>
      </c>
      <c r="M70" s="8" t="n">
        <f aca="false">J70-K70</f>
        <v>61912.3590109861</v>
      </c>
      <c r="N70" s="163" t="n">
        <f aca="false">SUM(high_v5_m!C58:J58)</f>
        <v>5430467.25458738</v>
      </c>
      <c r="O70" s="5"/>
      <c r="P70" s="5"/>
      <c r="Q70" s="8" t="n">
        <f aca="false">I70*5.5017049523</f>
        <v>148153903.480072</v>
      </c>
      <c r="R70" s="8"/>
      <c r="S70" s="8"/>
      <c r="T70" s="5"/>
      <c r="U70" s="5"/>
      <c r="V70" s="8" t="n">
        <f aca="false">K70*5.5017049523</f>
        <v>11013494.2071312</v>
      </c>
      <c r="W70" s="8" t="n">
        <f aca="false">M70*5.5017049523</f>
        <v>340623.532179317</v>
      </c>
      <c r="X70" s="8" t="n">
        <f aca="false">N70*5.1890047538+L70*5.5017049523</f>
        <v>34631752.160688</v>
      </c>
      <c r="Y70" s="8" t="n">
        <f aca="false">N70*5.1890047538</f>
        <v>28178720.3994091</v>
      </c>
      <c r="Z70" s="8" t="n">
        <f aca="false">L70*5.5017049523</f>
        <v>6453031.76127888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high_v2_m!D59+temporary_pension_bonus_high!B59</f>
        <v>30353212.409146</v>
      </c>
      <c r="G71" s="165" t="n">
        <f aca="false">high_v2_m!E59+temporary_pension_bonus_high!B59</f>
        <v>29110067.5513901</v>
      </c>
      <c r="H71" s="67" t="n">
        <f aca="false">F71-J71</f>
        <v>28205031.6327031</v>
      </c>
      <c r="I71" s="67" t="n">
        <f aca="false">G71-K71</f>
        <v>27026332.1982405</v>
      </c>
      <c r="J71" s="165" t="n">
        <f aca="false">high_v2_m!J59</f>
        <v>2148180.77644283</v>
      </c>
      <c r="K71" s="165" t="n">
        <f aca="false">high_v2_m!K59</f>
        <v>2083735.35314955</v>
      </c>
      <c r="L71" s="67" t="n">
        <f aca="false">H71-I71</f>
        <v>1178699.43446261</v>
      </c>
      <c r="M71" s="67" t="n">
        <f aca="false">J71-K71</f>
        <v>64445.4232932844</v>
      </c>
      <c r="N71" s="165" t="n">
        <f aca="false">SUM(high_v5_m!C59:J59)</f>
        <v>4517756.30384298</v>
      </c>
      <c r="O71" s="7"/>
      <c r="P71" s="7"/>
      <c r="Q71" s="67" t="n">
        <f aca="false">I71*5.5017049523</f>
        <v>148690905.697565</v>
      </c>
      <c r="R71" s="67"/>
      <c r="S71" s="67"/>
      <c r="T71" s="7"/>
      <c r="U71" s="7"/>
      <c r="V71" s="67" t="n">
        <f aca="false">K71*5.5017049523</f>
        <v>11464097.1117055</v>
      </c>
      <c r="W71" s="67" t="n">
        <f aca="false">M71*5.5017049523</f>
        <v>354559.704485732</v>
      </c>
      <c r="X71" s="67" t="n">
        <f aca="false">N71*5.1890047538+L71*5.5017049523</f>
        <v>29927515.4530073</v>
      </c>
      <c r="Y71" s="67" t="n">
        <f aca="false">N71*5.1890047538</f>
        <v>23442658.9371511</v>
      </c>
      <c r="Z71" s="67" t="n">
        <f aca="false">L71*5.5017049523</f>
        <v>6484856.51585617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high_v2_m!D60+temporary_pension_bonus_high!B60</f>
        <v>30697192.679823</v>
      </c>
      <c r="G72" s="165" t="n">
        <f aca="false">high_v2_m!E60+temporary_pension_bonus_high!B60</f>
        <v>29439956.0184242</v>
      </c>
      <c r="H72" s="67" t="n">
        <f aca="false">F72-J72</f>
        <v>28451608.9548371</v>
      </c>
      <c r="I72" s="67" t="n">
        <f aca="false">G72-K72</f>
        <v>27261739.805188</v>
      </c>
      <c r="J72" s="165" t="n">
        <f aca="false">high_v2_m!J60</f>
        <v>2245583.72498586</v>
      </c>
      <c r="K72" s="165" t="n">
        <f aca="false">high_v2_m!K60</f>
        <v>2178216.21323629</v>
      </c>
      <c r="L72" s="67" t="n">
        <f aca="false">H72-I72</f>
        <v>1189869.14964914</v>
      </c>
      <c r="M72" s="67" t="n">
        <f aca="false">J72-K72</f>
        <v>67367.5117495758</v>
      </c>
      <c r="N72" s="165" t="n">
        <f aca="false">SUM(high_v5_m!C60:J60)</f>
        <v>4517666.00776448</v>
      </c>
      <c r="O72" s="7"/>
      <c r="P72" s="7"/>
      <c r="Q72" s="67" t="n">
        <f aca="false">I72*5.5017049523</f>
        <v>149986048.894517</v>
      </c>
      <c r="R72" s="67"/>
      <c r="S72" s="67"/>
      <c r="T72" s="7"/>
      <c r="U72" s="7"/>
      <c r="V72" s="67" t="n">
        <f aca="false">K72*5.5017049523</f>
        <v>11983902.9275422</v>
      </c>
      <c r="W72" s="67" t="n">
        <f aca="false">M72*5.5017049523</f>
        <v>370636.17301677</v>
      </c>
      <c r="X72" s="67" t="n">
        <f aca="false">N72*5.1890047538+L72*5.5017049523</f>
        <v>29988499.3835842</v>
      </c>
      <c r="Y72" s="67" t="n">
        <f aca="false">N72*5.1890047538</f>
        <v>23442190.3903706</v>
      </c>
      <c r="Z72" s="67" t="n">
        <f aca="false">L72*5.5017049523</f>
        <v>6546308.99321366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high_v2_m!D61+temporary_pension_bonus_high!B61</f>
        <v>30869849.1985769</v>
      </c>
      <c r="G73" s="165" t="n">
        <f aca="false">high_v2_m!E61+temporary_pension_bonus_high!B61</f>
        <v>29604765.4900961</v>
      </c>
      <c r="H73" s="67" t="n">
        <f aca="false">F73-J73</f>
        <v>28566628.454778</v>
      </c>
      <c r="I73" s="67" t="n">
        <f aca="false">G73-K73</f>
        <v>27370641.3686111</v>
      </c>
      <c r="J73" s="165" t="n">
        <f aca="false">high_v2_m!J61</f>
        <v>2303220.74379889</v>
      </c>
      <c r="K73" s="165" t="n">
        <f aca="false">high_v2_m!K61</f>
        <v>2234124.12148493</v>
      </c>
      <c r="L73" s="67" t="n">
        <f aca="false">H73-I73</f>
        <v>1195987.08616687</v>
      </c>
      <c r="M73" s="67" t="n">
        <f aca="false">J73-K73</f>
        <v>69096.6223139674</v>
      </c>
      <c r="N73" s="165" t="n">
        <f aca="false">SUM(high_v5_m!C61:J61)</f>
        <v>4382455.24045263</v>
      </c>
      <c r="O73" s="7"/>
      <c r="P73" s="7"/>
      <c r="Q73" s="67" t="n">
        <f aca="false">I73*5.5017049523</f>
        <v>150585193.165315</v>
      </c>
      <c r="R73" s="67"/>
      <c r="S73" s="67"/>
      <c r="T73" s="7"/>
      <c r="U73" s="7"/>
      <c r="V73" s="67" t="n">
        <f aca="false">K73*5.5017049523</f>
        <v>12291491.7432265</v>
      </c>
      <c r="W73" s="67" t="n">
        <f aca="false">M73*5.5017049523</f>
        <v>380149.229171957</v>
      </c>
      <c r="X73" s="67" t="n">
        <f aca="false">N73*5.1890047538+L73*5.5017049523</f>
        <v>29320549.1508756</v>
      </c>
      <c r="Y73" s="67" t="n">
        <f aca="false">N73*5.1890047538</f>
        <v>22740581.0760244</v>
      </c>
      <c r="Z73" s="67" t="n">
        <f aca="false">L73*5.5017049523</f>
        <v>6579968.07485114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high_v2_m!D62+temporary_pension_bonus_high!B62</f>
        <v>31175538.9324381</v>
      </c>
      <c r="G74" s="163" t="n">
        <f aca="false">high_v2_m!E62+temporary_pension_bonus_high!B62</f>
        <v>29897737.6106075</v>
      </c>
      <c r="H74" s="8" t="n">
        <f aca="false">F74-J74</f>
        <v>28852051.2949925</v>
      </c>
      <c r="I74" s="8" t="n">
        <f aca="false">G74-K74</f>
        <v>27643954.6022853</v>
      </c>
      <c r="J74" s="163" t="n">
        <f aca="false">high_v2_m!J62</f>
        <v>2323487.63744551</v>
      </c>
      <c r="K74" s="163" t="n">
        <f aca="false">high_v2_m!K62</f>
        <v>2253783.00832214</v>
      </c>
      <c r="L74" s="8" t="n">
        <f aca="false">H74-I74</f>
        <v>1208096.69270721</v>
      </c>
      <c r="M74" s="8" t="n">
        <f aca="false">J74-K74</f>
        <v>69704.6291233655</v>
      </c>
      <c r="N74" s="163" t="n">
        <f aca="false">SUM(high_v5_m!C62:J62)</f>
        <v>5438455.60360737</v>
      </c>
      <c r="O74" s="5"/>
      <c r="P74" s="5"/>
      <c r="Q74" s="8" t="n">
        <f aca="false">I74*5.5017049523</f>
        <v>152088881.93655</v>
      </c>
      <c r="R74" s="8"/>
      <c r="S74" s="8"/>
      <c r="T74" s="5"/>
      <c r="U74" s="5"/>
      <c r="V74" s="8" t="n">
        <f aca="false">K74*5.5017049523</f>
        <v>12399649.1382955</v>
      </c>
      <c r="W74" s="8" t="n">
        <f aca="false">M74*5.5017049523</f>
        <v>383494.303246255</v>
      </c>
      <c r="X74" s="8" t="n">
        <f aca="false">N74*5.1890047538+L74*5.5017049523</f>
        <v>34866763.5375734</v>
      </c>
      <c r="Y74" s="8" t="n">
        <f aca="false">N74*5.1890047538</f>
        <v>28220171.9804489</v>
      </c>
      <c r="Z74" s="8" t="n">
        <f aca="false">L74*5.5017049523</f>
        <v>6646591.55712449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high_v2_m!D63+temporary_pension_bonus_high!B63</f>
        <v>31404200.3087135</v>
      </c>
      <c r="G75" s="165" t="n">
        <f aca="false">high_v2_m!E63+temporary_pension_bonus_high!B63</f>
        <v>30116879.009015</v>
      </c>
      <c r="H75" s="67" t="n">
        <f aca="false">F75-J75</f>
        <v>29010264.0516166</v>
      </c>
      <c r="I75" s="67" t="n">
        <f aca="false">G75-K75</f>
        <v>27794760.839631</v>
      </c>
      <c r="J75" s="165" t="n">
        <f aca="false">high_v2_m!J63</f>
        <v>2393936.25709684</v>
      </c>
      <c r="K75" s="165" t="n">
        <f aca="false">high_v2_m!K63</f>
        <v>2322118.16938393</v>
      </c>
      <c r="L75" s="67" t="n">
        <f aca="false">H75-I75</f>
        <v>1215503.2119856</v>
      </c>
      <c r="M75" s="67" t="n">
        <f aca="false">J75-K75</f>
        <v>71818.0877129049</v>
      </c>
      <c r="N75" s="165" t="n">
        <f aca="false">SUM(high_v5_m!C63:J63)</f>
        <v>4469354.41022039</v>
      </c>
      <c r="O75" s="7"/>
      <c r="P75" s="7"/>
      <c r="Q75" s="67" t="n">
        <f aca="false">I75*5.5017049523</f>
        <v>152918573.359392</v>
      </c>
      <c r="R75" s="67"/>
      <c r="S75" s="67"/>
      <c r="T75" s="7"/>
      <c r="U75" s="7"/>
      <c r="V75" s="67" t="n">
        <f aca="false">K75*5.5017049523</f>
        <v>12775609.0323254</v>
      </c>
      <c r="W75" s="67" t="n">
        <f aca="false">M75*5.5017049523</f>
        <v>395121.928834805</v>
      </c>
      <c r="X75" s="67" t="n">
        <f aca="false">N75*5.1890047538+L75*5.5017049523</f>
        <v>29878841.3219683</v>
      </c>
      <c r="Y75" s="67" t="n">
        <f aca="false">N75*5.1890047538</f>
        <v>23191501.2810506</v>
      </c>
      <c r="Z75" s="67" t="n">
        <f aca="false">L75*5.5017049523</f>
        <v>6687340.04091771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high_v2_m!D64+temporary_pension_bonus_high!B64</f>
        <v>31655614.9682347</v>
      </c>
      <c r="G76" s="165" t="n">
        <f aca="false">high_v2_m!E64+temporary_pension_bonus_high!B64</f>
        <v>30357625.3934963</v>
      </c>
      <c r="H76" s="67" t="n">
        <f aca="false">F76-J76</f>
        <v>29180827.7122794</v>
      </c>
      <c r="I76" s="67" t="n">
        <f aca="false">G76-K76</f>
        <v>27957081.7552197</v>
      </c>
      <c r="J76" s="165" t="n">
        <f aca="false">high_v2_m!J64</f>
        <v>2474787.2559553</v>
      </c>
      <c r="K76" s="165" t="n">
        <f aca="false">high_v2_m!K64</f>
        <v>2400543.63827664</v>
      </c>
      <c r="L76" s="67" t="n">
        <f aca="false">H76-I76</f>
        <v>1223745.95705975</v>
      </c>
      <c r="M76" s="67" t="n">
        <f aca="false">J76-K76</f>
        <v>74243.617678659</v>
      </c>
      <c r="N76" s="165" t="n">
        <f aca="false">SUM(high_v5_m!C64:J64)</f>
        <v>4400455.52223889</v>
      </c>
      <c r="O76" s="7"/>
      <c r="P76" s="7"/>
      <c r="Q76" s="67" t="n">
        <f aca="false">I76*5.5017049523</f>
        <v>153811615.144548</v>
      </c>
      <c r="R76" s="67"/>
      <c r="S76" s="67"/>
      <c r="T76" s="7"/>
      <c r="U76" s="7"/>
      <c r="V76" s="67" t="n">
        <f aca="false">K76*5.5017049523</f>
        <v>13207082.8229189</v>
      </c>
      <c r="W76" s="67" t="n">
        <f aca="false">M76*5.5017049523</f>
        <v>408466.479059346</v>
      </c>
      <c r="X76" s="67" t="n">
        <f aca="false">N76*5.1890047538+L76*5.5017049523</f>
        <v>29566673.8160958</v>
      </c>
      <c r="Y76" s="67" t="n">
        <f aca="false">N76*5.1890047538</f>
        <v>22833984.623783</v>
      </c>
      <c r="Z76" s="67" t="n">
        <f aca="false">L76*5.5017049523</f>
        <v>6732689.19231272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high_v2_m!D65+temporary_pension_bonus_high!B65</f>
        <v>32036543.0771442</v>
      </c>
      <c r="G77" s="165" t="n">
        <f aca="false">high_v2_m!E65+temporary_pension_bonus_high!B65</f>
        <v>30722087.6047504</v>
      </c>
      <c r="H77" s="67" t="n">
        <f aca="false">F77-J77</f>
        <v>29465366.8794754</v>
      </c>
      <c r="I77" s="67" t="n">
        <f aca="false">G77-K77</f>
        <v>28228046.6930117</v>
      </c>
      <c r="J77" s="165" t="n">
        <f aca="false">high_v2_m!J65</f>
        <v>2571176.19766881</v>
      </c>
      <c r="K77" s="165" t="n">
        <f aca="false">high_v2_m!K65</f>
        <v>2494040.91173874</v>
      </c>
      <c r="L77" s="67" t="n">
        <f aca="false">H77-I77</f>
        <v>1237320.18646375</v>
      </c>
      <c r="M77" s="67" t="n">
        <f aca="false">J77-K77</f>
        <v>77135.285930064</v>
      </c>
      <c r="N77" s="165" t="n">
        <f aca="false">SUM(high_v5_m!C65:J65)</f>
        <v>4374239.00961344</v>
      </c>
      <c r="O77" s="7"/>
      <c r="P77" s="7"/>
      <c r="Q77" s="67" t="n">
        <f aca="false">I77*5.5017049523</f>
        <v>155302384.284698</v>
      </c>
      <c r="R77" s="67"/>
      <c r="S77" s="67"/>
      <c r="T77" s="7"/>
      <c r="U77" s="7"/>
      <c r="V77" s="67" t="n">
        <f aca="false">K77*5.5017049523</f>
        <v>13721477.2353518</v>
      </c>
      <c r="W77" s="67" t="n">
        <f aca="false">M77*5.5017049523</f>
        <v>424375.58459851</v>
      </c>
      <c r="X77" s="67" t="n">
        <f aca="false">N77*5.1890047538+L77*5.5017049523</f>
        <v>29505317.6125899</v>
      </c>
      <c r="Y77" s="67" t="n">
        <f aca="false">N77*5.1890047538</f>
        <v>22697947.0151415</v>
      </c>
      <c r="Z77" s="67" t="n">
        <f aca="false">L77*5.5017049523</f>
        <v>6807370.5974484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high_v2_m!D66+temporary_pension_bonus_high!B66</f>
        <v>32201163.8626919</v>
      </c>
      <c r="G78" s="163" t="n">
        <f aca="false">high_v2_m!E66+temporary_pension_bonus_high!B66</f>
        <v>30881874.9786847</v>
      </c>
      <c r="H78" s="8" t="n">
        <f aca="false">F78-J78</f>
        <v>29512628.5856906</v>
      </c>
      <c r="I78" s="8" t="n">
        <f aca="false">G78-K78</f>
        <v>28273995.7599935</v>
      </c>
      <c r="J78" s="163" t="n">
        <f aca="false">high_v2_m!J66</f>
        <v>2688535.27700121</v>
      </c>
      <c r="K78" s="163" t="n">
        <f aca="false">high_v2_m!K66</f>
        <v>2607879.21869117</v>
      </c>
      <c r="L78" s="8" t="n">
        <f aca="false">H78-I78</f>
        <v>1238632.82569714</v>
      </c>
      <c r="M78" s="8" t="n">
        <f aca="false">J78-K78</f>
        <v>80656.0583100361</v>
      </c>
      <c r="N78" s="163" t="n">
        <f aca="false">SUM(high_v5_m!C66:J66)</f>
        <v>5369150.63388012</v>
      </c>
      <c r="O78" s="5"/>
      <c r="P78" s="5"/>
      <c r="Q78" s="8" t="n">
        <f aca="false">I78*5.5017049523</f>
        <v>155555182.494066</v>
      </c>
      <c r="R78" s="8"/>
      <c r="S78" s="8"/>
      <c r="T78" s="5"/>
      <c r="U78" s="5"/>
      <c r="V78" s="8" t="n">
        <f aca="false">K78*5.5017049523</f>
        <v>14347782.0124735</v>
      </c>
      <c r="W78" s="8" t="n">
        <f aca="false">M78*5.5017049523</f>
        <v>443745.835437323</v>
      </c>
      <c r="X78" s="8" t="n">
        <f aca="false">N78*5.1890047538+L78*5.5017049523</f>
        <v>34675140.5142915</v>
      </c>
      <c r="Y78" s="8" t="n">
        <f aca="false">N78*5.1890047538</f>
        <v>27860548.1630722</v>
      </c>
      <c r="Z78" s="8" t="n">
        <f aca="false">L78*5.5017049523</f>
        <v>6814592.35121929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high_v2_m!D67+temporary_pension_bonus_high!B67</f>
        <v>32463107.4141741</v>
      </c>
      <c r="G79" s="165" t="n">
        <f aca="false">high_v2_m!E67+temporary_pension_bonus_high!B67</f>
        <v>31132368.9765465</v>
      </c>
      <c r="H79" s="67" t="n">
        <f aca="false">F79-J79</f>
        <v>29716320.2552767</v>
      </c>
      <c r="I79" s="67" t="n">
        <f aca="false">G79-K79</f>
        <v>28467985.4324161</v>
      </c>
      <c r="J79" s="165" t="n">
        <f aca="false">high_v2_m!J67</f>
        <v>2746787.15889734</v>
      </c>
      <c r="K79" s="165" t="n">
        <f aca="false">high_v2_m!K67</f>
        <v>2664383.54413042</v>
      </c>
      <c r="L79" s="67" t="n">
        <f aca="false">H79-I79</f>
        <v>1248334.82286063</v>
      </c>
      <c r="M79" s="67" t="n">
        <f aca="false">J79-K79</f>
        <v>82403.6147669205</v>
      </c>
      <c r="N79" s="165" t="n">
        <f aca="false">SUM(high_v5_m!C67:J67)</f>
        <v>4425810.78417824</v>
      </c>
      <c r="O79" s="7"/>
      <c r="P79" s="7"/>
      <c r="Q79" s="67" t="n">
        <f aca="false">I79*5.5017049523</f>
        <v>156622456.435528</v>
      </c>
      <c r="R79" s="67"/>
      <c r="S79" s="67"/>
      <c r="T79" s="7"/>
      <c r="U79" s="7"/>
      <c r="V79" s="67" t="n">
        <f aca="false">K79*5.5017049523</f>
        <v>14658652.139569</v>
      </c>
      <c r="W79" s="67" t="n">
        <f aca="false">M79*5.5017049523</f>
        <v>453360.375450588</v>
      </c>
      <c r="X79" s="67" t="n">
        <f aca="false">N79*5.1890047538+L79*5.5017049523</f>
        <v>29833523.0755811</v>
      </c>
      <c r="Y79" s="67" t="n">
        <f aca="false">N79*5.1890047538</f>
        <v>22965553.1985202</v>
      </c>
      <c r="Z79" s="67" t="n">
        <f aca="false">L79*5.5017049523</f>
        <v>6867969.87706088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high_v2_m!D68+temporary_pension_bonus_high!B68</f>
        <v>32781505.6148372</v>
      </c>
      <c r="G80" s="165" t="n">
        <f aca="false">high_v2_m!E68+temporary_pension_bonus_high!B68</f>
        <v>31437308.1787451</v>
      </c>
      <c r="H80" s="67" t="n">
        <f aca="false">F80-J80</f>
        <v>29937987.0556371</v>
      </c>
      <c r="I80" s="67" t="n">
        <f aca="false">G80-K80</f>
        <v>28679095.1763211</v>
      </c>
      <c r="J80" s="165" t="n">
        <f aca="false">high_v2_m!J68</f>
        <v>2843518.55920007</v>
      </c>
      <c r="K80" s="165" t="n">
        <f aca="false">high_v2_m!K68</f>
        <v>2758213.00242407</v>
      </c>
      <c r="L80" s="67" t="n">
        <f aca="false">H80-I80</f>
        <v>1258891.87931604</v>
      </c>
      <c r="M80" s="67" t="n">
        <f aca="false">J80-K80</f>
        <v>85305.5567760016</v>
      </c>
      <c r="N80" s="165" t="n">
        <f aca="false">SUM(high_v5_m!C68:J68)</f>
        <v>4369000.42365092</v>
      </c>
      <c r="O80" s="7"/>
      <c r="P80" s="7"/>
      <c r="Q80" s="67" t="n">
        <f aca="false">I80*5.5017049523</f>
        <v>157783919.959049</v>
      </c>
      <c r="R80" s="67"/>
      <c r="S80" s="67"/>
      <c r="T80" s="7"/>
      <c r="U80" s="7"/>
      <c r="V80" s="67" t="n">
        <f aca="false">K80*5.5017049523</f>
        <v>15174874.1349348</v>
      </c>
      <c r="W80" s="67" t="n">
        <f aca="false">M80*5.5017049523</f>
        <v>469326.004173237</v>
      </c>
      <c r="X80" s="67" t="n">
        <f aca="false">N80*5.1890047538+L80*5.5017049523</f>
        <v>29596815.6545222</v>
      </c>
      <c r="Y80" s="67" t="n">
        <f aca="false">N80*5.1890047538</f>
        <v>22670763.9676788</v>
      </c>
      <c r="Z80" s="67" t="n">
        <f aca="false">L80*5.5017049523</f>
        <v>6926051.68684331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high_v2_m!D69+temporary_pension_bonus_high!B69</f>
        <v>33057058.6405782</v>
      </c>
      <c r="G81" s="165" t="n">
        <f aca="false">high_v2_m!E69+temporary_pension_bonus_high!B69</f>
        <v>31699732.1535685</v>
      </c>
      <c r="H81" s="67" t="n">
        <f aca="false">F81-J81</f>
        <v>30180532.1062341</v>
      </c>
      <c r="I81" s="67" t="n">
        <f aca="false">G81-K81</f>
        <v>28909501.4152547</v>
      </c>
      <c r="J81" s="165" t="n">
        <f aca="false">high_v2_m!J69</f>
        <v>2876526.53434407</v>
      </c>
      <c r="K81" s="165" t="n">
        <f aca="false">high_v2_m!K69</f>
        <v>2790230.73831375</v>
      </c>
      <c r="L81" s="67" t="n">
        <f aca="false">H81-I81</f>
        <v>1271030.69097942</v>
      </c>
      <c r="M81" s="67" t="n">
        <f aca="false">J81-K81</f>
        <v>86295.7960303221</v>
      </c>
      <c r="N81" s="165" t="n">
        <f aca="false">SUM(high_v5_m!C69:J69)</f>
        <v>4405285.58054133</v>
      </c>
      <c r="O81" s="7"/>
      <c r="P81" s="7"/>
      <c r="Q81" s="67" t="n">
        <f aca="false">I81*5.5017049523</f>
        <v>159051547.104831</v>
      </c>
      <c r="R81" s="67"/>
      <c r="S81" s="67"/>
      <c r="T81" s="7"/>
      <c r="U81" s="7"/>
      <c r="V81" s="67" t="n">
        <f aca="false">K81*5.5017049523</f>
        <v>15351026.2710405</v>
      </c>
      <c r="W81" s="67" t="n">
        <f aca="false">M81*5.5017049523</f>
        <v>474774.008382694</v>
      </c>
      <c r="X81" s="67" t="n">
        <f aca="false">N81*5.1890047538+L81*5.5017049523</f>
        <v>29851883.6663623</v>
      </c>
      <c r="Y81" s="67" t="n">
        <f aca="false">N81*5.1890047538</f>
        <v>22859047.8192755</v>
      </c>
      <c r="Z81" s="67" t="n">
        <f aca="false">L81*5.5017049523</f>
        <v>6992835.84708677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high_v2_m!D70+temporary_pension_bonus_high!B70</f>
        <v>33266103.1453009</v>
      </c>
      <c r="G82" s="163" t="n">
        <f aca="false">high_v2_m!E70+temporary_pension_bonus_high!B70</f>
        <v>31900854.5197039</v>
      </c>
      <c r="H82" s="8" t="n">
        <f aca="false">F82-J82</f>
        <v>30259924.8352015</v>
      </c>
      <c r="I82" s="8" t="n">
        <f aca="false">G82-K82</f>
        <v>28984861.5589075</v>
      </c>
      <c r="J82" s="163" t="n">
        <f aca="false">high_v2_m!J70</f>
        <v>3006178.31009941</v>
      </c>
      <c r="K82" s="163" t="n">
        <f aca="false">high_v2_m!K70</f>
        <v>2915992.96079642</v>
      </c>
      <c r="L82" s="8" t="n">
        <f aca="false">H82-I82</f>
        <v>1275063.27629405</v>
      </c>
      <c r="M82" s="8" t="n">
        <f aca="false">J82-K82</f>
        <v>90185.3493029824</v>
      </c>
      <c r="N82" s="163" t="n">
        <f aca="false">SUM(high_v5_m!C70:J70)</f>
        <v>5336331.49179224</v>
      </c>
      <c r="O82" s="5"/>
      <c r="P82" s="5"/>
      <c r="Q82" s="8" t="n">
        <f aca="false">I82*5.5017049523</f>
        <v>159466156.380371</v>
      </c>
      <c r="R82" s="8"/>
      <c r="S82" s="8"/>
      <c r="T82" s="5"/>
      <c r="U82" s="5"/>
      <c r="V82" s="8" t="n">
        <f aca="false">K82*5.5017049523</f>
        <v>16042932.9132856</v>
      </c>
      <c r="W82" s="8" t="n">
        <f aca="false">M82*5.5017049523</f>
        <v>496173.182885124</v>
      </c>
      <c r="X82" s="8" t="n">
        <f aca="false">N82*5.1890047538+L82*5.5017049523</f>
        <v>34705271.4204454</v>
      </c>
      <c r="Y82" s="8" t="n">
        <f aca="false">N82*5.1890047538</f>
        <v>27690249.4787626</v>
      </c>
      <c r="Z82" s="8" t="n">
        <f aca="false">L82*5.5017049523</f>
        <v>7015021.94168285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high_v2_m!D71+temporary_pension_bonus_high!B71</f>
        <v>33540632.2371467</v>
      </c>
      <c r="G83" s="165" t="n">
        <f aca="false">high_v2_m!E71+temporary_pension_bonus_high!B71</f>
        <v>32163074.1605546</v>
      </c>
      <c r="H83" s="67" t="n">
        <f aca="false">F83-J83</f>
        <v>30427146.0326842</v>
      </c>
      <c r="I83" s="67" t="n">
        <f aca="false">G83-K83</f>
        <v>29142992.5422259</v>
      </c>
      <c r="J83" s="165" t="n">
        <f aca="false">high_v2_m!J71</f>
        <v>3113486.20446258</v>
      </c>
      <c r="K83" s="165" t="n">
        <f aca="false">high_v2_m!K71</f>
        <v>3020081.6183287</v>
      </c>
      <c r="L83" s="67" t="n">
        <f aca="false">H83-I83</f>
        <v>1284153.49045825</v>
      </c>
      <c r="M83" s="67" t="n">
        <f aca="false">J83-K83</f>
        <v>93404.5861338768</v>
      </c>
      <c r="N83" s="165" t="n">
        <f aca="false">SUM(high_v5_m!C71:J71)</f>
        <v>4364902.78605447</v>
      </c>
      <c r="O83" s="7"/>
      <c r="P83" s="7"/>
      <c r="Q83" s="67" t="n">
        <f aca="false">I83*5.5017049523</f>
        <v>160336146.394406</v>
      </c>
      <c r="R83" s="67"/>
      <c r="S83" s="67"/>
      <c r="T83" s="7"/>
      <c r="U83" s="7"/>
      <c r="V83" s="67" t="n">
        <f aca="false">K83*5.5017049523</f>
        <v>16615597.9959092</v>
      </c>
      <c r="W83" s="67" t="n">
        <f aca="false">M83*5.5017049523</f>
        <v>513884.474100282</v>
      </c>
      <c r="X83" s="67" t="n">
        <f aca="false">N83*5.1890047538+L83*5.5017049523</f>
        <v>29714534.924679</v>
      </c>
      <c r="Y83" s="67" t="n">
        <f aca="false">N83*5.1890047538</f>
        <v>22649501.3067115</v>
      </c>
      <c r="Z83" s="67" t="n">
        <f aca="false">L83*5.5017049523</f>
        <v>7065033.61796749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high_v2_m!D72+temporary_pension_bonus_high!B72</f>
        <v>33735584.2683649</v>
      </c>
      <c r="G84" s="165" t="n">
        <f aca="false">high_v2_m!E72+temporary_pension_bonus_high!B72</f>
        <v>32349279.6653098</v>
      </c>
      <c r="H84" s="67" t="n">
        <f aca="false">F84-J84</f>
        <v>30540088.133686</v>
      </c>
      <c r="I84" s="67" t="n">
        <f aca="false">G84-K84</f>
        <v>29249648.4146712</v>
      </c>
      <c r="J84" s="165" t="n">
        <f aca="false">high_v2_m!J72</f>
        <v>3195496.1346789</v>
      </c>
      <c r="K84" s="165" t="n">
        <f aca="false">high_v2_m!K72</f>
        <v>3099631.25063853</v>
      </c>
      <c r="L84" s="67" t="n">
        <f aca="false">H84-I84</f>
        <v>1290439.71901482</v>
      </c>
      <c r="M84" s="67" t="n">
        <f aca="false">J84-K84</f>
        <v>95864.8840403678</v>
      </c>
      <c r="N84" s="165" t="n">
        <f aca="false">SUM(high_v5_m!C72:J72)</f>
        <v>4370008.6039966</v>
      </c>
      <c r="O84" s="7"/>
      <c r="P84" s="7"/>
      <c r="Q84" s="67" t="n">
        <f aca="false">I84*5.5017049523</f>
        <v>160922935.536031</v>
      </c>
      <c r="R84" s="67"/>
      <c r="S84" s="67"/>
      <c r="T84" s="7"/>
      <c r="U84" s="7"/>
      <c r="V84" s="67" t="n">
        <f aca="false">K84*5.5017049523</f>
        <v>17053256.6019418</v>
      </c>
      <c r="W84" s="67" t="n">
        <f aca="false">M84*5.5017049523</f>
        <v>527420.307276557</v>
      </c>
      <c r="X84" s="67" t="n">
        <f aca="false">N84*5.1890047538+L84*5.5017049523</f>
        <v>29775614.0130337</v>
      </c>
      <c r="Y84" s="67" t="n">
        <f aca="false">N84*5.1890047538</f>
        <v>22675995.4202853</v>
      </c>
      <c r="Z84" s="67" t="n">
        <f aca="false">L84*5.5017049523</f>
        <v>7099618.59274843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high_v2_m!D73+temporary_pension_bonus_high!B73</f>
        <v>33934553.3322038</v>
      </c>
      <c r="G85" s="165" t="n">
        <f aca="false">high_v2_m!E73+temporary_pension_bonus_high!B73</f>
        <v>32539972.2039635</v>
      </c>
      <c r="H85" s="67" t="n">
        <f aca="false">F85-J85</f>
        <v>30640763.6149253</v>
      </c>
      <c r="I85" s="67" t="n">
        <f aca="false">G85-K85</f>
        <v>29344996.1782034</v>
      </c>
      <c r="J85" s="165" t="n">
        <f aca="false">high_v2_m!J73</f>
        <v>3293789.71727851</v>
      </c>
      <c r="K85" s="165" t="n">
        <f aca="false">high_v2_m!K73</f>
        <v>3194976.02576015</v>
      </c>
      <c r="L85" s="67" t="n">
        <f aca="false">H85-I85</f>
        <v>1295767.43672186</v>
      </c>
      <c r="M85" s="67" t="n">
        <f aca="false">J85-K85</f>
        <v>98813.6915183552</v>
      </c>
      <c r="N85" s="165" t="n">
        <f aca="false">SUM(high_v5_m!C73:J73)</f>
        <v>4311068.52455002</v>
      </c>
      <c r="O85" s="7"/>
      <c r="P85" s="7"/>
      <c r="Q85" s="67" t="n">
        <f aca="false">I85*5.5017049523</f>
        <v>161447510.798846</v>
      </c>
      <c r="R85" s="67"/>
      <c r="S85" s="67"/>
      <c r="T85" s="7"/>
      <c r="U85" s="7"/>
      <c r="V85" s="67" t="n">
        <f aca="false">K85*5.5017049523</f>
        <v>17577815.4234044</v>
      </c>
      <c r="W85" s="67" t="n">
        <f aca="false">M85*5.5017049523</f>
        <v>543643.775981579</v>
      </c>
      <c r="X85" s="67" t="n">
        <f aca="false">N85*5.1890047538+L85*5.5017049523</f>
        <v>29499085.1914893</v>
      </c>
      <c r="Y85" s="67" t="n">
        <f aca="false">N85*5.1890047538</f>
        <v>22370155.0678476</v>
      </c>
      <c r="Z85" s="67" t="n">
        <f aca="false">L85*5.5017049523</f>
        <v>7128930.12364172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high_v2_m!D74+temporary_pension_bonus_high!B74</f>
        <v>33982809.8631373</v>
      </c>
      <c r="G86" s="163" t="n">
        <f aca="false">high_v2_m!E74+temporary_pension_bonus_high!B74</f>
        <v>32587975.446668</v>
      </c>
      <c r="H86" s="8" t="n">
        <f aca="false">F86-J86</f>
        <v>30614426.7002277</v>
      </c>
      <c r="I86" s="8" t="n">
        <f aca="false">G86-K86</f>
        <v>29320643.7786457</v>
      </c>
      <c r="J86" s="163" t="n">
        <f aca="false">high_v2_m!J74</f>
        <v>3368383.16290964</v>
      </c>
      <c r="K86" s="163" t="n">
        <f aca="false">high_v2_m!K74</f>
        <v>3267331.66802235</v>
      </c>
      <c r="L86" s="8" t="n">
        <f aca="false">H86-I86</f>
        <v>1293782.92158203</v>
      </c>
      <c r="M86" s="8" t="n">
        <f aca="false">J86-K86</f>
        <v>101051.494887289</v>
      </c>
      <c r="N86" s="163" t="n">
        <f aca="false">SUM(high_v5_m!C74:J74)</f>
        <v>5258295.75386401</v>
      </c>
      <c r="O86" s="5"/>
      <c r="P86" s="5"/>
      <c r="Q86" s="8" t="n">
        <f aca="false">I86*5.5017049523</f>
        <v>161313531.081599</v>
      </c>
      <c r="R86" s="8"/>
      <c r="S86" s="8"/>
      <c r="T86" s="5"/>
      <c r="U86" s="5"/>
      <c r="V86" s="8" t="n">
        <f aca="false">K86*5.5017049523</f>
        <v>17975894.8187652</v>
      </c>
      <c r="W86" s="8" t="n">
        <f aca="false">M86*5.5017049523</f>
        <v>555955.509858717</v>
      </c>
      <c r="X86" s="8" t="n">
        <f aca="false">N86*5.1890047538+L86*5.5017049523</f>
        <v>34403333.5705557</v>
      </c>
      <c r="Y86" s="8" t="n">
        <f aca="false">N86*5.1890047538</f>
        <v>27285321.6636867</v>
      </c>
      <c r="Z86" s="8" t="n">
        <f aca="false">L86*5.5017049523</f>
        <v>7118011.90686901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high_v2_m!D75+temporary_pension_bonus_high!B75</f>
        <v>34126080.2116071</v>
      </c>
      <c r="G87" s="165" t="n">
        <f aca="false">high_v2_m!E75+temporary_pension_bonus_high!B75</f>
        <v>32726536.5654144</v>
      </c>
      <c r="H87" s="67" t="n">
        <f aca="false">F87-J87</f>
        <v>30687243.3496406</v>
      </c>
      <c r="I87" s="67" t="n">
        <f aca="false">G87-K87</f>
        <v>29390864.8093069</v>
      </c>
      <c r="J87" s="165" t="n">
        <f aca="false">high_v2_m!J75</f>
        <v>3438836.86196651</v>
      </c>
      <c r="K87" s="165" t="n">
        <f aca="false">high_v2_m!K75</f>
        <v>3335671.75610752</v>
      </c>
      <c r="L87" s="67" t="n">
        <f aca="false">H87-I87</f>
        <v>1296378.54033377</v>
      </c>
      <c r="M87" s="67" t="n">
        <f aca="false">J87-K87</f>
        <v>103165.105858995</v>
      </c>
      <c r="N87" s="165" t="n">
        <f aca="false">SUM(high_v5_m!C75:J75)</f>
        <v>4304909.27448411</v>
      </c>
      <c r="O87" s="7"/>
      <c r="P87" s="7"/>
      <c r="Q87" s="67" t="n">
        <f aca="false">I87*5.5017049523</f>
        <v>161699866.473743</v>
      </c>
      <c r="R87" s="67"/>
      <c r="S87" s="67"/>
      <c r="T87" s="7"/>
      <c r="U87" s="7"/>
      <c r="V87" s="67" t="n">
        <f aca="false">K87*5.5017049523</f>
        <v>18351881.819824</v>
      </c>
      <c r="W87" s="67" t="n">
        <f aca="false">M87*5.5017049523</f>
        <v>567583.973808987</v>
      </c>
      <c r="X87" s="67" t="n">
        <f aca="false">N87*5.1890047538+L87*5.5017049523</f>
        <v>29470486.9253855</v>
      </c>
      <c r="Y87" s="67" t="n">
        <f aca="false">N87*5.1890047538</f>
        <v>22338194.6899757</v>
      </c>
      <c r="Z87" s="67" t="n">
        <f aca="false">L87*5.5017049523</f>
        <v>7132292.23540977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high_v2_m!D76+temporary_pension_bonus_high!B76</f>
        <v>34351234.7021741</v>
      </c>
      <c r="G88" s="165" t="n">
        <f aca="false">high_v2_m!E76+temporary_pension_bonus_high!B76</f>
        <v>32943075.0394549</v>
      </c>
      <c r="H88" s="67" t="n">
        <f aca="false">F88-J88</f>
        <v>30872600.4608715</v>
      </c>
      <c r="I88" s="67" t="n">
        <f aca="false">G88-K88</f>
        <v>29568799.8253914</v>
      </c>
      <c r="J88" s="165" t="n">
        <f aca="false">high_v2_m!J76</f>
        <v>3478634.24130255</v>
      </c>
      <c r="K88" s="165" t="n">
        <f aca="false">high_v2_m!K76</f>
        <v>3374275.21406347</v>
      </c>
      <c r="L88" s="67" t="n">
        <f aca="false">H88-I88</f>
        <v>1303800.63548007</v>
      </c>
      <c r="M88" s="67" t="n">
        <f aca="false">J88-K88</f>
        <v>104359.027239077</v>
      </c>
      <c r="N88" s="165" t="n">
        <f aca="false">SUM(high_v5_m!C76:J76)</f>
        <v>4338626.47386644</v>
      </c>
      <c r="O88" s="7"/>
      <c r="P88" s="7"/>
      <c r="Q88" s="67" t="n">
        <f aca="false">I88*5.5017049523</f>
        <v>162678812.432923</v>
      </c>
      <c r="R88" s="67"/>
      <c r="S88" s="67"/>
      <c r="T88" s="7"/>
      <c r="U88" s="7"/>
      <c r="V88" s="67" t="n">
        <f aca="false">K88*5.5017049523</f>
        <v>18564266.6556361</v>
      </c>
      <c r="W88" s="67" t="n">
        <f aca="false">M88*5.5017049523</f>
        <v>574152.576978439</v>
      </c>
      <c r="X88" s="67" t="n">
        <f aca="false">N88*5.1890047538+L88*5.5017049523</f>
        <v>29686279.8108881</v>
      </c>
      <c r="Y88" s="67" t="n">
        <f aca="false">N88*5.1890047538</f>
        <v>22513153.3978555</v>
      </c>
      <c r="Z88" s="67" t="n">
        <f aca="false">L88*5.5017049523</f>
        <v>7173126.41303258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high_v2_m!D77+temporary_pension_bonus_high!B77</f>
        <v>34545976.6112508</v>
      </c>
      <c r="G89" s="165" t="n">
        <f aca="false">high_v2_m!E77+temporary_pension_bonus_high!B77</f>
        <v>33129978.4737056</v>
      </c>
      <c r="H89" s="67" t="n">
        <f aca="false">F89-J89</f>
        <v>31004417.9443071</v>
      </c>
      <c r="I89" s="67" t="n">
        <f aca="false">G89-K89</f>
        <v>29694666.5667702</v>
      </c>
      <c r="J89" s="165" t="n">
        <f aca="false">high_v2_m!J77</f>
        <v>3541558.66694376</v>
      </c>
      <c r="K89" s="165" t="n">
        <f aca="false">high_v2_m!K77</f>
        <v>3435311.90693545</v>
      </c>
      <c r="L89" s="67" t="n">
        <f aca="false">H89-I89</f>
        <v>1309751.37753689</v>
      </c>
      <c r="M89" s="67" t="n">
        <f aca="false">J89-K89</f>
        <v>106246.760008313</v>
      </c>
      <c r="N89" s="165" t="n">
        <f aca="false">SUM(high_v5_m!C77:J77)</f>
        <v>4240282.51518045</v>
      </c>
      <c r="O89" s="7"/>
      <c r="P89" s="7"/>
      <c r="Q89" s="67" t="n">
        <f aca="false">I89*5.5017049523</f>
        <v>163371294.107297</v>
      </c>
      <c r="R89" s="67"/>
      <c r="S89" s="67"/>
      <c r="T89" s="7"/>
      <c r="U89" s="7"/>
      <c r="V89" s="67" t="n">
        <f aca="false">K89*5.5017049523</f>
        <v>18900072.5310819</v>
      </c>
      <c r="W89" s="67" t="n">
        <f aca="false">M89*5.5017049523</f>
        <v>584538.325703564</v>
      </c>
      <c r="X89" s="67" t="n">
        <f aca="false">N89*5.1890047538+L89*5.5017049523</f>
        <v>29208711.7688028</v>
      </c>
      <c r="Y89" s="67" t="n">
        <f aca="false">N89*5.1890047538</f>
        <v>22002846.1287264</v>
      </c>
      <c r="Z89" s="67" t="n">
        <f aca="false">L89*5.5017049523</f>
        <v>7205865.64007647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high_v2_m!D78+temporary_pension_bonus_high!B78</f>
        <v>34716283.4201474</v>
      </c>
      <c r="G90" s="163" t="n">
        <f aca="false">high_v2_m!E78+temporary_pension_bonus_high!B78</f>
        <v>33293242.7421168</v>
      </c>
      <c r="H90" s="8" t="n">
        <f aca="false">F90-J90</f>
        <v>31105568.9809098</v>
      </c>
      <c r="I90" s="8" t="n">
        <f aca="false">G90-K90</f>
        <v>29790849.7360563</v>
      </c>
      <c r="J90" s="163" t="n">
        <f aca="false">high_v2_m!J78</f>
        <v>3610714.43923763</v>
      </c>
      <c r="K90" s="163" t="n">
        <f aca="false">high_v2_m!K78</f>
        <v>3502393.0060605</v>
      </c>
      <c r="L90" s="8" t="n">
        <f aca="false">H90-I90</f>
        <v>1314719.24485349</v>
      </c>
      <c r="M90" s="8" t="n">
        <f aca="false">J90-K90</f>
        <v>108321.433177129</v>
      </c>
      <c r="N90" s="163" t="n">
        <f aca="false">SUM(high_v5_m!C78:J78)</f>
        <v>5227206.44592584</v>
      </c>
      <c r="O90" s="5"/>
      <c r="P90" s="5"/>
      <c r="Q90" s="8" t="n">
        <f aca="false">I90*5.5017049523</f>
        <v>163900465.526086</v>
      </c>
      <c r="R90" s="8"/>
      <c r="S90" s="8"/>
      <c r="T90" s="5"/>
      <c r="U90" s="5"/>
      <c r="V90" s="8" t="n">
        <f aca="false">K90*5.5017049523</f>
        <v>19269132.9463439</v>
      </c>
      <c r="W90" s="8" t="n">
        <f aca="false">M90*5.5017049523</f>
        <v>595952.565350844</v>
      </c>
      <c r="X90" s="8" t="n">
        <f aca="false">N90*5.1890047538+L90*5.5017049523</f>
        <v>34357196.4772978</v>
      </c>
      <c r="Y90" s="8" t="n">
        <f aca="false">N90*5.1890047538</f>
        <v>27123999.0970032</v>
      </c>
      <c r="Z90" s="8" t="n">
        <f aca="false">L90*5.5017049523</f>
        <v>7233197.38029458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high_v2_m!D79+temporary_pension_bonus_high!B79</f>
        <v>34887741.7209249</v>
      </c>
      <c r="G91" s="165" t="n">
        <f aca="false">high_v2_m!E79+temporary_pension_bonus_high!B79</f>
        <v>33458056.1846532</v>
      </c>
      <c r="H91" s="67" t="n">
        <f aca="false">F91-J91</f>
        <v>31220349.985595</v>
      </c>
      <c r="I91" s="67" t="n">
        <f aca="false">G91-K91</f>
        <v>29900686.2013831</v>
      </c>
      <c r="J91" s="165" t="n">
        <f aca="false">high_v2_m!J79</f>
        <v>3667391.73532991</v>
      </c>
      <c r="K91" s="165" t="n">
        <f aca="false">high_v2_m!K79</f>
        <v>3557369.98327001</v>
      </c>
      <c r="L91" s="67" t="n">
        <f aca="false">H91-I91</f>
        <v>1319663.78421187</v>
      </c>
      <c r="M91" s="67" t="n">
        <f aca="false">J91-K91</f>
        <v>110021.752059897</v>
      </c>
      <c r="N91" s="165" t="n">
        <f aca="false">SUM(high_v5_m!C79:J79)</f>
        <v>4270776.61421479</v>
      </c>
      <c r="O91" s="7"/>
      <c r="P91" s="7"/>
      <c r="Q91" s="67" t="n">
        <f aca="false">I91*5.5017049523</f>
        <v>164504753.351318</v>
      </c>
      <c r="R91" s="67"/>
      <c r="S91" s="67"/>
      <c r="T91" s="7"/>
      <c r="U91" s="7"/>
      <c r="V91" s="67" t="n">
        <f aca="false">K91*5.5017049523</f>
        <v>19571600.05412</v>
      </c>
      <c r="W91" s="67" t="n">
        <f aca="false">M91*5.5017049523</f>
        <v>605307.218168658</v>
      </c>
      <c r="X91" s="67" t="n">
        <f aca="false">N91*5.1890047538+L91*5.5017049523</f>
        <v>29421480.9305478</v>
      </c>
      <c r="Y91" s="67" t="n">
        <f aca="false">N91*5.1890047538</f>
        <v>22161080.1535784</v>
      </c>
      <c r="Z91" s="67" t="n">
        <f aca="false">L91*5.5017049523</f>
        <v>7260400.77696938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high_v2_m!D80+temporary_pension_bonus_high!B80</f>
        <v>35148732.8461767</v>
      </c>
      <c r="G92" s="165" t="n">
        <f aca="false">high_v2_m!E80+temporary_pension_bonus_high!B80</f>
        <v>33707693.212095</v>
      </c>
      <c r="H92" s="67" t="n">
        <f aca="false">F92-J92</f>
        <v>31430013.1910455</v>
      </c>
      <c r="I92" s="67" t="n">
        <f aca="false">G92-K92</f>
        <v>30100535.1466177</v>
      </c>
      <c r="J92" s="165" t="n">
        <f aca="false">high_v2_m!J80</f>
        <v>3718719.6551312</v>
      </c>
      <c r="K92" s="165" t="n">
        <f aca="false">high_v2_m!K80</f>
        <v>3607158.06547726</v>
      </c>
      <c r="L92" s="67" t="n">
        <f aca="false">H92-I92</f>
        <v>1329478.04442785</v>
      </c>
      <c r="M92" s="67" t="n">
        <f aca="false">J92-K92</f>
        <v>111561.589653935</v>
      </c>
      <c r="N92" s="165" t="n">
        <f aca="false">SUM(high_v5_m!C80:J80)</f>
        <v>4305434.56746545</v>
      </c>
      <c r="O92" s="7"/>
      <c r="P92" s="7"/>
      <c r="Q92" s="67" t="n">
        <f aca="false">I92*5.5017049523</f>
        <v>165604263.283027</v>
      </c>
      <c r="R92" s="67"/>
      <c r="S92" s="67"/>
      <c r="T92" s="7"/>
      <c r="U92" s="7"/>
      <c r="V92" s="67" t="n">
        <f aca="false">K92*5.5017049523</f>
        <v>19845519.3925651</v>
      </c>
      <c r="W92" s="67" t="n">
        <f aca="false">M92*5.5017049523</f>
        <v>613778.950285516</v>
      </c>
      <c r="X92" s="67" t="n">
        <f aca="false">N92*5.1890047538+L92*5.5017049523</f>
        <v>29655316.3787558</v>
      </c>
      <c r="Y92" s="67" t="n">
        <f aca="false">N92*5.1890047538</f>
        <v>22340920.437753</v>
      </c>
      <c r="Z92" s="67" t="n">
        <f aca="false">L92*5.5017049523</f>
        <v>7314395.9410028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high_v2_m!D81+temporary_pension_bonus_high!B81</f>
        <v>35343477.0478965</v>
      </c>
      <c r="G93" s="165" t="n">
        <f aca="false">high_v2_m!E81+temporary_pension_bonus_high!B81</f>
        <v>33894128.5729835</v>
      </c>
      <c r="H93" s="67" t="n">
        <f aca="false">F93-J93</f>
        <v>31614821.1570801</v>
      </c>
      <c r="I93" s="67" t="n">
        <f aca="false">G93-K93</f>
        <v>30277332.3588915</v>
      </c>
      <c r="J93" s="165" t="n">
        <f aca="false">high_v2_m!J81</f>
        <v>3728655.89081642</v>
      </c>
      <c r="K93" s="165" t="n">
        <f aca="false">high_v2_m!K81</f>
        <v>3616796.21409193</v>
      </c>
      <c r="L93" s="67" t="n">
        <f aca="false">H93-I93</f>
        <v>1337488.79818853</v>
      </c>
      <c r="M93" s="67" t="n">
        <f aca="false">J93-K93</f>
        <v>111859.676724493</v>
      </c>
      <c r="N93" s="165" t="n">
        <f aca="false">SUM(high_v5_m!C81:J81)</f>
        <v>4329019.19966897</v>
      </c>
      <c r="O93" s="7"/>
      <c r="P93" s="7"/>
      <c r="Q93" s="67" t="n">
        <f aca="false">I93*5.5017049523</f>
        <v>166576949.381347</v>
      </c>
      <c r="R93" s="67"/>
      <c r="S93" s="67"/>
      <c r="T93" s="7"/>
      <c r="U93" s="7"/>
      <c r="V93" s="67" t="n">
        <f aca="false">K93*5.5017049523</f>
        <v>19898545.6425295</v>
      </c>
      <c r="W93" s="67" t="n">
        <f aca="false">M93*5.5017049523</f>
        <v>615418.937397818</v>
      </c>
      <c r="X93" s="67" t="n">
        <f aca="false">N93*5.1890047538+L93*5.5017049523</f>
        <v>29821769.9510133</v>
      </c>
      <c r="Y93" s="67" t="n">
        <f aca="false">N93*5.1890047538</f>
        <v>22463301.2063737</v>
      </c>
      <c r="Z93" s="67" t="n">
        <f aca="false">L93*5.5017049523</f>
        <v>7358468.74463961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high_v2_m!D82+temporary_pension_bonus_high!B82</f>
        <v>35466081.9734743</v>
      </c>
      <c r="G94" s="163" t="n">
        <f aca="false">high_v2_m!E82+temporary_pension_bonus_high!B82</f>
        <v>34012209.6787523</v>
      </c>
      <c r="H94" s="8" t="n">
        <f aca="false">F94-J94</f>
        <v>31658819.3976012</v>
      </c>
      <c r="I94" s="8" t="n">
        <f aca="false">G94-K94</f>
        <v>30319164.9801554</v>
      </c>
      <c r="J94" s="163" t="n">
        <f aca="false">high_v2_m!J82</f>
        <v>3807262.5758731</v>
      </c>
      <c r="K94" s="163" t="n">
        <f aca="false">high_v2_m!K82</f>
        <v>3693044.69859691</v>
      </c>
      <c r="L94" s="8" t="n">
        <f aca="false">H94-I94</f>
        <v>1339654.41744583</v>
      </c>
      <c r="M94" s="8" t="n">
        <f aca="false">J94-K94</f>
        <v>114217.877276193</v>
      </c>
      <c r="N94" s="163" t="n">
        <f aca="false">SUM(high_v5_m!C82:J82)</f>
        <v>5223559.53542924</v>
      </c>
      <c r="O94" s="5"/>
      <c r="P94" s="5"/>
      <c r="Q94" s="8" t="n">
        <f aca="false">I94*5.5017049523</f>
        <v>166807100.120922</v>
      </c>
      <c r="R94" s="8"/>
      <c r="S94" s="8"/>
      <c r="T94" s="5"/>
      <c r="U94" s="5"/>
      <c r="V94" s="8" t="n">
        <f aca="false">K94*5.5017049523</f>
        <v>20318042.3073359</v>
      </c>
      <c r="W94" s="8" t="n">
        <f aca="false">M94*5.5017049523</f>
        <v>628393.061051624</v>
      </c>
      <c r="X94" s="8" t="n">
        <f aca="false">N94*5.1890047538+L94*5.5017049523</f>
        <v>34475458.603932</v>
      </c>
      <c r="Y94" s="8" t="n">
        <f aca="false">N94*5.1890047538</f>
        <v>27105075.2610996</v>
      </c>
      <c r="Z94" s="8" t="n">
        <f aca="false">L94*5.5017049523</f>
        <v>7370383.34283232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high_v2_m!D83+temporary_pension_bonus_high!B83</f>
        <v>35596379.1883983</v>
      </c>
      <c r="G95" s="165" t="n">
        <f aca="false">high_v2_m!E83+temporary_pension_bonus_high!B83</f>
        <v>34137651.6527152</v>
      </c>
      <c r="H95" s="67" t="n">
        <f aca="false">F95-J95</f>
        <v>31707969.3021202</v>
      </c>
      <c r="I95" s="67" t="n">
        <f aca="false">G95-K95</f>
        <v>30365894.0630255</v>
      </c>
      <c r="J95" s="165" t="n">
        <f aca="false">high_v2_m!J83</f>
        <v>3888409.88627805</v>
      </c>
      <c r="K95" s="165" t="n">
        <f aca="false">high_v2_m!K83</f>
        <v>3771757.58968971</v>
      </c>
      <c r="L95" s="67" t="n">
        <f aca="false">H95-I95</f>
        <v>1342075.23909478</v>
      </c>
      <c r="M95" s="67" t="n">
        <f aca="false">J95-K95</f>
        <v>116652.296588342</v>
      </c>
      <c r="N95" s="165" t="n">
        <f aca="false">SUM(high_v5_m!C83:J83)</f>
        <v>4260263.67726564</v>
      </c>
      <c r="O95" s="7"/>
      <c r="P95" s="7"/>
      <c r="Q95" s="67" t="n">
        <f aca="false">I95*5.5017049523</f>
        <v>167064189.747564</v>
      </c>
      <c r="R95" s="67"/>
      <c r="S95" s="67"/>
      <c r="T95" s="7"/>
      <c r="U95" s="7"/>
      <c r="V95" s="67" t="n">
        <f aca="false">K95*5.5017049523</f>
        <v>20751097.410071</v>
      </c>
      <c r="W95" s="67" t="n">
        <f aca="false">M95*5.5017049523</f>
        <v>641786.517837248</v>
      </c>
      <c r="X95" s="67" t="n">
        <f aca="false">N95*5.1890047538+L95*5.5017049523</f>
        <v>29490230.4630598</v>
      </c>
      <c r="Y95" s="67" t="n">
        <f aca="false">N95*5.1890047538</f>
        <v>22106528.4737729</v>
      </c>
      <c r="Z95" s="67" t="n">
        <f aca="false">L95*5.5017049523</f>
        <v>7383701.98928697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high_v2_m!D84+temporary_pension_bonus_high!B84</f>
        <v>35755288.0777173</v>
      </c>
      <c r="G96" s="165" t="n">
        <f aca="false">high_v2_m!E84+temporary_pension_bonus_high!B84</f>
        <v>34290833.8340643</v>
      </c>
      <c r="H96" s="67" t="n">
        <f aca="false">F96-J96</f>
        <v>31776897.8946332</v>
      </c>
      <c r="I96" s="67" t="n">
        <f aca="false">G96-K96</f>
        <v>30431795.3564727</v>
      </c>
      <c r="J96" s="165" t="n">
        <f aca="false">high_v2_m!J84</f>
        <v>3978390.18308406</v>
      </c>
      <c r="K96" s="165" t="n">
        <f aca="false">high_v2_m!K84</f>
        <v>3859038.47759153</v>
      </c>
      <c r="L96" s="67" t="n">
        <f aca="false">H96-I96</f>
        <v>1345102.53816051</v>
      </c>
      <c r="M96" s="67" t="n">
        <f aca="false">J96-K96</f>
        <v>119351.705492522</v>
      </c>
      <c r="N96" s="165" t="n">
        <f aca="false">SUM(high_v5_m!C84:J84)</f>
        <v>4200911.38168595</v>
      </c>
      <c r="O96" s="7"/>
      <c r="P96" s="7"/>
      <c r="Q96" s="67" t="n">
        <f aca="false">I96*5.5017049523</f>
        <v>167426759.220086</v>
      </c>
      <c r="R96" s="67"/>
      <c r="S96" s="67"/>
      <c r="T96" s="7"/>
      <c r="U96" s="7"/>
      <c r="V96" s="67" t="n">
        <f aca="false">K96*5.5017049523</f>
        <v>21231291.1032816</v>
      </c>
      <c r="W96" s="67" t="n">
        <f aca="false">M96*5.5017049523</f>
        <v>656637.86917366</v>
      </c>
      <c r="X96" s="67" t="n">
        <f aca="false">N96*5.1890047538+L96*5.5017049523</f>
        <v>29198906.4254099</v>
      </c>
      <c r="Y96" s="67" t="n">
        <f aca="false">N96*5.1890047538</f>
        <v>21798549.1298609</v>
      </c>
      <c r="Z96" s="67" t="n">
        <f aca="false">L96*5.5017049523</f>
        <v>7400357.295549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high_v2_m!D85+temporary_pension_bonus_high!B85</f>
        <v>35767663.0807591</v>
      </c>
      <c r="G97" s="165" t="n">
        <f aca="false">high_v2_m!E85+temporary_pension_bonus_high!B85</f>
        <v>34303244.0726011</v>
      </c>
      <c r="H97" s="67" t="n">
        <f aca="false">F97-J97</f>
        <v>31713289.5157224</v>
      </c>
      <c r="I97" s="67" t="n">
        <f aca="false">G97-K97</f>
        <v>30370501.7145155</v>
      </c>
      <c r="J97" s="165" t="n">
        <f aca="false">high_v2_m!J85</f>
        <v>4054373.56503669</v>
      </c>
      <c r="K97" s="165" t="n">
        <f aca="false">high_v2_m!K85</f>
        <v>3932742.35808559</v>
      </c>
      <c r="L97" s="67" t="n">
        <f aca="false">H97-I97</f>
        <v>1342787.80120691</v>
      </c>
      <c r="M97" s="67" t="n">
        <f aca="false">J97-K97</f>
        <v>121631.206951101</v>
      </c>
      <c r="N97" s="165" t="n">
        <f aca="false">SUM(high_v5_m!C85:J85)</f>
        <v>4253643.30507532</v>
      </c>
      <c r="O97" s="7"/>
      <c r="P97" s="7"/>
      <c r="Q97" s="67" t="n">
        <f aca="false">I97*5.5017049523</f>
        <v>167089539.686586</v>
      </c>
      <c r="R97" s="67"/>
      <c r="S97" s="67"/>
      <c r="T97" s="7"/>
      <c r="U97" s="7"/>
      <c r="V97" s="67" t="n">
        <f aca="false">K97*5.5017049523</f>
        <v>21636788.1075995</v>
      </c>
      <c r="W97" s="67" t="n">
        <f aca="false">M97*5.5017049523</f>
        <v>669179.0136371</v>
      </c>
      <c r="X97" s="67" t="n">
        <f aca="false">N97*5.1890047538+L97*5.5017049523</f>
        <v>29459797.6267934</v>
      </c>
      <c r="Y97" s="67" t="n">
        <f aca="false">N97*5.1890047538</f>
        <v>22072175.3310054</v>
      </c>
      <c r="Z97" s="67" t="n">
        <f aca="false">L97*5.5017049523</f>
        <v>7387622.29578806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high_v2_m!D86+temporary_pension_bonus_high!B86</f>
        <v>35889606.9617591</v>
      </c>
      <c r="G98" s="163" t="n">
        <f aca="false">high_v2_m!E86+temporary_pension_bonus_high!B86</f>
        <v>34421350.9279549</v>
      </c>
      <c r="H98" s="8" t="n">
        <f aca="false">F98-J98</f>
        <v>31736685.8846156</v>
      </c>
      <c r="I98" s="8" t="n">
        <f aca="false">G98-K98</f>
        <v>30393017.4831257</v>
      </c>
      <c r="J98" s="163" t="n">
        <f aca="false">high_v2_m!J86</f>
        <v>4152921.07714352</v>
      </c>
      <c r="K98" s="163" t="n">
        <f aca="false">high_v2_m!K86</f>
        <v>4028333.44482922</v>
      </c>
      <c r="L98" s="8" t="n">
        <f aca="false">H98-I98</f>
        <v>1343668.4014899</v>
      </c>
      <c r="M98" s="8" t="n">
        <f aca="false">J98-K98</f>
        <v>124587.632314307</v>
      </c>
      <c r="N98" s="163" t="n">
        <f aca="false">SUM(high_v5_m!C86:J86)</f>
        <v>5179217.36562129</v>
      </c>
      <c r="O98" s="5"/>
      <c r="P98" s="5"/>
      <c r="Q98" s="8" t="n">
        <f aca="false">I98*5.5017049523</f>
        <v>167213414.802253</v>
      </c>
      <c r="R98" s="8"/>
      <c r="S98" s="8"/>
      <c r="T98" s="5"/>
      <c r="U98" s="5"/>
      <c r="V98" s="8" t="n">
        <f aca="false">K98*5.5017049523</f>
        <v>22162702.0629326</v>
      </c>
      <c r="W98" s="8" t="n">
        <f aca="false">M98*5.5017049523</f>
        <v>685444.393698955</v>
      </c>
      <c r="X98" s="8" t="n">
        <f aca="false">N98*5.1890047538+L98*5.5017049523</f>
        <v>34267450.6298984</v>
      </c>
      <c r="Y98" s="8" t="n">
        <f aca="false">N98*5.1890047538</f>
        <v>26874983.5311724</v>
      </c>
      <c r="Z98" s="8" t="n">
        <f aca="false">L98*5.5017049523</f>
        <v>7392467.098726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high_v2_m!D87+temporary_pension_bonus_high!B87</f>
        <v>36181006.8813797</v>
      </c>
      <c r="G99" s="165" t="n">
        <f aca="false">high_v2_m!E87+temporary_pension_bonus_high!B87</f>
        <v>34701048.9598441</v>
      </c>
      <c r="H99" s="67" t="n">
        <f aca="false">F99-J99</f>
        <v>31969638.5731674</v>
      </c>
      <c r="I99" s="67" t="n">
        <f aca="false">G99-K99</f>
        <v>30616021.7008781</v>
      </c>
      <c r="J99" s="165" t="n">
        <f aca="false">high_v2_m!J87</f>
        <v>4211368.30821235</v>
      </c>
      <c r="K99" s="165" t="n">
        <f aca="false">high_v2_m!K87</f>
        <v>4085027.25896598</v>
      </c>
      <c r="L99" s="67" t="n">
        <f aca="false">H99-I99</f>
        <v>1353616.87228927</v>
      </c>
      <c r="M99" s="67" t="n">
        <f aca="false">J99-K99</f>
        <v>126341.04924637</v>
      </c>
      <c r="N99" s="165" t="n">
        <f aca="false">SUM(high_v5_m!C87:J87)</f>
        <v>4283811.64124832</v>
      </c>
      <c r="O99" s="7"/>
      <c r="P99" s="7"/>
      <c r="Q99" s="67" t="n">
        <f aca="false">I99*5.5017049523</f>
        <v>168440318.211445</v>
      </c>
      <c r="R99" s="67"/>
      <c r="S99" s="67"/>
      <c r="T99" s="7"/>
      <c r="U99" s="7"/>
      <c r="V99" s="67" t="n">
        <f aca="false">K99*5.5017049523</f>
        <v>22474614.7009336</v>
      </c>
      <c r="W99" s="67" t="n">
        <f aca="false">M99*5.5017049523</f>
        <v>695091.176317534</v>
      </c>
      <c r="X99" s="67" t="n">
        <f aca="false">N99*5.1890047538+L99*5.5017049523</f>
        <v>29675919.620612</v>
      </c>
      <c r="Y99" s="67" t="n">
        <f aca="false">N99*5.1890047538</f>
        <v>22228718.9708213</v>
      </c>
      <c r="Z99" s="67" t="n">
        <f aca="false">L99*5.5017049523</f>
        <v>7447200.64979071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high_v2_m!D88+temporary_pension_bonus_high!B88</f>
        <v>36404484.3856686</v>
      </c>
      <c r="G100" s="165" t="n">
        <f aca="false">high_v2_m!E88+temporary_pension_bonus_high!B88</f>
        <v>34915859.688555</v>
      </c>
      <c r="H100" s="67" t="n">
        <f aca="false">F100-J100</f>
        <v>32116871.7171204</v>
      </c>
      <c r="I100" s="67" t="n">
        <f aca="false">G100-K100</f>
        <v>30756875.4000633</v>
      </c>
      <c r="J100" s="165" t="n">
        <f aca="false">high_v2_m!J88</f>
        <v>4287612.66854815</v>
      </c>
      <c r="K100" s="165" t="n">
        <f aca="false">high_v2_m!K88</f>
        <v>4158984.28849171</v>
      </c>
      <c r="L100" s="67" t="n">
        <f aca="false">H100-I100</f>
        <v>1359996.31705714</v>
      </c>
      <c r="M100" s="67" t="n">
        <f aca="false">J100-K100</f>
        <v>128628.380056445</v>
      </c>
      <c r="N100" s="165" t="n">
        <f aca="false">SUM(high_v5_m!C88:J88)</f>
        <v>4136244.34625975</v>
      </c>
      <c r="O100" s="7"/>
      <c r="P100" s="7"/>
      <c r="Q100" s="67" t="n">
        <f aca="false">I100*5.5017049523</f>
        <v>169215253.705802</v>
      </c>
      <c r="R100" s="67"/>
      <c r="S100" s="67"/>
      <c r="T100" s="7"/>
      <c r="U100" s="7"/>
      <c r="V100" s="67" t="n">
        <f aca="false">K100*5.5017049523</f>
        <v>22881504.4565327</v>
      </c>
      <c r="W100" s="67" t="n">
        <f aca="false">M100*5.5017049523</f>
        <v>707675.39556287</v>
      </c>
      <c r="X100" s="67" t="n">
        <f aca="false">N100*5.1890047538+L100*5.5017049523</f>
        <v>28945290.0482832</v>
      </c>
      <c r="Y100" s="67" t="n">
        <f aca="false">N100*5.1890047538</f>
        <v>21462991.5756202</v>
      </c>
      <c r="Z100" s="67" t="n">
        <f aca="false">L100*5.5017049523</f>
        <v>7482298.47266301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high_v2_m!D89+temporary_pension_bonus_high!B89</f>
        <v>36653224.149441</v>
      </c>
      <c r="G101" s="165" t="n">
        <f aca="false">high_v2_m!E89+temporary_pension_bonus_high!B89</f>
        <v>35156440.0622994</v>
      </c>
      <c r="H101" s="67" t="n">
        <f aca="false">F101-J101</f>
        <v>32247734.7650265</v>
      </c>
      <c r="I101" s="67" t="n">
        <f aca="false">G101-K101</f>
        <v>30883115.3594174</v>
      </c>
      <c r="J101" s="165" t="n">
        <f aca="false">high_v2_m!J89</f>
        <v>4405489.38441446</v>
      </c>
      <c r="K101" s="165" t="n">
        <f aca="false">high_v2_m!K89</f>
        <v>4273324.70288203</v>
      </c>
      <c r="L101" s="67" t="n">
        <f aca="false">H101-I101</f>
        <v>1364619.40560913</v>
      </c>
      <c r="M101" s="67" t="n">
        <f aca="false">J101-K101</f>
        <v>132164.681532433</v>
      </c>
      <c r="N101" s="165" t="n">
        <f aca="false">SUM(high_v5_m!C89:J89)</f>
        <v>4240389.52889241</v>
      </c>
      <c r="O101" s="7"/>
      <c r="P101" s="7"/>
      <c r="Q101" s="67" t="n">
        <f aca="false">I101*5.5017049523</f>
        <v>169909788.715359</v>
      </c>
      <c r="R101" s="67"/>
      <c r="S101" s="67"/>
      <c r="T101" s="7"/>
      <c r="U101" s="7"/>
      <c r="V101" s="67" t="n">
        <f aca="false">K101*5.5017049523</f>
        <v>23510571.680632</v>
      </c>
      <c r="W101" s="67" t="n">
        <f aca="false">M101*5.5017049523</f>
        <v>727131.08290614</v>
      </c>
      <c r="X101" s="67" t="n">
        <f aca="false">N101*5.1890047538+L101*5.5017049523</f>
        <v>29511134.7652309</v>
      </c>
      <c r="Y101" s="67" t="n">
        <f aca="false">N101*5.1890047538</f>
        <v>22003401.4233864</v>
      </c>
      <c r="Z101" s="67" t="n">
        <f aca="false">L101*5.5017049523</f>
        <v>7507733.34184444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high_v2_m!D90+temporary_pension_bonus_high!B90</f>
        <v>36889518.1775995</v>
      </c>
      <c r="G102" s="163" t="n">
        <f aca="false">high_v2_m!E90+temporary_pension_bonus_high!B90</f>
        <v>35382631.6027521</v>
      </c>
      <c r="H102" s="8" t="n">
        <f aca="false">F102-J102</f>
        <v>32381107.8584382</v>
      </c>
      <c r="I102" s="8" t="n">
        <f aca="false">G102-K102</f>
        <v>31009473.5931656</v>
      </c>
      <c r="J102" s="163" t="n">
        <f aca="false">high_v2_m!J90</f>
        <v>4508410.31916134</v>
      </c>
      <c r="K102" s="163" t="n">
        <f aca="false">high_v2_m!K90</f>
        <v>4373158.0095865</v>
      </c>
      <c r="L102" s="8" t="n">
        <f aca="false">H102-I102</f>
        <v>1371634.26527257</v>
      </c>
      <c r="M102" s="8" t="n">
        <f aca="false">J102-K102</f>
        <v>135252.30957484</v>
      </c>
      <c r="N102" s="163" t="n">
        <f aca="false">SUM(high_v5_m!C90:J90)</f>
        <v>5214952.51137065</v>
      </c>
      <c r="O102" s="5"/>
      <c r="P102" s="5"/>
      <c r="Q102" s="8" t="n">
        <f aca="false">I102*5.5017049523</f>
        <v>170604974.435735</v>
      </c>
      <c r="R102" s="8"/>
      <c r="S102" s="8"/>
      <c r="T102" s="5"/>
      <c r="U102" s="5"/>
      <c r="V102" s="8" t="n">
        <f aca="false">K102*5.5017049523</f>
        <v>24059825.0785325</v>
      </c>
      <c r="W102" s="8" t="n">
        <f aca="false">M102*5.5017049523</f>
        <v>744118.301397908</v>
      </c>
      <c r="X102" s="8" t="n">
        <f aca="false">N102*5.1890047538+L102*5.5017049523</f>
        <v>34606740.4023381</v>
      </c>
      <c r="Y102" s="8" t="n">
        <f aca="false">N102*5.1890047538</f>
        <v>27060413.3723436</v>
      </c>
      <c r="Z102" s="8" t="n">
        <f aca="false">L102*5.5017049523</f>
        <v>7546327.02999449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high_v2_m!D91+temporary_pension_bonus_high!B91</f>
        <v>37198475.2935229</v>
      </c>
      <c r="G103" s="165" t="n">
        <f aca="false">high_v2_m!E91+temporary_pension_bonus_high!B91</f>
        <v>35679599.5241896</v>
      </c>
      <c r="H103" s="67" t="n">
        <f aca="false">F103-J103</f>
        <v>32553250.4966486</v>
      </c>
      <c r="I103" s="67" t="n">
        <f aca="false">G103-K103</f>
        <v>31173731.4712216</v>
      </c>
      <c r="J103" s="165" t="n">
        <f aca="false">high_v2_m!J91</f>
        <v>4645224.79687429</v>
      </c>
      <c r="K103" s="165" t="n">
        <f aca="false">high_v2_m!K91</f>
        <v>4505868.05296806</v>
      </c>
      <c r="L103" s="67" t="n">
        <f aca="false">H103-I103</f>
        <v>1379519.02542708</v>
      </c>
      <c r="M103" s="67" t="n">
        <f aca="false">J103-K103</f>
        <v>139356.743906229</v>
      </c>
      <c r="N103" s="165" t="n">
        <f aca="false">SUM(high_v5_m!C91:J91)</f>
        <v>4316111.21501846</v>
      </c>
      <c r="O103" s="7"/>
      <c r="P103" s="7"/>
      <c r="Q103" s="67" t="n">
        <f aca="false">I103*5.5017049523</f>
        <v>171508672.81689</v>
      </c>
      <c r="R103" s="67"/>
      <c r="S103" s="67"/>
      <c r="T103" s="7"/>
      <c r="U103" s="7"/>
      <c r="V103" s="67" t="n">
        <f aca="false">K103*5.5017049523</f>
        <v>24789956.5814247</v>
      </c>
      <c r="W103" s="67" t="n">
        <f aca="false">M103*5.5017049523</f>
        <v>766699.688085302</v>
      </c>
      <c r="X103" s="67" t="n">
        <f aca="false">N103*5.1890047538+L103*5.5017049523</f>
        <v>29986028.2666446</v>
      </c>
      <c r="Y103" s="67" t="n">
        <f aca="false">N103*5.1890047538</f>
        <v>22396321.6126603</v>
      </c>
      <c r="Z103" s="67" t="n">
        <f aca="false">L103*5.5017049523</f>
        <v>7589706.65398426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high_v2_m!D92+temporary_pension_bonus_high!B92</f>
        <v>37435039.5827581</v>
      </c>
      <c r="G104" s="165" t="n">
        <f aca="false">high_v2_m!E92+temporary_pension_bonus_high!B92</f>
        <v>35909038.2606333</v>
      </c>
      <c r="H104" s="67" t="n">
        <f aca="false">F104-J104</f>
        <v>32732049.8852987</v>
      </c>
      <c r="I104" s="67" t="n">
        <f aca="false">G104-K104</f>
        <v>31347138.2540977</v>
      </c>
      <c r="J104" s="165" t="n">
        <f aca="false">high_v2_m!J92</f>
        <v>4702989.69745939</v>
      </c>
      <c r="K104" s="165" t="n">
        <f aca="false">high_v2_m!K92</f>
        <v>4561900.00653561</v>
      </c>
      <c r="L104" s="67" t="n">
        <f aca="false">H104-I104</f>
        <v>1384911.63120107</v>
      </c>
      <c r="M104" s="67" t="n">
        <f aca="false">J104-K104</f>
        <v>141089.69092378</v>
      </c>
      <c r="N104" s="165" t="n">
        <f aca="false">SUM(high_v5_m!C92:J92)</f>
        <v>4314777.55617794</v>
      </c>
      <c r="O104" s="7"/>
      <c r="P104" s="7"/>
      <c r="Q104" s="67" t="n">
        <f aca="false">I104*5.5017049523</f>
        <v>172462705.773002</v>
      </c>
      <c r="R104" s="67"/>
      <c r="S104" s="67"/>
      <c r="T104" s="7"/>
      <c r="U104" s="7"/>
      <c r="V104" s="67" t="n">
        <f aca="false">K104*5.5017049523</f>
        <v>25098227.8578544</v>
      </c>
      <c r="W104" s="67" t="n">
        <f aca="false">M104*5.5017049523</f>
        <v>776233.851273838</v>
      </c>
      <c r="X104" s="67" t="n">
        <f aca="false">N104*5.1890047538+L104*5.5017049523</f>
        <v>30008776.4304737</v>
      </c>
      <c r="Y104" s="67" t="n">
        <f aca="false">N104*5.1890047538</f>
        <v>22389401.2505969</v>
      </c>
      <c r="Z104" s="67" t="n">
        <f aca="false">L104*5.5017049523</f>
        <v>7619375.17987678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high_v2_m!D93+temporary_pension_bonus_high!B93</f>
        <v>37738715.6582444</v>
      </c>
      <c r="G105" s="165" t="n">
        <f aca="false">high_v2_m!E93+temporary_pension_bonus_high!B93</f>
        <v>36200697.4308135</v>
      </c>
      <c r="H105" s="67" t="n">
        <f aca="false">F105-J105</f>
        <v>32975696.1975643</v>
      </c>
      <c r="I105" s="67" t="n">
        <f aca="false">G105-K105</f>
        <v>31580568.5539537</v>
      </c>
      <c r="J105" s="165" t="n">
        <f aca="false">high_v2_m!J93</f>
        <v>4763019.46068017</v>
      </c>
      <c r="K105" s="165" t="n">
        <f aca="false">high_v2_m!K93</f>
        <v>4620128.87685977</v>
      </c>
      <c r="L105" s="67" t="n">
        <f aca="false">H105-I105</f>
        <v>1395127.64361054</v>
      </c>
      <c r="M105" s="67" t="n">
        <f aca="false">J105-K105</f>
        <v>142890.583820405</v>
      </c>
      <c r="N105" s="165" t="n">
        <f aca="false">SUM(high_v5_m!C93:J93)</f>
        <v>4343107.98212078</v>
      </c>
      <c r="O105" s="7"/>
      <c r="P105" s="7"/>
      <c r="Q105" s="67" t="n">
        <f aca="false">I105*5.5017049523</f>
        <v>173746970.409737</v>
      </c>
      <c r="R105" s="67"/>
      <c r="S105" s="67"/>
      <c r="T105" s="7"/>
      <c r="U105" s="7"/>
      <c r="V105" s="67" t="n">
        <f aca="false">K105*5.5017049523</f>
        <v>25418585.9220836</v>
      </c>
      <c r="W105" s="67" t="n">
        <f aca="false">M105*5.5017049523</f>
        <v>786141.832641758</v>
      </c>
      <c r="X105" s="67" t="n">
        <f aca="false">N105*5.1890047538+L105*5.5017049523</f>
        <v>30211988.6314342</v>
      </c>
      <c r="Y105" s="67" t="n">
        <f aca="false">N105*5.1890047538</f>
        <v>22536407.9654914</v>
      </c>
      <c r="Z105" s="67" t="n">
        <f aca="false">L105*5.5017049523</f>
        <v>7675580.66594272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high_v2_m!D94+temporary_pension_bonus_high!B94</f>
        <v>37891567.7721736</v>
      </c>
      <c r="G106" s="163" t="n">
        <f aca="false">high_v2_m!E94+temporary_pension_bonus_high!B94</f>
        <v>36348740.2162714</v>
      </c>
      <c r="H106" s="8" t="n">
        <f aca="false">F106-J106</f>
        <v>32984216.5306301</v>
      </c>
      <c r="I106" s="8" t="n">
        <f aca="false">G106-K106</f>
        <v>31588609.5119742</v>
      </c>
      <c r="J106" s="163" t="n">
        <f aca="false">high_v2_m!J94</f>
        <v>4907351.24154348</v>
      </c>
      <c r="K106" s="163" t="n">
        <f aca="false">high_v2_m!K94</f>
        <v>4760130.70429718</v>
      </c>
      <c r="L106" s="8" t="n">
        <f aca="false">H106-I106</f>
        <v>1395607.01865593</v>
      </c>
      <c r="M106" s="8" t="n">
        <f aca="false">J106-K106</f>
        <v>147220.537246304</v>
      </c>
      <c r="N106" s="163" t="n">
        <f aca="false">SUM(high_v5_m!C94:J94)</f>
        <v>5285766.5365752</v>
      </c>
      <c r="O106" s="5"/>
      <c r="P106" s="5"/>
      <c r="Q106" s="8" t="n">
        <f aca="false">I106*5.5017049523</f>
        <v>173791209.388299</v>
      </c>
      <c r="R106" s="8"/>
      <c r="S106" s="8"/>
      <c r="T106" s="5"/>
      <c r="U106" s="5"/>
      <c r="V106" s="8" t="n">
        <f aca="false">K106*5.5017049523</f>
        <v>26188834.6694271</v>
      </c>
      <c r="W106" s="8" t="n">
        <f aca="false">M106*5.5017049523</f>
        <v>809963.958848255</v>
      </c>
      <c r="X106" s="8" t="n">
        <f aca="false">N106*5.1890047538+L106*5.5017049523</f>
        <v>35106085.7317696</v>
      </c>
      <c r="Y106" s="8" t="n">
        <f aca="false">N106*5.1890047538</f>
        <v>27427867.6857657</v>
      </c>
      <c r="Z106" s="8" t="n">
        <f aca="false">L106*5.5017049523</f>
        <v>7678218.04600397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high_v2_m!D95+temporary_pension_bonus_high!B95</f>
        <v>37994772.4211614</v>
      </c>
      <c r="G107" s="165" t="n">
        <f aca="false">high_v2_m!E95+temporary_pension_bonus_high!B95</f>
        <v>36448584.0502715</v>
      </c>
      <c r="H107" s="67" t="n">
        <f aca="false">F107-J107</f>
        <v>33049980.0330197</v>
      </c>
      <c r="I107" s="67" t="n">
        <f aca="false">G107-K107</f>
        <v>31652135.4337741</v>
      </c>
      <c r="J107" s="165" t="n">
        <f aca="false">high_v2_m!J95</f>
        <v>4944792.38814165</v>
      </c>
      <c r="K107" s="165" t="n">
        <f aca="false">high_v2_m!K95</f>
        <v>4796448.6164974</v>
      </c>
      <c r="L107" s="67" t="n">
        <f aca="false">H107-I107</f>
        <v>1397844.59924563</v>
      </c>
      <c r="M107" s="67" t="n">
        <f aca="false">J107-K107</f>
        <v>148343.771644251</v>
      </c>
      <c r="N107" s="165" t="n">
        <f aca="false">SUM(high_v5_m!C95:J95)</f>
        <v>4342444.99667673</v>
      </c>
      <c r="O107" s="7"/>
      <c r="P107" s="7"/>
      <c r="Q107" s="67" t="n">
        <f aca="false">I107*5.5017049523</f>
        <v>174140710.266865</v>
      </c>
      <c r="R107" s="67"/>
      <c r="S107" s="67"/>
      <c r="T107" s="7"/>
      <c r="U107" s="7"/>
      <c r="V107" s="67" t="n">
        <f aca="false">K107*5.5017049523</f>
        <v>26388645.1068362</v>
      </c>
      <c r="W107" s="67" t="n">
        <f aca="false">M107*5.5017049523</f>
        <v>816143.663098033</v>
      </c>
      <c r="X107" s="67" t="n">
        <f aca="false">N107*5.1890047538+L107*5.5017049523</f>
        <v>30223496.2850861</v>
      </c>
      <c r="Y107" s="67" t="n">
        <f aca="false">N107*5.1890047538</f>
        <v>22532967.7308706</v>
      </c>
      <c r="Z107" s="67" t="n">
        <f aca="false">L107*5.5017049523</f>
        <v>7690528.55421549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high_v2_m!D96+temporary_pension_bonus_high!B96</f>
        <v>38272002.2908086</v>
      </c>
      <c r="G108" s="165" t="n">
        <f aca="false">high_v2_m!E96+temporary_pension_bonus_high!B96</f>
        <v>36715026.8254518</v>
      </c>
      <c r="H108" s="67" t="n">
        <f aca="false">F108-J108</f>
        <v>33243542.1853916</v>
      </c>
      <c r="I108" s="67" t="n">
        <f aca="false">G108-K108</f>
        <v>31837420.5231972</v>
      </c>
      <c r="J108" s="165" t="n">
        <f aca="false">high_v2_m!J96</f>
        <v>5028460.10541707</v>
      </c>
      <c r="K108" s="165" t="n">
        <f aca="false">high_v2_m!K96</f>
        <v>4877606.30225456</v>
      </c>
      <c r="L108" s="67" t="n">
        <f aca="false">H108-I108</f>
        <v>1406121.66219435</v>
      </c>
      <c r="M108" s="67" t="n">
        <f aca="false">J108-K108</f>
        <v>150853.803162512</v>
      </c>
      <c r="N108" s="165" t="n">
        <f aca="false">SUM(high_v5_m!C96:J96)</f>
        <v>4319492.85048033</v>
      </c>
      <c r="O108" s="7"/>
      <c r="P108" s="7"/>
      <c r="Q108" s="67" t="n">
        <f aca="false">I108*5.5017049523</f>
        <v>175160094.160932</v>
      </c>
      <c r="R108" s="67"/>
      <c r="S108" s="67"/>
      <c r="T108" s="7"/>
      <c r="U108" s="7"/>
      <c r="V108" s="67" t="n">
        <f aca="false">K108*5.5017049523</f>
        <v>26835150.7484836</v>
      </c>
      <c r="W108" s="67" t="n">
        <f aca="false">M108*5.5017049523</f>
        <v>829953.115932484</v>
      </c>
      <c r="X108" s="67" t="n">
        <f aca="false">N108*5.1890047538+L108*5.5017049523</f>
        <v>30149935.4475785</v>
      </c>
      <c r="Y108" s="67" t="n">
        <f aca="false">N108*5.1890047538</f>
        <v>22413868.9351476</v>
      </c>
      <c r="Z108" s="67" t="n">
        <f aca="false">L108*5.5017049523</f>
        <v>7736066.51243098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high_v2_m!D97+temporary_pension_bonus_high!B97</f>
        <v>38614880.8568079</v>
      </c>
      <c r="G109" s="165" t="n">
        <f aca="false">high_v2_m!E97+temporary_pension_bonus_high!B97</f>
        <v>37044168.0927338</v>
      </c>
      <c r="H109" s="67" t="n">
        <f aca="false">F109-J109</f>
        <v>33510681.258605</v>
      </c>
      <c r="I109" s="67" t="n">
        <f aca="false">G109-K109</f>
        <v>32093094.4824771</v>
      </c>
      <c r="J109" s="165" t="n">
        <f aca="false">high_v2_m!J97</f>
        <v>5104199.59820284</v>
      </c>
      <c r="K109" s="165" t="n">
        <f aca="false">high_v2_m!K97</f>
        <v>4951073.61025675</v>
      </c>
      <c r="L109" s="67" t="n">
        <f aca="false">H109-I109</f>
        <v>1417586.77612794</v>
      </c>
      <c r="M109" s="67" t="n">
        <f aca="false">J109-K109</f>
        <v>153125.987946085</v>
      </c>
      <c r="N109" s="165" t="n">
        <f aca="false">SUM(high_v5_m!C97:J97)</f>
        <v>4303047.21349889</v>
      </c>
      <c r="O109" s="7"/>
      <c r="P109" s="7"/>
      <c r="Q109" s="67" t="n">
        <f aca="false">I109*5.5017049523</f>
        <v>176566736.848876</v>
      </c>
      <c r="R109" s="67"/>
      <c r="S109" s="67"/>
      <c r="T109" s="7"/>
      <c r="U109" s="7"/>
      <c r="V109" s="67" t="n">
        <f aca="false">K109*5.5017049523</f>
        <v>27239346.2007514</v>
      </c>
      <c r="W109" s="67" t="n">
        <f aca="false">M109*5.5017049523</f>
        <v>842454.006208804</v>
      </c>
      <c r="X109" s="67" t="n">
        <f aca="false">N109*5.1890047538+L109*5.5017049523</f>
        <v>30127676.6332097</v>
      </c>
      <c r="Y109" s="67" t="n">
        <f aca="false">N109*5.1890047538</f>
        <v>22328532.4466716</v>
      </c>
      <c r="Z109" s="67" t="n">
        <f aca="false">L109*5.5017049523</f>
        <v>7799144.18653809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high_v2_m!D98+temporary_pension_bonus_high!B98</f>
        <v>38581487.8250971</v>
      </c>
      <c r="G110" s="163" t="n">
        <f aca="false">high_v2_m!E98+temporary_pension_bonus_high!B98</f>
        <v>37012153.7505362</v>
      </c>
      <c r="H110" s="8" t="n">
        <f aca="false">F110-J110</f>
        <v>33360804.6336341</v>
      </c>
      <c r="I110" s="8" t="n">
        <f aca="false">G110-K110</f>
        <v>31948091.0548172</v>
      </c>
      <c r="J110" s="163" t="n">
        <f aca="false">high_v2_m!J98</f>
        <v>5220683.19146299</v>
      </c>
      <c r="K110" s="163" t="n">
        <f aca="false">high_v2_m!K98</f>
        <v>5064062.6957191</v>
      </c>
      <c r="L110" s="8" t="n">
        <f aca="false">H110-I110</f>
        <v>1412713.57881695</v>
      </c>
      <c r="M110" s="8" t="n">
        <f aca="false">J110-K110</f>
        <v>156620.495743889</v>
      </c>
      <c r="N110" s="163" t="n">
        <f aca="false">SUM(high_v5_m!C98:J98)</f>
        <v>5240442.64356871</v>
      </c>
      <c r="O110" s="5"/>
      <c r="P110" s="5"/>
      <c r="Q110" s="8" t="n">
        <f aca="false">I110*5.5017049523</f>
        <v>175768970.772819</v>
      </c>
      <c r="R110" s="8"/>
      <c r="S110" s="8"/>
      <c r="T110" s="5"/>
      <c r="U110" s="5"/>
      <c r="V110" s="8" t="n">
        <f aca="false">K110*5.5017049523</f>
        <v>27860978.8117954</v>
      </c>
      <c r="W110" s="8" t="n">
        <f aca="false">M110*5.5017049523</f>
        <v>861679.757065837</v>
      </c>
      <c r="X110" s="8" t="n">
        <f aca="false">N110*5.1890047538+L110*5.5017049523</f>
        <v>34965015.0822529</v>
      </c>
      <c r="Y110" s="8" t="n">
        <f aca="false">N110*5.1890047538</f>
        <v>27192681.7894943</v>
      </c>
      <c r="Z110" s="8" t="n">
        <f aca="false">L110*5.5017049523</f>
        <v>7772333.29275869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high_v2_m!D99+temporary_pension_bonus_high!B99</f>
        <v>38724014.7571634</v>
      </c>
      <c r="G111" s="165" t="n">
        <f aca="false">high_v2_m!E99+temporary_pension_bonus_high!B99</f>
        <v>37149428.793002</v>
      </c>
      <c r="H111" s="67" t="n">
        <f aca="false">F111-J111</f>
        <v>33437136.9298022</v>
      </c>
      <c r="I111" s="67" t="n">
        <f aca="false">G111-K111</f>
        <v>32021157.3004616</v>
      </c>
      <c r="J111" s="165" t="n">
        <f aca="false">high_v2_m!J99</f>
        <v>5286877.82736119</v>
      </c>
      <c r="K111" s="165" t="n">
        <f aca="false">high_v2_m!K99</f>
        <v>5128271.49254035</v>
      </c>
      <c r="L111" s="67" t="n">
        <f aca="false">H111-I111</f>
        <v>1415979.62934059</v>
      </c>
      <c r="M111" s="67" t="n">
        <f aca="false">J111-K111</f>
        <v>158606.334820835</v>
      </c>
      <c r="N111" s="165" t="n">
        <f aca="false">SUM(high_v5_m!C99:J99)</f>
        <v>4231963.79863719</v>
      </c>
      <c r="O111" s="7"/>
      <c r="P111" s="7"/>
      <c r="Q111" s="67" t="n">
        <f aca="false">I111*5.5017049523</f>
        <v>176170959.698327</v>
      </c>
      <c r="R111" s="67"/>
      <c r="S111" s="67"/>
      <c r="T111" s="7"/>
      <c r="U111" s="7"/>
      <c r="V111" s="67" t="n">
        <f aca="false">K111*5.5017049523</f>
        <v>28214236.6672482</v>
      </c>
      <c r="W111" s="67" t="n">
        <f aca="false">M111*5.5017049523</f>
        <v>872605.257749939</v>
      </c>
      <c r="X111" s="67" t="n">
        <f aca="false">N111*5.1890047538+L111*5.5017049523</f>
        <v>29749982.4081369</v>
      </c>
      <c r="Y111" s="67" t="n">
        <f aca="false">N111*5.1890047538</f>
        <v>21959680.2690379</v>
      </c>
      <c r="Z111" s="67" t="n">
        <f aca="false">L111*5.5017049523</f>
        <v>7790302.13909904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high_v2_m!D100+temporary_pension_bonus_high!B100</f>
        <v>38902665.6864945</v>
      </c>
      <c r="G112" s="165" t="n">
        <f aca="false">high_v2_m!E100+temporary_pension_bonus_high!B100</f>
        <v>37320865.2676791</v>
      </c>
      <c r="H112" s="67" t="n">
        <f aca="false">F112-J112</f>
        <v>33492146.2604574</v>
      </c>
      <c r="I112" s="67" t="n">
        <f aca="false">G112-K112</f>
        <v>32072661.4244232</v>
      </c>
      <c r="J112" s="165" t="n">
        <f aca="false">high_v2_m!J100</f>
        <v>5410519.42603708</v>
      </c>
      <c r="K112" s="165" t="n">
        <f aca="false">high_v2_m!K100</f>
        <v>5248203.84325597</v>
      </c>
      <c r="L112" s="67" t="n">
        <f aca="false">H112-I112</f>
        <v>1419484.83603422</v>
      </c>
      <c r="M112" s="67" t="n">
        <f aca="false">J112-K112</f>
        <v>162315.582781113</v>
      </c>
      <c r="N112" s="165" t="n">
        <f aca="false">SUM(high_v5_m!C100:J100)</f>
        <v>4211913.58626239</v>
      </c>
      <c r="O112" s="7"/>
      <c r="P112" s="7"/>
      <c r="Q112" s="67" t="n">
        <f aca="false">I112*5.5017049523</f>
        <v>176454320.19219</v>
      </c>
      <c r="R112" s="67"/>
      <c r="S112" s="67"/>
      <c r="T112" s="7"/>
      <c r="U112" s="7"/>
      <c r="V112" s="67" t="n">
        <f aca="false">K112*5.5017049523</f>
        <v>28874069.0751213</v>
      </c>
      <c r="W112" s="67" t="n">
        <f aca="false">M112*5.5017049523</f>
        <v>893012.445622309</v>
      </c>
      <c r="X112" s="67" t="n">
        <f aca="false">N112*5.1890047538+L112*5.5017049523</f>
        <v>29665226.3738346</v>
      </c>
      <c r="Y112" s="67" t="n">
        <f aca="false">N112*5.1890047538</f>
        <v>21855639.6217103</v>
      </c>
      <c r="Z112" s="67" t="n">
        <f aca="false">L112*5.5017049523</f>
        <v>7809586.75212422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high_v2_m!D101+temporary_pension_bonus_high!B101</f>
        <v>39223163.1617695</v>
      </c>
      <c r="G113" s="165" t="n">
        <f aca="false">high_v2_m!E101+temporary_pension_bonus_high!B101</f>
        <v>37628837.139326</v>
      </c>
      <c r="H113" s="67" t="n">
        <f aca="false">F113-J113</f>
        <v>33715413.775263</v>
      </c>
      <c r="I113" s="67" t="n">
        <f aca="false">G113-K113</f>
        <v>32286320.2344148</v>
      </c>
      <c r="J113" s="165" t="n">
        <f aca="false">high_v2_m!J101</f>
        <v>5507749.38650641</v>
      </c>
      <c r="K113" s="165" t="n">
        <f aca="false">high_v2_m!K101</f>
        <v>5342516.90491122</v>
      </c>
      <c r="L113" s="67" t="n">
        <f aca="false">H113-I113</f>
        <v>1429093.54084827</v>
      </c>
      <c r="M113" s="67" t="n">
        <f aca="false">J113-K113</f>
        <v>165232.481595193</v>
      </c>
      <c r="N113" s="165" t="n">
        <f aca="false">SUM(high_v5_m!C101:J101)</f>
        <v>4219936.24953727</v>
      </c>
      <c r="O113" s="7"/>
      <c r="P113" s="7"/>
      <c r="Q113" s="67" t="n">
        <f aca="false">I113*5.5017049523</f>
        <v>177629807.925223</v>
      </c>
      <c r="R113" s="67"/>
      <c r="S113" s="67"/>
      <c r="T113" s="7"/>
      <c r="U113" s="7"/>
      <c r="V113" s="67" t="n">
        <f aca="false">K113*5.5017049523</f>
        <v>29392951.7134965</v>
      </c>
      <c r="W113" s="67" t="n">
        <f aca="false">M113*5.5017049523</f>
        <v>909060.362273092</v>
      </c>
      <c r="X113" s="67" t="n">
        <f aca="false">N113*5.1890047538+L113*5.5017049523</f>
        <v>29759720.2705667</v>
      </c>
      <c r="Y113" s="67" t="n">
        <f aca="false">N113*5.1890047538</f>
        <v>21897269.2595818</v>
      </c>
      <c r="Z113" s="67" t="n">
        <f aca="false">L113*5.5017049523</f>
        <v>7862451.01098487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high_v2_m!D102+temporary_pension_bonus_high!B102</f>
        <v>39424849.7645389</v>
      </c>
      <c r="G114" s="163" t="n">
        <f aca="false">high_v2_m!E102+temporary_pension_bonus_high!B102</f>
        <v>37822685.6952424</v>
      </c>
      <c r="H114" s="8" t="n">
        <f aca="false">F114-J114</f>
        <v>33823002.1421544</v>
      </c>
      <c r="I114" s="8" t="n">
        <f aca="false">G114-K114</f>
        <v>32388893.5015295</v>
      </c>
      <c r="J114" s="163" t="n">
        <f aca="false">high_v2_m!J102</f>
        <v>5601847.62238449</v>
      </c>
      <c r="K114" s="163" t="n">
        <f aca="false">high_v2_m!K102</f>
        <v>5433792.19371295</v>
      </c>
      <c r="L114" s="8" t="n">
        <f aca="false">H114-I114</f>
        <v>1434108.64062488</v>
      </c>
      <c r="M114" s="8" t="n">
        <f aca="false">J114-K114</f>
        <v>168055.428671535</v>
      </c>
      <c r="N114" s="163" t="n">
        <f aca="false">SUM(high_v5_m!C102:J102)</f>
        <v>5200338.54751911</v>
      </c>
      <c r="O114" s="5"/>
      <c r="P114" s="5"/>
      <c r="Q114" s="8" t="n">
        <f aca="false">I114*5.5017049523</f>
        <v>178194135.776882</v>
      </c>
      <c r="R114" s="8"/>
      <c r="S114" s="8"/>
      <c r="T114" s="5"/>
      <c r="U114" s="5"/>
      <c r="V114" s="8" t="n">
        <f aca="false">K114*5.5017049523</f>
        <v>29895121.4219196</v>
      </c>
      <c r="W114" s="8" t="n">
        <f aca="false">M114*5.5017049523</f>
        <v>924591.384183084</v>
      </c>
      <c r="X114" s="8" t="n">
        <f aca="false">N114*5.1890047538+L114*5.5017049523</f>
        <v>34874624.0547082</v>
      </c>
      <c r="Y114" s="8" t="n">
        <f aca="false">N114*5.1890047538</f>
        <v>26984581.4444461</v>
      </c>
      <c r="Z114" s="8" t="n">
        <f aca="false">L114*5.5017049523</f>
        <v>7890042.61026211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high_v2_m!D103+temporary_pension_bonus_high!B103</f>
        <v>39837197.285433</v>
      </c>
      <c r="G115" s="165" t="n">
        <f aca="false">high_v2_m!E103+temporary_pension_bonus_high!B103</f>
        <v>38219344.9708408</v>
      </c>
      <c r="H115" s="67" t="n">
        <f aca="false">F115-J115</f>
        <v>34111973.3836127</v>
      </c>
      <c r="I115" s="67" t="n">
        <f aca="false">G115-K115</f>
        <v>32665877.7860752</v>
      </c>
      <c r="J115" s="165" t="n">
        <f aca="false">high_v2_m!J103</f>
        <v>5725223.90182028</v>
      </c>
      <c r="K115" s="165" t="n">
        <f aca="false">high_v2_m!K103</f>
        <v>5553467.18476567</v>
      </c>
      <c r="L115" s="67" t="n">
        <f aca="false">H115-I115</f>
        <v>1446095.59753754</v>
      </c>
      <c r="M115" s="67" t="n">
        <f aca="false">J115-K115</f>
        <v>171756.717054607</v>
      </c>
      <c r="N115" s="165" t="n">
        <f aca="false">SUM(high_v5_m!C103:J103)</f>
        <v>4270863.62319587</v>
      </c>
      <c r="O115" s="7"/>
      <c r="P115" s="7"/>
      <c r="Q115" s="67" t="n">
        <f aca="false">I115*5.5017049523</f>
        <v>179718021.586876</v>
      </c>
      <c r="R115" s="67"/>
      <c r="S115" s="67"/>
      <c r="T115" s="7"/>
      <c r="U115" s="7"/>
      <c r="V115" s="67" t="n">
        <f aca="false">K115*5.5017049523</f>
        <v>30553537.9128608</v>
      </c>
      <c r="W115" s="67" t="n">
        <f aca="false">M115*5.5017049523</f>
        <v>944954.780810123</v>
      </c>
      <c r="X115" s="67" t="n">
        <f aca="false">N115*5.1890047538+L115*5.5017049523</f>
        <v>30117522.9540663</v>
      </c>
      <c r="Y115" s="67" t="n">
        <f aca="false">N115*5.1890047538</f>
        <v>22161531.6435949</v>
      </c>
      <c r="Z115" s="67" t="n">
        <f aca="false">L115*5.5017049523</f>
        <v>7955991.31047149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high_v2_m!D104+temporary_pension_bonus_high!B104</f>
        <v>40153201.4529422</v>
      </c>
      <c r="G116" s="165" t="n">
        <f aca="false">high_v2_m!E104+temporary_pension_bonus_high!B104</f>
        <v>38523040.4214693</v>
      </c>
      <c r="H116" s="67" t="n">
        <f aca="false">F116-J116</f>
        <v>34378467.0764287</v>
      </c>
      <c r="I116" s="67" t="n">
        <f aca="false">G116-K116</f>
        <v>32921548.0762513</v>
      </c>
      <c r="J116" s="165" t="n">
        <f aca="false">high_v2_m!J104</f>
        <v>5774734.37651345</v>
      </c>
      <c r="K116" s="165" t="n">
        <f aca="false">high_v2_m!K104</f>
        <v>5601492.34521805</v>
      </c>
      <c r="L116" s="67" t="n">
        <f aca="false">H116-I116</f>
        <v>1456919.00017745</v>
      </c>
      <c r="M116" s="67" t="n">
        <f aca="false">J116-K116</f>
        <v>173242.031295402</v>
      </c>
      <c r="N116" s="165" t="n">
        <f aca="false">SUM(high_v5_m!C104:J104)</f>
        <v>4213955.35367959</v>
      </c>
      <c r="O116" s="7"/>
      <c r="P116" s="7"/>
      <c r="Q116" s="67" t="n">
        <f aca="false">I116*5.5017049523</f>
        <v>181124644.088494</v>
      </c>
      <c r="R116" s="67"/>
      <c r="S116" s="67"/>
      <c r="T116" s="7"/>
      <c r="U116" s="7"/>
      <c r="V116" s="67" t="n">
        <f aca="false">K116*5.5017049523</f>
        <v>30817758.1759567</v>
      </c>
      <c r="W116" s="67" t="n">
        <f aca="false">M116*5.5017049523</f>
        <v>953126.541524425</v>
      </c>
      <c r="X116" s="67" t="n">
        <f aca="false">N116*5.1890047538+L116*5.5017049523</f>
        <v>29881772.8409206</v>
      </c>
      <c r="Y116" s="67" t="n">
        <f aca="false">N116*5.1890047538</f>
        <v>21866234.3625444</v>
      </c>
      <c r="Z116" s="67" t="n">
        <f aca="false">L116*5.5017049523</f>
        <v>8015538.47837624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high_v2_m!D105+temporary_pension_bonus_high!B105</f>
        <v>40373686.7155707</v>
      </c>
      <c r="G117" s="165" t="n">
        <f aca="false">high_v2_m!E105+temporary_pension_bonus_high!B105</f>
        <v>38734495.684933</v>
      </c>
      <c r="H117" s="67" t="n">
        <f aca="false">F117-J117</f>
        <v>34562481.3418118</v>
      </c>
      <c r="I117" s="67" t="n">
        <f aca="false">G117-K117</f>
        <v>33097626.4723868</v>
      </c>
      <c r="J117" s="165" t="n">
        <f aca="false">high_v2_m!J105</f>
        <v>5811205.37375892</v>
      </c>
      <c r="K117" s="165" t="n">
        <f aca="false">high_v2_m!K105</f>
        <v>5636869.21254616</v>
      </c>
      <c r="L117" s="67" t="n">
        <f aca="false">H117-I117</f>
        <v>1464854.86942497</v>
      </c>
      <c r="M117" s="67" t="n">
        <f aca="false">J117-K117</f>
        <v>174336.161212767</v>
      </c>
      <c r="N117" s="165" t="n">
        <f aca="false">SUM(high_v5_m!C105:J105)</f>
        <v>4376768.83016264</v>
      </c>
      <c r="O117" s="7"/>
      <c r="P117" s="7"/>
      <c r="Q117" s="67" t="n">
        <f aca="false">I117*5.5017049523</f>
        <v>182093375.472506</v>
      </c>
      <c r="R117" s="67"/>
      <c r="S117" s="67"/>
      <c r="T117" s="7"/>
      <c r="U117" s="7"/>
      <c r="V117" s="67" t="n">
        <f aca="false">K117*5.5017049523</f>
        <v>31012391.2621326</v>
      </c>
      <c r="W117" s="67" t="n">
        <f aca="false">M117*5.5017049523</f>
        <v>959146.121509254</v>
      </c>
      <c r="X117" s="67" t="n">
        <f aca="false">N117*5.1890047538+L117*5.5017049523</f>
        <v>30770273.5555137</v>
      </c>
      <c r="Y117" s="67" t="n">
        <f aca="false">N117*5.1890047538</f>
        <v>22711074.2659976</v>
      </c>
      <c r="Z117" s="67" t="n">
        <f aca="false">L117*5.5017049523</f>
        <v>8059199.28951612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87" colorId="64" zoomScale="60" zoomScaleNormal="60" zoomScalePageLayoutView="100" workbookViewId="0">
      <selection pane="topLeft" activeCell="F14" activeCellId="0" sqref="F14"/>
    </sheetView>
  </sheetViews>
  <sheetFormatPr defaultColWidth="9.3710937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71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8.54162379410289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8.98190470827316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9.38486087150759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8.96946312462788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low_v2_m!B2+temporary_pension_bonus_low!B2</f>
        <v>17739542.6683295</v>
      </c>
      <c r="G14" s="162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low_v2_m!J2</f>
        <v>0</v>
      </c>
      <c r="K14" s="163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low_v2_m!B3+temporary_pension_bonus_low!B3</f>
        <v>20424458.4543804</v>
      </c>
      <c r="G15" s="164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low_v2_m!J3</f>
        <v>0</v>
      </c>
      <c r="K15" s="165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4" t="n">
        <f aca="false">low_v2_m!B4+temporary_pension_bonus_low!B4</f>
        <v>19770972.3841794</v>
      </c>
      <c r="G16" s="164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low_v2_m!J4</f>
        <v>0</v>
      </c>
      <c r="K16" s="165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SUM(low_v5_m!C4:J4)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4" t="n">
        <f aca="false">low_v2_m!B5+temporary_pension_bonus_low!B5</f>
        <v>21368066.5344648</v>
      </c>
      <c r="G17" s="164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low_v2_m!J5</f>
        <v>0</v>
      </c>
      <c r="K17" s="165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SUM(low_v5_m!C5:J5)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low_v2_m!B6+temporary_pension_bonus_low!B6</f>
        <v>18728958.0861916</v>
      </c>
      <c r="G18" s="162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low_v2_m!J6</f>
        <v>0</v>
      </c>
      <c r="K18" s="163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SUM(low_v5_m!C6:J6)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low_v2_m!B7+temporary_pension_bonus_low!B7</f>
        <v>19344977.1486059</v>
      </c>
      <c r="G19" s="164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low_v2_m!J7</f>
        <v>0</v>
      </c>
      <c r="K19" s="165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SUM(low_v5_m!C7:J7)</f>
        <v>2801537.62062767</v>
      </c>
      <c r="O19" s="166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low_v2_m!D8+temporary_pension_bonus_low!B8</f>
        <v>18490578.4951819</v>
      </c>
      <c r="G20" s="165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low_v2_m!J8</f>
        <v>0</v>
      </c>
      <c r="K20" s="165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SUM(low_v5_m!C8:J8)</f>
        <v>2450156.14160319</v>
      </c>
      <c r="O20" s="166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low_v2_m!D9+temporary_pension_bonus_low!B9</f>
        <v>20206487.8241816</v>
      </c>
      <c r="G21" s="165" t="n">
        <f aca="false">low_v2_m!E9+temporary_pension_bonus_low!B9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low_v2_m!J9</f>
        <v>18733.8129683629</v>
      </c>
      <c r="K21" s="165" t="n">
        <f aca="false">low_v2_m!K9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SUM(low_v5_m!C9:J9)</f>
        <v>3892938.68981568</v>
      </c>
      <c r="O21" s="166" t="n">
        <v>112083822.294624</v>
      </c>
      <c r="P21" s="7"/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low_v2_m!D10+temporary_pension_bonus_low!B10</f>
        <v>19442559.2610445</v>
      </c>
      <c r="G22" s="163" t="n">
        <f aca="false">low_v2_m!E10+temporary_pension_bonus_low!B10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low_v2_m!J10</f>
        <v>52369.7306842421</v>
      </c>
      <c r="K22" s="163" t="n">
        <f aca="false">low_v2_m!K10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SUM(low_v5_m!C10:J10)</f>
        <v>4222415.9294058</v>
      </c>
      <c r="O22" s="167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low_v2_m!D11+temporary_pension_bonus_low!B11</f>
        <v>20770363.766955</v>
      </c>
      <c r="G23" s="165" t="n">
        <f aca="false">low_v2_m!E11+temporary_pension_bonus_low!B11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low_v2_m!J11</f>
        <v>99239.5036172691</v>
      </c>
      <c r="K23" s="165" t="n">
        <f aca="false">low_v2_m!K11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SUM(low_v5_m!C11:J11)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low_v2_m!D12+temporary_pension_bonus_low!B12</f>
        <v>19946339.4687235</v>
      </c>
      <c r="G24" s="165" t="n">
        <f aca="false">low_v2_m!E12+temporary_pension_bonus_low!B12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low_v2_m!J12</f>
        <v>117229.967816862</v>
      </c>
      <c r="K24" s="165" t="n">
        <f aca="false">low_v2_m!K12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SUM(low_v5_m!C12:J12)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low_v2_m!D13+temporary_pension_bonus_low!B13</f>
        <v>21733835.2916423</v>
      </c>
      <c r="G25" s="165" t="n">
        <f aca="false">low_v2_m!E13+temporary_pension_bonus_low!B13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low_v2_m!J13</f>
        <v>162721.178424523</v>
      </c>
      <c r="K25" s="165" t="n">
        <f aca="false">low_v2_m!K13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SUM(low_v5_m!C13:J13)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low_v2_m!D14+temporary_pension_bonus_low!B14</f>
        <v>20218888.9531109</v>
      </c>
      <c r="G26" s="163" t="n">
        <f aca="false">low_v2_m!E14+temporary_pension_bonus_low!B14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low_v2_m!J14</f>
        <v>175524.962830442</v>
      </c>
      <c r="K26" s="163" t="n">
        <f aca="false">low_v2_m!K14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SUM(low_v5_m!C14:J14)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low_v2_m!D15+temporary_pension_bonus_low!B15</f>
        <v>20296024.1848378</v>
      </c>
      <c r="G27" s="165" t="n">
        <f aca="false">low_v2_m!E15+temporary_pension_bonus_low!B15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low_v2_m!J15</f>
        <v>202742.650637218</v>
      </c>
      <c r="K27" s="165" t="n">
        <f aca="false">low_v2_m!K15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SUM(low_v5_m!C15:J15)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low_v2_m!D16+temporary_pension_bonus_low!B16</f>
        <v>18996972.1123845</v>
      </c>
      <c r="G28" s="165" t="n">
        <f aca="false">low_v2_m!E16+temporary_pension_bonus_low!B16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low_v2_m!J16</f>
        <v>222862.309346122</v>
      </c>
      <c r="K28" s="165" t="n">
        <f aca="false">low_v2_m!K16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SUM(low_v5_m!C16:J16)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low_v2_m!D17+temporary_pension_bonus_low!B17</f>
        <v>17389518.3454195</v>
      </c>
      <c r="G29" s="165" t="n">
        <f aca="false">low_v2_m!E17+temporary_pension_bonus_low!B17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low_v2_m!J17</f>
        <v>230971.30147243</v>
      </c>
      <c r="K29" s="165" t="n">
        <f aca="false">low_v2_m!K17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SUM(low_v5_m!C17:J17)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low_v2_m!D18+temporary_pension_bonus_low!B18</f>
        <v>17226658.2022373</v>
      </c>
      <c r="G30" s="163" t="n">
        <f aca="false">low_v2_m!E18+temporary_pension_bonus_low!B18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low_v2_m!J18</f>
        <v>195590.567062491</v>
      </c>
      <c r="K30" s="163" t="n">
        <f aca="false">low_v2_m!K18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SUM(low_v5_m!C18:J18)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low_v2_m!D19+temporary_pension_bonus_low!B19</f>
        <v>17407059.925948</v>
      </c>
      <c r="G31" s="165" t="n">
        <f aca="false">low_v2_m!E19+temporary_pension_bonus_low!B19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low_v2_m!J19</f>
        <v>189500.232062338</v>
      </c>
      <c r="K31" s="165" t="n">
        <f aca="false">low_v2_m!K19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SUM(low_v5_m!C19:J19)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low_v2_m!D20+temporary_pension_bonus_low!B20</f>
        <v>17897795.9099235</v>
      </c>
      <c r="G32" s="165" t="n">
        <f aca="false">low_v2_m!E20+temporary_pension_bonus_low!B20</f>
        <v>17183477.4961752</v>
      </c>
      <c r="H32" s="67" t="n">
        <f aca="false">F32-J32</f>
        <v>17693230.2507042</v>
      </c>
      <c r="I32" s="67" t="n">
        <f aca="false">G32-K32</f>
        <v>16985048.8067325</v>
      </c>
      <c r="J32" s="165" t="n">
        <f aca="false">low_v2_m!J20</f>
        <v>204565.659219299</v>
      </c>
      <c r="K32" s="165" t="n">
        <f aca="false">low_v2_m!K20</f>
        <v>198428.68944272</v>
      </c>
      <c r="L32" s="67" t="n">
        <f aca="false">H32-I32</f>
        <v>708181.443971694</v>
      </c>
      <c r="M32" s="67" t="n">
        <f aca="false">J32-K32</f>
        <v>6136.96977657895</v>
      </c>
      <c r="N32" s="165" t="n">
        <f aca="false">SUM(low_v5_m!C20:J20)</f>
        <v>3222133.25828742</v>
      </c>
      <c r="O32" s="7"/>
      <c r="P32" s="7"/>
      <c r="Q32" s="67" t="n">
        <f aca="false">I32*5.5017049523</f>
        <v>93446727.1350574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20615870.1520565</v>
      </c>
      <c r="Y32" s="67" t="n">
        <f aca="false">N32*5.1890047538</f>
        <v>16719664.7946305</v>
      </c>
      <c r="Z32" s="67" t="n">
        <f aca="false">L32*5.5017049523</f>
        <v>3896205.35742603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low_v2_m!D21+temporary_pension_bonus_low!B21</f>
        <v>17621153.161358</v>
      </c>
      <c r="G33" s="165" t="n">
        <f aca="false">low_v2_m!E21+temporary_pension_bonus_low!B21</f>
        <v>16917937.158817</v>
      </c>
      <c r="H33" s="67" t="n">
        <f aca="false">F33-J33</f>
        <v>17398477.6134999</v>
      </c>
      <c r="I33" s="67" t="n">
        <f aca="false">G33-K33</f>
        <v>16701941.8773947</v>
      </c>
      <c r="J33" s="165" t="n">
        <f aca="false">low_v2_m!J21</f>
        <v>222675.54785813</v>
      </c>
      <c r="K33" s="165" t="n">
        <f aca="false">low_v2_m!K21</f>
        <v>215995.281422386</v>
      </c>
      <c r="L33" s="67" t="n">
        <f aca="false">H33-I33</f>
        <v>696535.736105228</v>
      </c>
      <c r="M33" s="67" t="n">
        <f aca="false">J33-K33</f>
        <v>6680.26643574389</v>
      </c>
      <c r="N33" s="165" t="n">
        <f aca="false">SUM(low_v5_m!C21:J21)</f>
        <v>3291310.39926659</v>
      </c>
      <c r="O33" s="7"/>
      <c r="P33" s="7"/>
      <c r="Q33" s="67" t="n">
        <f aca="false">I33*5.5017049523</f>
        <v>91889156.339889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20910759.4168098</v>
      </c>
      <c r="Y33" s="67" t="n">
        <f aca="false">N33*5.1890047538</f>
        <v>17078625.3080257</v>
      </c>
      <c r="Z33" s="67" t="n">
        <f aca="false">L33*5.5017049523</f>
        <v>3832134.10878406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low_v2_m!D22+temporary_pension_bonus_low!B22</f>
        <v>20109821.0743411</v>
      </c>
      <c r="G34" s="163" t="n">
        <f aca="false">low_v2_m!E22+temporary_pension_bonus_low!B22</f>
        <v>19389403.6910782</v>
      </c>
      <c r="H34" s="8" t="n">
        <f aca="false">F34-J34</f>
        <v>19865867.4184362</v>
      </c>
      <c r="I34" s="8" t="n">
        <f aca="false">G34-K34</f>
        <v>19152768.6448504</v>
      </c>
      <c r="J34" s="163" t="n">
        <f aca="false">low_v2_m!J22</f>
        <v>243953.655904947</v>
      </c>
      <c r="K34" s="163" t="n">
        <f aca="false">low_v2_m!K22</f>
        <v>236635.046227798</v>
      </c>
      <c r="L34" s="8" t="n">
        <f aca="false">H34-I34</f>
        <v>713098.773585796</v>
      </c>
      <c r="M34" s="8" t="n">
        <f aca="false">J34-K34</f>
        <v>7318.60967714837</v>
      </c>
      <c r="N34" s="163" t="n">
        <f aca="false">SUM(low_v5_m!C22:J22)</f>
        <v>3800653.12600273</v>
      </c>
      <c r="O34" s="5"/>
      <c r="P34" s="5"/>
      <c r="Q34" s="8" t="n">
        <f aca="false">I34*5.5017049523</f>
        <v>105372882.10363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23644866.1924891</v>
      </c>
      <c r="Y34" s="8" t="n">
        <f aca="false">N34*5.1890047538</f>
        <v>19721607.138373</v>
      </c>
      <c r="Z34" s="8" t="n">
        <f aca="false">L34*5.5017049523</f>
        <v>3923259.05411603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low_v2_m!D23+temporary_pension_bonus_low!B23</f>
        <v>18627879.2636555</v>
      </c>
      <c r="G35" s="165" t="n">
        <f aca="false">low_v2_m!E23+temporary_pension_bonus_low!B23</f>
        <v>17895308.1987133</v>
      </c>
      <c r="H35" s="67" t="n">
        <f aca="false">F35-J35</f>
        <v>18336464.66592</v>
      </c>
      <c r="I35" s="67" t="n">
        <f aca="false">G35-K35</f>
        <v>17612636.0389099</v>
      </c>
      <c r="J35" s="165" t="n">
        <f aca="false">low_v2_m!J23</f>
        <v>291414.597735527</v>
      </c>
      <c r="K35" s="165" t="n">
        <f aca="false">low_v2_m!K23</f>
        <v>282672.159803461</v>
      </c>
      <c r="L35" s="67" t="n">
        <f aca="false">H35-I35</f>
        <v>723828.627010088</v>
      </c>
      <c r="M35" s="67" t="n">
        <f aca="false">J35-K35</f>
        <v>8742.43793206581</v>
      </c>
      <c r="N35" s="165" t="n">
        <f aca="false">SUM(low_v5_m!C23:J23)</f>
        <v>2966221.31103036</v>
      </c>
      <c r="O35" s="7"/>
      <c r="P35" s="7"/>
      <c r="Q35" s="67" t="n">
        <f aca="false">I35*5.5017049523</f>
        <v>96899526.9183279</v>
      </c>
      <c r="R35" s="67"/>
      <c r="S35" s="67"/>
      <c r="T35" s="7"/>
      <c r="U35" s="7"/>
      <c r="V35" s="67" t="n">
        <f aca="false">K35*5.5017049523</f>
        <v>1555178.82146804</v>
      </c>
      <c r="W35" s="67" t="n">
        <f aca="false">M35*5.5017049523</f>
        <v>48098.3140660218</v>
      </c>
      <c r="X35" s="67" t="n">
        <f aca="false">N35*5.1890047538+L35*5.5017049523</f>
        <v>19374028.0255973</v>
      </c>
      <c r="Y35" s="67" t="n">
        <f aca="false">N35*5.1890047538</f>
        <v>15391736.4837594</v>
      </c>
      <c r="Z35" s="67" t="n">
        <f aca="false">L35*5.5017049523</f>
        <v>3982291.54183791</v>
      </c>
      <c r="AA35" s="67" t="n">
        <f aca="false">IFE_cost_low!B23*3</f>
        <v>1999588.56084</v>
      </c>
      <c r="AB35" s="67" t="n">
        <f aca="false">AA35*$AC$13</f>
        <v>17935235.8608821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low_v2_m!D24+temporary_pension_bonus_low!B24</f>
        <v>18525378.6557178</v>
      </c>
      <c r="G36" s="165" t="n">
        <f aca="false">low_v2_m!E24+temporary_pension_bonus_low!B24</f>
        <v>17794938.9466172</v>
      </c>
      <c r="H36" s="67" t="n">
        <f aca="false">F36-J36</f>
        <v>18227234.8069191</v>
      </c>
      <c r="I36" s="67" t="n">
        <f aca="false">G36-K36</f>
        <v>17505739.4132825</v>
      </c>
      <c r="J36" s="165" t="n">
        <f aca="false">low_v2_m!J24</f>
        <v>298143.848798639</v>
      </c>
      <c r="K36" s="165" t="n">
        <f aca="false">low_v2_m!K24</f>
        <v>289199.53333468</v>
      </c>
      <c r="L36" s="67" t="n">
        <f aca="false">H36-I36</f>
        <v>721495.393636607</v>
      </c>
      <c r="M36" s="67" t="n">
        <f aca="false">J36-K36</f>
        <v>8944.31546395912</v>
      </c>
      <c r="N36" s="165" t="n">
        <f aca="false">SUM(low_v5_m!C24:J24)</f>
        <v>2955333.46344503</v>
      </c>
      <c r="O36" s="7"/>
      <c r="P36" s="7"/>
      <c r="Q36" s="67" t="n">
        <f aca="false">I36*5.5017049523</f>
        <v>96311413.2237297</v>
      </c>
      <c r="R36" s="67"/>
      <c r="S36" s="67"/>
      <c r="T36" s="7"/>
      <c r="U36" s="7"/>
      <c r="V36" s="67" t="n">
        <f aca="false">K36*5.5017049523</f>
        <v>1591090.50475026</v>
      </c>
      <c r="W36" s="67" t="n">
        <f aca="false">M36*5.5017049523</f>
        <v>49208.9846829974</v>
      </c>
      <c r="X36" s="67" t="n">
        <f aca="false">N36*5.1890047538+L36*5.5017049523</f>
        <v>19304694.1711126</v>
      </c>
      <c r="Y36" s="67" t="n">
        <f aca="false">N36*5.1890047538</f>
        <v>15335239.3908805</v>
      </c>
      <c r="Z36" s="67" t="n">
        <f aca="false">L36*5.5017049523</f>
        <v>3969454.78023216</v>
      </c>
      <c r="AA36" s="67" t="n">
        <f aca="false">IFE_cost_low!B24*3</f>
        <v>2709591.35356</v>
      </c>
      <c r="AB36" s="67" t="n">
        <f aca="false">AA36*$AC$13</f>
        <v>24303579.728567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low_v2_m!D25+temporary_pension_bonus_low!B25</f>
        <v>18015850.7767894</v>
      </c>
      <c r="G37" s="165" t="n">
        <f aca="false">low_v2_m!E25+temporary_pension_bonus_low!B25</f>
        <v>17304017.3812953</v>
      </c>
      <c r="H37" s="67" t="n">
        <f aca="false">F37-J37</f>
        <v>17718076.9171411</v>
      </c>
      <c r="I37" s="67" t="n">
        <f aca="false">G37-K37</f>
        <v>17015176.7374364</v>
      </c>
      <c r="J37" s="165" t="n">
        <f aca="false">low_v2_m!J25</f>
        <v>297773.859648287</v>
      </c>
      <c r="K37" s="165" t="n">
        <f aca="false">low_v2_m!K25</f>
        <v>288840.643858838</v>
      </c>
      <c r="L37" s="67" t="n">
        <f aca="false">H37-I37</f>
        <v>702900.179704681</v>
      </c>
      <c r="M37" s="67" t="n">
        <f aca="false">J37-K37</f>
        <v>8933.21578944864</v>
      </c>
      <c r="N37" s="165" t="n">
        <f aca="false">SUM(low_v5_m!C25:J25)</f>
        <v>2959625.64826466</v>
      </c>
      <c r="O37" s="7"/>
      <c r="P37" s="7"/>
      <c r="Q37" s="67" t="n">
        <f aca="false">I37*5.5017049523</f>
        <v>93612482.1206137</v>
      </c>
      <c r="R37" s="67"/>
      <c r="S37" s="67"/>
      <c r="T37" s="7"/>
      <c r="U37" s="7"/>
      <c r="V37" s="67" t="n">
        <f aca="false">K37*5.5017049523</f>
        <v>1589116.00074369</v>
      </c>
      <c r="W37" s="67" t="n">
        <f aca="false">M37*5.5017049523</f>
        <v>49147.9175487742</v>
      </c>
      <c r="X37" s="67" t="n">
        <f aca="false">N37*5.1890047538+L37*5.5017049523</f>
        <v>19224660.9579675</v>
      </c>
      <c r="Y37" s="67" t="n">
        <f aca="false">N37*5.1890047538</f>
        <v>15357511.5583137</v>
      </c>
      <c r="Z37" s="67" t="n">
        <f aca="false">L37*5.5017049523</f>
        <v>3867149.3996538</v>
      </c>
      <c r="AA37" s="67" t="n">
        <f aca="false">IFE_cost_low!B25*3</f>
        <v>820382.2552</v>
      </c>
      <c r="AB37" s="67" t="n">
        <f aca="false">AA37*$AC$13</f>
        <v>7358388.38611546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low_v2_m!D26+temporary_pension_bonus_low!B26</f>
        <v>17387785.8903874</v>
      </c>
      <c r="G38" s="163" t="n">
        <f aca="false">low_v2_m!E26+temporary_pension_bonus_low!B26</f>
        <v>16698846.118855</v>
      </c>
      <c r="H38" s="8" t="n">
        <f aca="false">F38-J38</f>
        <v>17088494.8210518</v>
      </c>
      <c r="I38" s="8" t="n">
        <f aca="false">G38-K38</f>
        <v>16408533.7815994</v>
      </c>
      <c r="J38" s="163" t="n">
        <f aca="false">low_v2_m!J26</f>
        <v>299291.069335594</v>
      </c>
      <c r="K38" s="163" t="n">
        <f aca="false">low_v2_m!K26</f>
        <v>290312.337255526</v>
      </c>
      <c r="L38" s="8" t="n">
        <f aca="false">H38-I38</f>
        <v>679961.039452331</v>
      </c>
      <c r="M38" s="8" t="n">
        <f aca="false">J38-K38</f>
        <v>8978.7320800678</v>
      </c>
      <c r="N38" s="163" t="n">
        <f aca="false">SUM(low_v5_m!C26:J26)</f>
        <v>3387776.75125744</v>
      </c>
      <c r="O38" s="5"/>
      <c r="P38" s="5"/>
      <c r="Q38" s="8" t="n">
        <f aca="false">I38*5.5017049523</f>
        <v>90274911.5662074</v>
      </c>
      <c r="R38" s="8"/>
      <c r="S38" s="8"/>
      <c r="T38" s="5"/>
      <c r="U38" s="5"/>
      <c r="V38" s="8" t="n">
        <f aca="false">K38*5.5017049523</f>
        <v>1597212.82359252</v>
      </c>
      <c r="W38" s="8" t="n">
        <f aca="false">M38*5.5017049523</f>
        <v>49398.3347502839</v>
      </c>
      <c r="X38" s="8" t="n">
        <f aca="false">N38*5.1890047538+L38*5.5017049523</f>
        <v>21320134.6852139</v>
      </c>
      <c r="Y38" s="8" t="n">
        <f aca="false">N38*5.1890047538</f>
        <v>17579189.667088</v>
      </c>
      <c r="Z38" s="8" t="n">
        <f aca="false">L38*5.5017049523</f>
        <v>3740945.01812595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low_v2_m!D27+temporary_pension_bonus_low!B27</f>
        <v>17748980.3520945</v>
      </c>
      <c r="G39" s="165" t="n">
        <f aca="false">low_v2_m!E27+temporary_pension_bonus_low!B27</f>
        <v>17044667.6217227</v>
      </c>
      <c r="H39" s="67" t="n">
        <f aca="false">F39-J39</f>
        <v>17425889.3677144</v>
      </c>
      <c r="I39" s="67" t="n">
        <f aca="false">G39-K39</f>
        <v>16731269.366874</v>
      </c>
      <c r="J39" s="165" t="n">
        <f aca="false">low_v2_m!J27</f>
        <v>323090.984380113</v>
      </c>
      <c r="K39" s="165" t="n">
        <f aca="false">low_v2_m!K27</f>
        <v>313398.254848709</v>
      </c>
      <c r="L39" s="67" t="n">
        <f aca="false">H39-I39</f>
        <v>694620.000840349</v>
      </c>
      <c r="M39" s="67" t="n">
        <f aca="false">J39-K39</f>
        <v>9692.72953140352</v>
      </c>
      <c r="N39" s="165" t="n">
        <f aca="false">SUM(low_v5_m!C27:J27)</f>
        <v>2908367.11344014</v>
      </c>
      <c r="O39" s="7"/>
      <c r="P39" s="7"/>
      <c r="Q39" s="67" t="n">
        <f aca="false">I39*5.5017049523</f>
        <v>92050507.5339961</v>
      </c>
      <c r="R39" s="67"/>
      <c r="S39" s="67"/>
      <c r="T39" s="7"/>
      <c r="U39" s="7"/>
      <c r="V39" s="67" t="n">
        <f aca="false">K39*5.5017049523</f>
        <v>1724224.73074332</v>
      </c>
      <c r="W39" s="67" t="n">
        <f aca="false">M39*5.5017049523</f>
        <v>53326.5380642272</v>
      </c>
      <c r="X39" s="67" t="n">
        <f aca="false">N39*5.1890047538+L39*5.5017049523</f>
        <v>18913125.0760264</v>
      </c>
      <c r="Y39" s="67" t="n">
        <f aca="false">N39*5.1890047538</f>
        <v>15091530.7774365</v>
      </c>
      <c r="Z39" s="67" t="n">
        <f aca="false">L39*5.5017049523</f>
        <v>3821594.29858998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low_v2_m!D28+temporary_pension_bonus_low!B28</f>
        <v>18077855.7489219</v>
      </c>
      <c r="G40" s="165" t="n">
        <f aca="false">low_v2_m!E28+temporary_pension_bonus_low!B28</f>
        <v>17359708.5362597</v>
      </c>
      <c r="H40" s="67" t="n">
        <f aca="false">F40-J40</f>
        <v>17738602.552913</v>
      </c>
      <c r="I40" s="67" t="n">
        <f aca="false">G40-K40</f>
        <v>17030632.9361311</v>
      </c>
      <c r="J40" s="165" t="n">
        <f aca="false">low_v2_m!J28</f>
        <v>339253.196008928</v>
      </c>
      <c r="K40" s="165" t="n">
        <f aca="false">low_v2_m!K28</f>
        <v>329075.60012866</v>
      </c>
      <c r="L40" s="67" t="n">
        <f aca="false">H40-I40</f>
        <v>707969.616781917</v>
      </c>
      <c r="M40" s="67" t="n">
        <f aca="false">J40-K40</f>
        <v>10177.5958802679</v>
      </c>
      <c r="N40" s="165" t="n">
        <f aca="false">SUM(low_v5_m!C28:J28)</f>
        <v>2982861.19689075</v>
      </c>
      <c r="O40" s="7"/>
      <c r="P40" s="7"/>
      <c r="Q40" s="67" t="n">
        <f aca="false">I40*5.5017049523</f>
        <v>93697517.5655158</v>
      </c>
      <c r="R40" s="67"/>
      <c r="S40" s="67"/>
      <c r="T40" s="7"/>
      <c r="U40" s="7"/>
      <c r="V40" s="67" t="n">
        <f aca="false">K40*5.5017049523</f>
        <v>1810476.85890894</v>
      </c>
      <c r="W40" s="67" t="n">
        <f aca="false">M40*5.5017049523</f>
        <v>55994.1296569777</v>
      </c>
      <c r="X40" s="67" t="n">
        <f aca="false">N40*5.1890047538+L40*5.5017049523</f>
        <v>19373120.8773186</v>
      </c>
      <c r="Y40" s="67" t="n">
        <f aca="false">N40*5.1890047538</f>
        <v>15478080.9305916</v>
      </c>
      <c r="Z40" s="67" t="n">
        <f aca="false">L40*5.5017049523</f>
        <v>3895039.946727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low_v2_m!D29+temporary_pension_bonus_low!B29</f>
        <v>18651194.285501</v>
      </c>
      <c r="G41" s="165" t="n">
        <f aca="false">low_v2_m!E29+temporary_pension_bonus_low!B29</f>
        <v>17908433.9511206</v>
      </c>
      <c r="H41" s="67" t="n">
        <f aca="false">F41-J41</f>
        <v>18299047.1769456</v>
      </c>
      <c r="I41" s="67" t="n">
        <f aca="false">G41-K41</f>
        <v>17566851.2558219</v>
      </c>
      <c r="J41" s="165" t="n">
        <f aca="false">low_v2_m!J29</f>
        <v>352147.108555376</v>
      </c>
      <c r="K41" s="165" t="n">
        <f aca="false">low_v2_m!K29</f>
        <v>341582.695298715</v>
      </c>
      <c r="L41" s="67" t="n">
        <f aca="false">H41-I41</f>
        <v>732195.921123672</v>
      </c>
      <c r="M41" s="67" t="n">
        <f aca="false">J41-K41</f>
        <v>10564.4132566613</v>
      </c>
      <c r="N41" s="165" t="n">
        <f aca="false">SUM(low_v5_m!C29:J29)</f>
        <v>3073508.01765609</v>
      </c>
      <c r="O41" s="7"/>
      <c r="P41" s="7"/>
      <c r="Q41" s="67" t="n">
        <f aca="false">I41*5.5017049523</f>
        <v>96647632.550473</v>
      </c>
      <c r="R41" s="67"/>
      <c r="S41" s="67"/>
      <c r="T41" s="7"/>
      <c r="U41" s="7"/>
      <c r="V41" s="67" t="n">
        <f aca="false">K41*5.5017049523</f>
        <v>1879287.20634492</v>
      </c>
      <c r="W41" s="67" t="n">
        <f aca="false">M41*5.5017049523</f>
        <v>58122.2847323174</v>
      </c>
      <c r="X41" s="67" t="n">
        <f aca="false">N41*5.1890047538+L41*5.5017049523</f>
        <v>19976773.6397599</v>
      </c>
      <c r="Y41" s="67" t="n">
        <f aca="false">N41*5.1890047538</f>
        <v>15948447.7144599</v>
      </c>
      <c r="Z41" s="67" t="n">
        <f aca="false">L41*5.5017049523</f>
        <v>4028325.92529997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low_v2_m!D30+temporary_pension_bonus_low!B30</f>
        <v>19072166.8424525</v>
      </c>
      <c r="G42" s="163" t="n">
        <f aca="false">low_v2_m!E30+temporary_pension_bonus_low!B30</f>
        <v>18311992.2529672</v>
      </c>
      <c r="H42" s="8" t="n">
        <f aca="false">F42-J42</f>
        <v>18679187.2973541</v>
      </c>
      <c r="I42" s="8" t="n">
        <f aca="false">G42-K42</f>
        <v>17930802.0942217</v>
      </c>
      <c r="J42" s="163" t="n">
        <f aca="false">low_v2_m!J30</f>
        <v>392979.545098437</v>
      </c>
      <c r="K42" s="163" t="n">
        <f aca="false">low_v2_m!K30</f>
        <v>381190.158745484</v>
      </c>
      <c r="L42" s="8" t="n">
        <f aca="false">H42-I42</f>
        <v>748385.203132313</v>
      </c>
      <c r="M42" s="8" t="n">
        <f aca="false">J42-K42</f>
        <v>11789.3863529532</v>
      </c>
      <c r="N42" s="163" t="n">
        <f aca="false">SUM(low_v5_m!C30:J30)</f>
        <v>3786616.74110768</v>
      </c>
      <c r="O42" s="5"/>
      <c r="P42" s="5"/>
      <c r="Q42" s="8" t="n">
        <f aca="false">I42*5.5017049523</f>
        <v>98649982.680491</v>
      </c>
      <c r="R42" s="8"/>
      <c r="S42" s="8"/>
      <c r="T42" s="5"/>
      <c r="U42" s="5"/>
      <c r="V42" s="8" t="n">
        <f aca="false">K42*5.5017049523</f>
        <v>2097195.78413805</v>
      </c>
      <c r="W42" s="8" t="n">
        <f aca="false">M42*5.5017049523</f>
        <v>64861.7252826204</v>
      </c>
      <c r="X42" s="8" t="n">
        <f aca="false">N42*5.1890047538+L42*5.5017049523</f>
        <v>23766166.8487275</v>
      </c>
      <c r="Y42" s="8" t="n">
        <f aca="false">N42*5.1890047538</f>
        <v>19648772.2704264</v>
      </c>
      <c r="Z42" s="8" t="n">
        <f aca="false">L42*5.5017049523</f>
        <v>4117394.57830109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low_v2_m!D31+temporary_pension_bonus_low!B31</f>
        <v>19296299.4878602</v>
      </c>
      <c r="G43" s="165" t="n">
        <f aca="false">low_v2_m!E31+temporary_pension_bonus_low!B31</f>
        <v>18526554.599738</v>
      </c>
      <c r="H43" s="67" t="n">
        <f aca="false">F43-J43</f>
        <v>18892889.9062339</v>
      </c>
      <c r="I43" s="67" t="n">
        <f aca="false">G43-K43</f>
        <v>18135247.3055605</v>
      </c>
      <c r="J43" s="165" t="n">
        <f aca="false">low_v2_m!J31</f>
        <v>403409.581626337</v>
      </c>
      <c r="K43" s="165" t="n">
        <f aca="false">low_v2_m!K31</f>
        <v>391307.294177547</v>
      </c>
      <c r="L43" s="67" t="n">
        <f aca="false">H43-I43</f>
        <v>757642.6006734</v>
      </c>
      <c r="M43" s="67" t="n">
        <f aca="false">J43-K43</f>
        <v>12102.2874487902</v>
      </c>
      <c r="N43" s="165" t="n">
        <f aca="false">SUM(low_v5_m!C31:J31)</f>
        <v>3158582.47699928</v>
      </c>
      <c r="O43" s="7"/>
      <c r="P43" s="7"/>
      <c r="Q43" s="67" t="n">
        <f aca="false">I43*5.5017049523</f>
        <v>99774779.9121872</v>
      </c>
      <c r="R43" s="67"/>
      <c r="S43" s="67"/>
      <c r="T43" s="7"/>
      <c r="U43" s="7"/>
      <c r="V43" s="67" t="n">
        <f aca="false">K43*5.5017049523</f>
        <v>2152857.27824772</v>
      </c>
      <c r="W43" s="67" t="n">
        <f aca="false">M43*5.5017049523</f>
        <v>66583.214791167</v>
      </c>
      <c r="X43" s="67" t="n">
        <f aca="false">N43*5.1890047538+L43*5.5017049523</f>
        <v>20558225.5366169</v>
      </c>
      <c r="Y43" s="67" t="n">
        <f aca="false">N43*5.1890047538</f>
        <v>16389899.4884186</v>
      </c>
      <c r="Z43" s="67" t="n">
        <f aca="false">L43*5.5017049523</f>
        <v>4168326.0481983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low_v2_m!D32+temporary_pension_bonus_low!B32</f>
        <v>19587557.2222322</v>
      </c>
      <c r="G44" s="165" t="n">
        <f aca="false">low_v2_m!E32+temporary_pension_bonus_low!B32</f>
        <v>18804254.9782508</v>
      </c>
      <c r="H44" s="67" t="n">
        <f aca="false">F44-J44</f>
        <v>19161574.3367148</v>
      </c>
      <c r="I44" s="67" t="n">
        <f aca="false">G44-K44</f>
        <v>18391051.5792989</v>
      </c>
      <c r="J44" s="165" t="n">
        <f aca="false">low_v2_m!J32</f>
        <v>425982.885517479</v>
      </c>
      <c r="K44" s="165" t="n">
        <f aca="false">low_v2_m!K32</f>
        <v>413203.398951955</v>
      </c>
      <c r="L44" s="67" t="n">
        <f aca="false">H44-I44</f>
        <v>770522.757415872</v>
      </c>
      <c r="M44" s="67" t="n">
        <f aca="false">J44-K44</f>
        <v>12779.4865655245</v>
      </c>
      <c r="N44" s="165" t="n">
        <f aca="false">SUM(low_v5_m!C32:J32)</f>
        <v>3200435.92791467</v>
      </c>
      <c r="O44" s="7"/>
      <c r="P44" s="7"/>
      <c r="Q44" s="67" t="n">
        <f aca="false">I44*5.5017049523</f>
        <v>101182139.551833</v>
      </c>
      <c r="R44" s="67"/>
      <c r="S44" s="67"/>
      <c r="T44" s="7"/>
      <c r="U44" s="7"/>
      <c r="V44" s="67" t="n">
        <f aca="false">K44*5.5017049523</f>
        <v>2273323.18632116</v>
      </c>
      <c r="W44" s="67" t="n">
        <f aca="false">M44*5.5017049523</f>
        <v>70308.9645253973</v>
      </c>
      <c r="X44" s="67" t="n">
        <f aca="false">N44*5.1890047538+L44*5.5017049523</f>
        <v>20846266.1145163</v>
      </c>
      <c r="Y44" s="67" t="n">
        <f aca="false">N44*5.1890047538</f>
        <v>16607077.2441815</v>
      </c>
      <c r="Z44" s="67" t="n">
        <f aca="false">L44*5.5017049523</f>
        <v>4239188.87033476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low_v2_m!D33+temporary_pension_bonus_low!B33</f>
        <v>19897463.0483198</v>
      </c>
      <c r="G45" s="165" t="n">
        <f aca="false">low_v2_m!E33+temporary_pension_bonus_low!B33</f>
        <v>19100549.9665192</v>
      </c>
      <c r="H45" s="67" t="n">
        <f aca="false">F45-J45</f>
        <v>19452590.7784141</v>
      </c>
      <c r="I45" s="67" t="n">
        <f aca="false">G45-K45</f>
        <v>18669023.8647106</v>
      </c>
      <c r="J45" s="165" t="n">
        <f aca="false">low_v2_m!J33</f>
        <v>444872.269905728</v>
      </c>
      <c r="K45" s="165" t="n">
        <f aca="false">low_v2_m!K33</f>
        <v>431526.101808556</v>
      </c>
      <c r="L45" s="67" t="n">
        <f aca="false">H45-I45</f>
        <v>783566.913703468</v>
      </c>
      <c r="M45" s="67" t="n">
        <f aca="false">J45-K45</f>
        <v>13346.1680971719</v>
      </c>
      <c r="N45" s="165" t="n">
        <f aca="false">SUM(low_v5_m!C33:J33)</f>
        <v>3275999.85563823</v>
      </c>
      <c r="O45" s="7"/>
      <c r="P45" s="7"/>
      <c r="Q45" s="67" t="n">
        <f aca="false">I45*5.5017049523</f>
        <v>102711461.051085</v>
      </c>
      <c r="R45" s="67"/>
      <c r="S45" s="67"/>
      <c r="T45" s="7"/>
      <c r="U45" s="7"/>
      <c r="V45" s="67" t="n">
        <f aca="false">K45*5.5017049523</f>
        <v>2374129.29136685</v>
      </c>
      <c r="W45" s="67" t="n">
        <f aca="false">M45*5.5017049523</f>
        <v>73426.6791144391</v>
      </c>
      <c r="X45" s="67" t="n">
        <f aca="false">N45*5.1890047538+L45*5.5017049523</f>
        <v>21310132.7939357</v>
      </c>
      <c r="Y45" s="67" t="n">
        <f aca="false">N45*5.1890047538</f>
        <v>16999178.8243549</v>
      </c>
      <c r="Z45" s="67" t="n">
        <f aca="false">L45*5.5017049523</f>
        <v>4310953.9695808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low_v2_m!D34+temporary_pension_bonus_low!B34</f>
        <v>20187685.4914614</v>
      </c>
      <c r="G46" s="163" t="n">
        <f aca="false">low_v2_m!E34+temporary_pension_bonus_low!B34</f>
        <v>19377945.3105442</v>
      </c>
      <c r="H46" s="8" t="n">
        <f aca="false">F46-J46</f>
        <v>19714903.2943553</v>
      </c>
      <c r="I46" s="8" t="n">
        <f aca="false">G46-K46</f>
        <v>18919346.5793513</v>
      </c>
      <c r="J46" s="163" t="n">
        <f aca="false">low_v2_m!J34</f>
        <v>472782.197106061</v>
      </c>
      <c r="K46" s="163" t="n">
        <f aca="false">low_v2_m!K34</f>
        <v>458598.731192879</v>
      </c>
      <c r="L46" s="8" t="n">
        <f aca="false">H46-I46</f>
        <v>795556.715003956</v>
      </c>
      <c r="M46" s="8" t="n">
        <f aca="false">J46-K46</f>
        <v>14183.4659131818</v>
      </c>
      <c r="N46" s="163" t="n">
        <f aca="false">SUM(low_v5_m!C34:J34)</f>
        <v>4024647.98199843</v>
      </c>
      <c r="O46" s="5"/>
      <c r="P46" s="5"/>
      <c r="Q46" s="8" t="n">
        <f aca="false">I46*5.5017049523</f>
        <v>104088662.769897</v>
      </c>
      <c r="R46" s="8"/>
      <c r="S46" s="8"/>
      <c r="T46" s="5"/>
      <c r="U46" s="5"/>
      <c r="V46" s="8" t="n">
        <f aca="false">K46*5.5017049523</f>
        <v>2523074.91052236</v>
      </c>
      <c r="W46" s="8" t="n">
        <f aca="false">M46*5.5017049523</f>
        <v>78033.2446553307</v>
      </c>
      <c r="X46" s="8" t="n">
        <f aca="false">N46*5.1890047538+L46*5.5017049523</f>
        <v>25260835.8297342</v>
      </c>
      <c r="Y46" s="8" t="n">
        <f aca="false">N46*5.1890047538</f>
        <v>20883917.5109614</v>
      </c>
      <c r="Z46" s="8" t="n">
        <f aca="false">L46*5.5017049523</f>
        <v>4376918.31877279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low_v2_m!D35+temporary_pension_bonus_low!B35</f>
        <v>20448449.8119092</v>
      </c>
      <c r="G47" s="165" t="n">
        <f aca="false">low_v2_m!E35+temporary_pension_bonus_low!B35</f>
        <v>19626699.0952724</v>
      </c>
      <c r="H47" s="67" t="n">
        <f aca="false">F47-J47</f>
        <v>19963397.276479</v>
      </c>
      <c r="I47" s="67" t="n">
        <f aca="false">G47-K47</f>
        <v>19156198.1359051</v>
      </c>
      <c r="J47" s="165" t="n">
        <f aca="false">low_v2_m!J35</f>
        <v>485052.535430153</v>
      </c>
      <c r="K47" s="165" t="n">
        <f aca="false">low_v2_m!K35</f>
        <v>470500.959367249</v>
      </c>
      <c r="L47" s="67" t="n">
        <f aca="false">H47-I47</f>
        <v>807199.140573904</v>
      </c>
      <c r="M47" s="67" t="n">
        <f aca="false">J47-K47</f>
        <v>14551.5760629046</v>
      </c>
      <c r="N47" s="165" t="n">
        <f aca="false">SUM(low_v5_m!C35:J35)</f>
        <v>3320573.1652613</v>
      </c>
      <c r="O47" s="7"/>
      <c r="P47" s="7"/>
      <c r="Q47" s="67" t="n">
        <f aca="false">I47*5.5017049523</f>
        <v>105391750.151549</v>
      </c>
      <c r="R47" s="67"/>
      <c r="S47" s="67"/>
      <c r="T47" s="7"/>
      <c r="U47" s="7"/>
      <c r="V47" s="67" t="n">
        <f aca="false">K47*5.5017049523</f>
        <v>2588557.45821269</v>
      </c>
      <c r="W47" s="67" t="n">
        <f aca="false">M47*5.5017049523</f>
        <v>80058.4780890524</v>
      </c>
      <c r="X47" s="67" t="n">
        <f aca="false">N47*5.1890047538+L47*5.5017049523</f>
        <v>21671441.4490693</v>
      </c>
      <c r="Y47" s="67" t="n">
        <f aca="false">N47*5.1890047538</f>
        <v>17230469.9398816</v>
      </c>
      <c r="Z47" s="67" t="n">
        <f aca="false">L47*5.5017049523</f>
        <v>4440971.50918775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low_v2_m!D36+temporary_pension_bonus_low!B36</f>
        <v>20716781.4908999</v>
      </c>
      <c r="G48" s="165" t="n">
        <f aca="false">low_v2_m!E36+temporary_pension_bonus_low!B36</f>
        <v>19882490.2276888</v>
      </c>
      <c r="H48" s="67" t="n">
        <f aca="false">F48-J48</f>
        <v>20217410.9483888</v>
      </c>
      <c r="I48" s="67" t="n">
        <f aca="false">G48-K48</f>
        <v>19398100.801453</v>
      </c>
      <c r="J48" s="165" t="n">
        <f aca="false">low_v2_m!J36</f>
        <v>499370.542511118</v>
      </c>
      <c r="K48" s="165" t="n">
        <f aca="false">low_v2_m!K36</f>
        <v>484389.426235784</v>
      </c>
      <c r="L48" s="67" t="n">
        <f aca="false">H48-I48</f>
        <v>819310.146935821</v>
      </c>
      <c r="M48" s="67" t="n">
        <f aca="false">J48-K48</f>
        <v>14981.1162753336</v>
      </c>
      <c r="N48" s="165" t="n">
        <f aca="false">SUM(low_v5_m!C36:J36)</f>
        <v>3307881.76278656</v>
      </c>
      <c r="O48" s="7"/>
      <c r="P48" s="7"/>
      <c r="Q48" s="67" t="n">
        <f aca="false">I48*5.5017049523</f>
        <v>106722627.244568</v>
      </c>
      <c r="R48" s="67"/>
      <c r="S48" s="67"/>
      <c r="T48" s="7"/>
      <c r="U48" s="7"/>
      <c r="V48" s="67" t="n">
        <f aca="false">K48*5.5017049523</f>
        <v>2664967.70516317</v>
      </c>
      <c r="W48" s="67" t="n">
        <f aca="false">M48*5.5017049523</f>
        <v>82421.6816029851</v>
      </c>
      <c r="X48" s="67" t="n">
        <f aca="false">N48*5.1890047538+L48*5.5017049523</f>
        <v>21672216.8849742</v>
      </c>
      <c r="Y48" s="67" t="n">
        <f aca="false">N48*5.1890047538</f>
        <v>17164614.1921078</v>
      </c>
      <c r="Z48" s="67" t="n">
        <f aca="false">L48*5.5017049523</f>
        <v>4507602.69286644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low_v2_m!D37+temporary_pension_bonus_low!B37</f>
        <v>20972557.1252612</v>
      </c>
      <c r="G49" s="165" t="n">
        <f aca="false">low_v2_m!E37+temporary_pension_bonus_low!B37</f>
        <v>20127191.0717877</v>
      </c>
      <c r="H49" s="67" t="n">
        <f aca="false">F49-J49</f>
        <v>20450535.1426894</v>
      </c>
      <c r="I49" s="67" t="n">
        <f aca="false">G49-K49</f>
        <v>19620829.7486931</v>
      </c>
      <c r="J49" s="165" t="n">
        <f aca="false">low_v2_m!J37</f>
        <v>522021.982571829</v>
      </c>
      <c r="K49" s="165" t="n">
        <f aca="false">low_v2_m!K37</f>
        <v>506361.323094674</v>
      </c>
      <c r="L49" s="67" t="n">
        <f aca="false">H49-I49</f>
        <v>829705.393996313</v>
      </c>
      <c r="M49" s="67" t="n">
        <f aca="false">J49-K49</f>
        <v>15660.6594771548</v>
      </c>
      <c r="N49" s="165" t="n">
        <f aca="false">SUM(low_v5_m!C37:J37)</f>
        <v>3416704.62979144</v>
      </c>
      <c r="O49" s="7"/>
      <c r="P49" s="7"/>
      <c r="Q49" s="67" t="n">
        <f aca="false">I49*5.5017049523</f>
        <v>107948016.19662</v>
      </c>
      <c r="R49" s="67"/>
      <c r="S49" s="67"/>
      <c r="T49" s="7"/>
      <c r="U49" s="7"/>
      <c r="V49" s="67" t="n">
        <f aca="false">K49*5.5017049523</f>
        <v>2785850.59892315</v>
      </c>
      <c r="W49" s="67" t="n">
        <f aca="false">M49*5.5017049523</f>
        <v>86160.3278017467</v>
      </c>
      <c r="X49" s="67" t="n">
        <f aca="false">N49*5.1890047538+L49*5.5017049523</f>
        <v>22294090.8414178</v>
      </c>
      <c r="Y49" s="67" t="n">
        <f aca="false">N49*5.1890047538</f>
        <v>17729296.5663182</v>
      </c>
      <c r="Z49" s="67" t="n">
        <f aca="false">L49*5.5017049523</f>
        <v>4564794.27509954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low_v2_m!D38+temporary_pension_bonus_low!B38</f>
        <v>21252445.4105195</v>
      </c>
      <c r="G50" s="163" t="n">
        <f aca="false">low_v2_m!E38+temporary_pension_bonus_low!B38</f>
        <v>20394714.8399769</v>
      </c>
      <c r="H50" s="8" t="n">
        <f aca="false">F50-J50</f>
        <v>20698922.0419615</v>
      </c>
      <c r="I50" s="8" t="n">
        <f aca="false">G50-K50</f>
        <v>19857797.1724757</v>
      </c>
      <c r="J50" s="163" t="n">
        <f aca="false">low_v2_m!J38</f>
        <v>553523.368557929</v>
      </c>
      <c r="K50" s="163" t="n">
        <f aca="false">low_v2_m!K38</f>
        <v>536917.667501191</v>
      </c>
      <c r="L50" s="8" t="n">
        <f aca="false">H50-I50</f>
        <v>841124.86948584</v>
      </c>
      <c r="M50" s="8" t="n">
        <f aca="false">J50-K50</f>
        <v>16605.7010567378</v>
      </c>
      <c r="N50" s="163" t="n">
        <f aca="false">SUM(low_v5_m!C38:J38)</f>
        <v>4143150.26809358</v>
      </c>
      <c r="O50" s="5"/>
      <c r="P50" s="5"/>
      <c r="Q50" s="8" t="n">
        <f aca="false">I50*5.5017049523</f>
        <v>109251741.045578</v>
      </c>
      <c r="R50" s="8"/>
      <c r="S50" s="8"/>
      <c r="T50" s="5"/>
      <c r="U50" s="5"/>
      <c r="V50" s="8" t="n">
        <f aca="false">K50*5.5017049523</f>
        <v>2953962.59026867</v>
      </c>
      <c r="W50" s="8" t="n">
        <f aca="false">M50*5.5017049523</f>
        <v>91359.6677402677</v>
      </c>
      <c r="X50" s="8" t="n">
        <f aca="false">N50*5.1890047538+L50*5.5017049523</f>
        <v>26126447.2967982</v>
      </c>
      <c r="Y50" s="8" t="n">
        <f aca="false">N50*5.1890047538</f>
        <v>21498826.4368453</v>
      </c>
      <c r="Z50" s="8" t="n">
        <f aca="false">L50*5.5017049523</f>
        <v>4627620.85995294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low_v2_m!D39+temporary_pension_bonus_low!B39</f>
        <v>21463059.0414071</v>
      </c>
      <c r="G51" s="165" t="n">
        <f aca="false">low_v2_m!E39+temporary_pension_bonus_low!B39</f>
        <v>20594528.733087</v>
      </c>
      <c r="H51" s="67" t="n">
        <f aca="false">F51-J51</f>
        <v>20876199.8808128</v>
      </c>
      <c r="I51" s="67" t="n">
        <f aca="false">G51-K51</f>
        <v>20025275.3473106</v>
      </c>
      <c r="J51" s="165" t="n">
        <f aca="false">low_v2_m!J39</f>
        <v>586859.160594278</v>
      </c>
      <c r="K51" s="165" t="n">
        <f aca="false">low_v2_m!K39</f>
        <v>569253.385776449</v>
      </c>
      <c r="L51" s="67" t="n">
        <f aca="false">H51-I51</f>
        <v>850924.533502258</v>
      </c>
      <c r="M51" s="67" t="n">
        <f aca="false">J51-K51</f>
        <v>17605.7748178282</v>
      </c>
      <c r="N51" s="165" t="n">
        <f aca="false">SUM(low_v5_m!C39:J39)</f>
        <v>3495560.66605656</v>
      </c>
      <c r="O51" s="7"/>
      <c r="P51" s="7"/>
      <c r="Q51" s="67" t="n">
        <f aca="false">I51*5.5017049523</f>
        <v>110173156.54947</v>
      </c>
      <c r="R51" s="67"/>
      <c r="S51" s="67"/>
      <c r="T51" s="7"/>
      <c r="U51" s="7"/>
      <c r="V51" s="67" t="n">
        <f aca="false">K51*5.5017049523</f>
        <v>3131864.17163983</v>
      </c>
      <c r="W51" s="67" t="n">
        <f aca="false">M51*5.5017049523</f>
        <v>96861.7785043241</v>
      </c>
      <c r="X51" s="67" t="n">
        <f aca="false">N51*5.1890047538+L51*5.5017049523</f>
        <v>22820016.6333667</v>
      </c>
      <c r="Y51" s="67" t="n">
        <f aca="false">N51*5.1890047538</f>
        <v>18138480.9133638</v>
      </c>
      <c r="Z51" s="67" t="n">
        <f aca="false">L51*5.5017049523</f>
        <v>4681535.72000294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low_v2_m!D40+temporary_pension_bonus_low!B40</f>
        <v>21712252.6736663</v>
      </c>
      <c r="G52" s="165" t="n">
        <f aca="false">low_v2_m!E40+temporary_pension_bonus_low!B40</f>
        <v>20832007.7935739</v>
      </c>
      <c r="H52" s="67" t="n">
        <f aca="false">F52-J52</f>
        <v>21108021.8928562</v>
      </c>
      <c r="I52" s="67" t="n">
        <f aca="false">G52-K52</f>
        <v>20245903.936188</v>
      </c>
      <c r="J52" s="165" t="n">
        <f aca="false">low_v2_m!J40</f>
        <v>604230.780810107</v>
      </c>
      <c r="K52" s="165" t="n">
        <f aca="false">low_v2_m!K40</f>
        <v>586103.857385803</v>
      </c>
      <c r="L52" s="67" t="n">
        <f aca="false">H52-I52</f>
        <v>862117.956668113</v>
      </c>
      <c r="M52" s="67" t="n">
        <f aca="false">J52-K52</f>
        <v>18126.9234243031</v>
      </c>
      <c r="N52" s="165" t="n">
        <f aca="false">SUM(low_v5_m!C40:J40)</f>
        <v>3512249.96209959</v>
      </c>
      <c r="O52" s="7"/>
      <c r="P52" s="7"/>
      <c r="Q52" s="67" t="n">
        <f aca="false">I52*5.5017049523</f>
        <v>111386989.949516</v>
      </c>
      <c r="R52" s="67"/>
      <c r="S52" s="67"/>
      <c r="T52" s="7"/>
      <c r="U52" s="7"/>
      <c r="V52" s="67" t="n">
        <f aca="false">K52*5.5017049523</f>
        <v>3224570.49474161</v>
      </c>
      <c r="W52" s="67" t="n">
        <f aca="false">M52*5.5017049523</f>
        <v>99728.9843734511</v>
      </c>
      <c r="X52" s="67" t="n">
        <f aca="false">N52*5.1890047538+L52*5.5017049523</f>
        <v>22968200.3815364</v>
      </c>
      <c r="Y52" s="67" t="n">
        <f aca="false">N52*5.1890047538</f>
        <v>18225081.7498687</v>
      </c>
      <c r="Z52" s="67" t="n">
        <f aca="false">L52*5.5017049523</f>
        <v>4743118.63166771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low_v2_m!D41+temporary_pension_bonus_low!B41</f>
        <v>22030421.020149</v>
      </c>
      <c r="G53" s="165" t="n">
        <f aca="false">low_v2_m!E41+temporary_pension_bonus_low!B41</f>
        <v>21135781.61567</v>
      </c>
      <c r="H53" s="67" t="n">
        <f aca="false">F53-J53</f>
        <v>21334098.3728595</v>
      </c>
      <c r="I53" s="67" t="n">
        <f aca="false">G53-K53</f>
        <v>20460348.6477991</v>
      </c>
      <c r="J53" s="165" t="n">
        <f aca="false">low_v2_m!J41</f>
        <v>696322.647289517</v>
      </c>
      <c r="K53" s="165" t="n">
        <f aca="false">low_v2_m!K41</f>
        <v>675432.967870831</v>
      </c>
      <c r="L53" s="67" t="n">
        <f aca="false">H53-I53</f>
        <v>873749.725060377</v>
      </c>
      <c r="M53" s="67" t="n">
        <f aca="false">J53-K53</f>
        <v>20889.6794186855</v>
      </c>
      <c r="N53" s="165" t="n">
        <f aca="false">SUM(low_v5_m!C41:J41)</f>
        <v>3530049.75838407</v>
      </c>
      <c r="O53" s="7"/>
      <c r="P53" s="7"/>
      <c r="Q53" s="67" t="n">
        <f aca="false">I53*5.5017049523</f>
        <v>112566801.481381</v>
      </c>
      <c r="R53" s="67"/>
      <c r="S53" s="67"/>
      <c r="T53" s="7"/>
      <c r="U53" s="7"/>
      <c r="V53" s="67" t="n">
        <f aca="false">K53*5.5017049523</f>
        <v>3716032.90428164</v>
      </c>
      <c r="W53" s="67" t="n">
        <f aca="false">M53*5.5017049523</f>
        <v>114928.852709741</v>
      </c>
      <c r="X53" s="67" t="n">
        <f aca="false">N53*5.1890047538+L53*5.5017049523</f>
        <v>23124558.1668409</v>
      </c>
      <c r="Y53" s="67" t="n">
        <f aca="false">N53*5.1890047538</f>
        <v>18317444.9774055</v>
      </c>
      <c r="Z53" s="67" t="n">
        <f aca="false">L53*5.5017049523</f>
        <v>4807113.18943544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low_v2_m!D42+temporary_pension_bonus_low!B42</f>
        <v>22259126.0112495</v>
      </c>
      <c r="G54" s="163" t="n">
        <f aca="false">low_v2_m!E42+temporary_pension_bonus_low!B42</f>
        <v>21354385.9806368</v>
      </c>
      <c r="H54" s="8" t="n">
        <f aca="false">F54-J54</f>
        <v>21481422.0396876</v>
      </c>
      <c r="I54" s="8" t="n">
        <f aca="false">G54-K54</f>
        <v>20600013.1282218</v>
      </c>
      <c r="J54" s="163" t="n">
        <f aca="false">low_v2_m!J42</f>
        <v>777703.971561896</v>
      </c>
      <c r="K54" s="163" t="n">
        <f aca="false">low_v2_m!K42</f>
        <v>754372.85241504</v>
      </c>
      <c r="L54" s="8" t="n">
        <f aca="false">H54-I54</f>
        <v>881408.911465805</v>
      </c>
      <c r="M54" s="8" t="n">
        <f aca="false">J54-K54</f>
        <v>23331.1191468568</v>
      </c>
      <c r="N54" s="163" t="n">
        <f aca="false">SUM(low_v5_m!C42:J42)</f>
        <v>4285761.27885089</v>
      </c>
      <c r="O54" s="5"/>
      <c r="P54" s="5"/>
      <c r="Q54" s="8" t="n">
        <f aca="false">I54*5.5017049523</f>
        <v>113335194.244983</v>
      </c>
      <c r="R54" s="8"/>
      <c r="S54" s="8"/>
      <c r="T54" s="5"/>
      <c r="U54" s="5"/>
      <c r="V54" s="8" t="n">
        <f aca="false">K54*5.5017049523</f>
        <v>4150336.8580125</v>
      </c>
      <c r="W54" s="8" t="n">
        <f aca="false">M54*5.5017049523</f>
        <v>128360.933752964</v>
      </c>
      <c r="X54" s="8" t="n">
        <f aca="false">N54*5.1890047538+L54*5.5017049523</f>
        <v>27088087.422822</v>
      </c>
      <c r="Y54" s="8" t="n">
        <f aca="false">N54*5.1890047538</f>
        <v>22238835.6496092</v>
      </c>
      <c r="Z54" s="8" t="n">
        <f aca="false">L54*5.5017049523</f>
        <v>4849251.77321277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low_v2_m!D43+temporary_pension_bonus_low!B43</f>
        <v>22536360.566661</v>
      </c>
      <c r="G55" s="165" t="n">
        <f aca="false">low_v2_m!E43+temporary_pension_bonus_low!B43</f>
        <v>21619831.8673761</v>
      </c>
      <c r="H55" s="67" t="n">
        <f aca="false">F55-J55</f>
        <v>21707578.1788814</v>
      </c>
      <c r="I55" s="67" t="n">
        <f aca="false">G55-K55</f>
        <v>20815912.9512298</v>
      </c>
      <c r="J55" s="165" t="n">
        <f aca="false">low_v2_m!J43</f>
        <v>828782.387779655</v>
      </c>
      <c r="K55" s="165" t="n">
        <f aca="false">low_v2_m!K43</f>
        <v>803918.916146265</v>
      </c>
      <c r="L55" s="67" t="n">
        <f aca="false">H55-I55</f>
        <v>891665.227651581</v>
      </c>
      <c r="M55" s="67" t="n">
        <f aca="false">J55-K55</f>
        <v>24863.4716333897</v>
      </c>
      <c r="N55" s="165" t="n">
        <f aca="false">SUM(low_v5_m!C43:J43)</f>
        <v>3530918.69901307</v>
      </c>
      <c r="O55" s="7"/>
      <c r="P55" s="7"/>
      <c r="Q55" s="67" t="n">
        <f aca="false">I55*5.5017049523</f>
        <v>114523011.370427</v>
      </c>
      <c r="R55" s="67"/>
      <c r="S55" s="67"/>
      <c r="T55" s="7"/>
      <c r="U55" s="7"/>
      <c r="V55" s="67" t="n">
        <f aca="false">K55*5.5017049523</f>
        <v>4422924.68220956</v>
      </c>
      <c r="W55" s="67" t="n">
        <f aca="false">M55*5.5017049523</f>
        <v>136791.485016791</v>
      </c>
      <c r="X55" s="67" t="n">
        <f aca="false">N55*5.1890047538+L55*5.5017049523</f>
        <v>23227632.9132245</v>
      </c>
      <c r="Y55" s="67" t="n">
        <f aca="false">N55*5.1890047538</f>
        <v>18321953.9144601</v>
      </c>
      <c r="Z55" s="67" t="n">
        <f aca="false">L55*5.5017049523</f>
        <v>4905678.99876441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low_v2_m!D44+temporary_pension_bonus_low!B44</f>
        <v>22818151.5060263</v>
      </c>
      <c r="G56" s="165" t="n">
        <f aca="false">low_v2_m!E44+temporary_pension_bonus_low!B44</f>
        <v>21888926.0879338</v>
      </c>
      <c r="H56" s="67" t="n">
        <f aca="false">F56-J56</f>
        <v>21914170.5388827</v>
      </c>
      <c r="I56" s="67" t="n">
        <f aca="false">G56-K56</f>
        <v>21012064.5498046</v>
      </c>
      <c r="J56" s="165" t="n">
        <f aca="false">low_v2_m!J44</f>
        <v>903980.967143573</v>
      </c>
      <c r="K56" s="165" t="n">
        <f aca="false">low_v2_m!K44</f>
        <v>876861.538129266</v>
      </c>
      <c r="L56" s="67" t="n">
        <f aca="false">H56-I56</f>
        <v>902105.989078142</v>
      </c>
      <c r="M56" s="67" t="n">
        <f aca="false">J56-K56</f>
        <v>27119.4290143074</v>
      </c>
      <c r="N56" s="165" t="n">
        <f aca="false">SUM(low_v5_m!C44:J44)</f>
        <v>3502216.35429271</v>
      </c>
      <c r="O56" s="7"/>
      <c r="P56" s="7"/>
      <c r="Q56" s="67" t="n">
        <f aca="false">I56*5.5017049523</f>
        <v>115602179.591707</v>
      </c>
      <c r="R56" s="67"/>
      <c r="S56" s="67"/>
      <c r="T56" s="7"/>
      <c r="U56" s="7"/>
      <c r="V56" s="67" t="n">
        <f aca="false">K56*5.5017049523</f>
        <v>4824233.46680718</v>
      </c>
      <c r="W56" s="67" t="n">
        <f aca="false">M56*5.5017049523</f>
        <v>149203.096911564</v>
      </c>
      <c r="X56" s="67" t="n">
        <f aca="false">N56*5.1890047538+L56*5.5017049523</f>
        <v>23136138.2988717</v>
      </c>
      <c r="Y56" s="67" t="n">
        <f aca="false">N56*5.1890047538</f>
        <v>18173017.311261</v>
      </c>
      <c r="Z56" s="67" t="n">
        <f aca="false">L56*5.5017049523</f>
        <v>4963120.9876107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low_v2_m!D45+temporary_pension_bonus_low!B45</f>
        <v>22957152.8534986</v>
      </c>
      <c r="G57" s="165" t="n">
        <f aca="false">low_v2_m!E45+temporary_pension_bonus_low!B45</f>
        <v>22021520.8712665</v>
      </c>
      <c r="H57" s="67" t="n">
        <f aca="false">F57-J57</f>
        <v>22021528.4802175</v>
      </c>
      <c r="I57" s="67" t="n">
        <f aca="false">G57-K57</f>
        <v>21113965.2291838</v>
      </c>
      <c r="J57" s="165" t="n">
        <f aca="false">low_v2_m!J45</f>
        <v>935624.373281072</v>
      </c>
      <c r="K57" s="165" t="n">
        <f aca="false">low_v2_m!K45</f>
        <v>907555.64208264</v>
      </c>
      <c r="L57" s="67" t="n">
        <f aca="false">H57-I57</f>
        <v>907563.25103372</v>
      </c>
      <c r="M57" s="67" t="n">
        <f aca="false">J57-K57</f>
        <v>28068.731198432</v>
      </c>
      <c r="N57" s="165" t="n">
        <f aca="false">SUM(low_v5_m!C45:J45)</f>
        <v>3516681.02951476</v>
      </c>
      <c r="O57" s="7"/>
      <c r="P57" s="7"/>
      <c r="Q57" s="67" t="n">
        <f aca="false">I57*5.5017049523</f>
        <v>116162807.064091</v>
      </c>
      <c r="R57" s="67"/>
      <c r="S57" s="67"/>
      <c r="T57" s="7"/>
      <c r="U57" s="7"/>
      <c r="V57" s="67" t="n">
        <f aca="false">K57*5.5017049523</f>
        <v>4993103.37053387</v>
      </c>
      <c r="W57" s="67" t="n">
        <f aca="false">M57*5.5017049523</f>
        <v>154425.877439191</v>
      </c>
      <c r="X57" s="67" t="n">
        <f aca="false">N57*5.1890047538+L57*5.5017049523</f>
        <v>23241219.8124881</v>
      </c>
      <c r="Y57" s="67" t="n">
        <f aca="false">N57*5.1890047538</f>
        <v>18248074.5797504</v>
      </c>
      <c r="Z57" s="67" t="n">
        <f aca="false">L57*5.5017049523</f>
        <v>4993145.2327377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low_v2_m!D46+temporary_pension_bonus_low!B46</f>
        <v>23230456.3801324</v>
      </c>
      <c r="G58" s="163" t="n">
        <f aca="false">low_v2_m!E46+temporary_pension_bonus_low!B46</f>
        <v>22283338.4354201</v>
      </c>
      <c r="H58" s="8" t="n">
        <f aca="false">F58-J58</f>
        <v>22188493.3812765</v>
      </c>
      <c r="I58" s="8" t="n">
        <f aca="false">G58-K58</f>
        <v>21272634.3265299</v>
      </c>
      <c r="J58" s="163" t="n">
        <f aca="false">low_v2_m!J46</f>
        <v>1041962.99885594</v>
      </c>
      <c r="K58" s="163" t="n">
        <f aca="false">low_v2_m!K46</f>
        <v>1010704.10889026</v>
      </c>
      <c r="L58" s="8" t="n">
        <f aca="false">H58-I58</f>
        <v>915859.054746613</v>
      </c>
      <c r="M58" s="8" t="n">
        <f aca="false">J58-K58</f>
        <v>31258.889965678</v>
      </c>
      <c r="N58" s="163" t="n">
        <f aca="false">SUM(low_v5_m!C46:J46)</f>
        <v>4311306.56086937</v>
      </c>
      <c r="O58" s="5"/>
      <c r="P58" s="5"/>
      <c r="Q58" s="8" t="n">
        <f aca="false">I58*5.5017049523</f>
        <v>117035757.622736</v>
      </c>
      <c r="R58" s="8"/>
      <c r="S58" s="8"/>
      <c r="T58" s="5"/>
      <c r="U58" s="5"/>
      <c r="V58" s="8" t="n">
        <f aca="false">K58*5.5017049523</f>
        <v>5560595.8011915</v>
      </c>
      <c r="W58" s="8" t="n">
        <f aca="false">M58*5.5017049523</f>
        <v>171977.189727571</v>
      </c>
      <c r="X58" s="8" t="n">
        <f aca="false">N58*5.1890047538+L58*5.5017049523</f>
        <v>27410176.5365485</v>
      </c>
      <c r="Y58" s="8" t="n">
        <f aca="false">N58*5.1890047538</f>
        <v>22371390.2394403</v>
      </c>
      <c r="Z58" s="8" t="n">
        <f aca="false">L58*5.5017049523</f>
        <v>5038786.29710824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low_v2_m!D47+temporary_pension_bonus_low!B47</f>
        <v>23526581.9879082</v>
      </c>
      <c r="G59" s="165" t="n">
        <f aca="false">low_v2_m!E47+temporary_pension_bonus_low!B47</f>
        <v>22566895.0164133</v>
      </c>
      <c r="H59" s="67" t="n">
        <f aca="false">F59-J59</f>
        <v>22390326.245856</v>
      </c>
      <c r="I59" s="67" t="n">
        <f aca="false">G59-K59</f>
        <v>21464726.9466226</v>
      </c>
      <c r="J59" s="165" t="n">
        <f aca="false">low_v2_m!J47</f>
        <v>1136255.74205225</v>
      </c>
      <c r="K59" s="165" t="n">
        <f aca="false">low_v2_m!K47</f>
        <v>1102168.06979068</v>
      </c>
      <c r="L59" s="67" t="n">
        <f aca="false">H59-I59</f>
        <v>925599.299233332</v>
      </c>
      <c r="M59" s="67" t="n">
        <f aca="false">J59-K59</f>
        <v>34087.6722615676</v>
      </c>
      <c r="N59" s="165" t="n">
        <f aca="false">SUM(low_v5_m!C47:J47)</f>
        <v>3643001.14172062</v>
      </c>
      <c r="O59" s="7"/>
      <c r="P59" s="7"/>
      <c r="Q59" s="67" t="n">
        <f aca="false">I59*5.5017049523</f>
        <v>118092594.542001</v>
      </c>
      <c r="R59" s="67"/>
      <c r="S59" s="67"/>
      <c r="T59" s="7"/>
      <c r="U59" s="7"/>
      <c r="V59" s="67" t="n">
        <f aca="false">K59*5.5017049523</f>
        <v>6063803.52783434</v>
      </c>
      <c r="W59" s="67" t="n">
        <f aca="false">M59*5.5017049523</f>
        <v>187540.315293846</v>
      </c>
      <c r="X59" s="67" t="n">
        <f aca="false">N59*5.1890047538+L59*5.5017049523</f>
        <v>23995924.4909245</v>
      </c>
      <c r="Y59" s="67" t="n">
        <f aca="false">N59*5.1890047538</f>
        <v>18903550.2424871</v>
      </c>
      <c r="Z59" s="67" t="n">
        <f aca="false">L59*5.5017049523</f>
        <v>5092374.24843743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low_v2_m!D48+temporary_pension_bonus_low!B48</f>
        <v>23711268.7963116</v>
      </c>
      <c r="G60" s="165" t="n">
        <f aca="false">low_v2_m!E48+temporary_pension_bonus_low!B48</f>
        <v>22743537.6045523</v>
      </c>
      <c r="H60" s="67" t="n">
        <f aca="false">F60-J60</f>
        <v>22528731.6190519</v>
      </c>
      <c r="I60" s="67" t="n">
        <f aca="false">G60-K60</f>
        <v>21596476.5426104</v>
      </c>
      <c r="J60" s="165" t="n">
        <f aca="false">low_v2_m!J48</f>
        <v>1182537.17725965</v>
      </c>
      <c r="K60" s="165" t="n">
        <f aca="false">low_v2_m!K48</f>
        <v>1147061.06194186</v>
      </c>
      <c r="L60" s="67" t="n">
        <f aca="false">H60-I60</f>
        <v>932255.076441527</v>
      </c>
      <c r="M60" s="67" t="n">
        <f aca="false">J60-K60</f>
        <v>35476.1153177894</v>
      </c>
      <c r="N60" s="165" t="n">
        <f aca="false">SUM(low_v5_m!C48:J48)</f>
        <v>3638437.86131546</v>
      </c>
      <c r="O60" s="7"/>
      <c r="P60" s="7"/>
      <c r="Q60" s="67" t="n">
        <f aca="false">I60*5.5017049523</f>
        <v>118817441.946711</v>
      </c>
      <c r="R60" s="67"/>
      <c r="S60" s="67"/>
      <c r="T60" s="7"/>
      <c r="U60" s="7"/>
      <c r="V60" s="67" t="n">
        <f aca="false">K60*5.5017049523</f>
        <v>6310791.52507603</v>
      </c>
      <c r="W60" s="67" t="n">
        <f aca="false">M60*5.5017049523</f>
        <v>195179.119332248</v>
      </c>
      <c r="X60" s="67" t="n">
        <f aca="false">N60*5.1890047538+L60*5.5017049523</f>
        <v>24008863.729637</v>
      </c>
      <c r="Y60" s="67" t="n">
        <f aca="false">N60*5.1890047538</f>
        <v>18879871.3587718</v>
      </c>
      <c r="Z60" s="67" t="n">
        <f aca="false">L60*5.5017049523</f>
        <v>5128992.37086516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low_v2_m!D49+temporary_pension_bonus_low!B49</f>
        <v>23924172.8755563</v>
      </c>
      <c r="G61" s="165" t="n">
        <f aca="false">low_v2_m!E49+temporary_pension_bonus_low!B49</f>
        <v>22947888.9839408</v>
      </c>
      <c r="H61" s="67" t="n">
        <f aca="false">F61-J61</f>
        <v>22703543.663232</v>
      </c>
      <c r="I61" s="67" t="n">
        <f aca="false">G61-K61</f>
        <v>21763878.6479862</v>
      </c>
      <c r="J61" s="165" t="n">
        <f aca="false">low_v2_m!J49</f>
        <v>1220629.21232433</v>
      </c>
      <c r="K61" s="165" t="n">
        <f aca="false">low_v2_m!K49</f>
        <v>1184010.3359546</v>
      </c>
      <c r="L61" s="67" t="n">
        <f aca="false">H61-I61</f>
        <v>939665.015245754</v>
      </c>
      <c r="M61" s="67" t="n">
        <f aca="false">J61-K61</f>
        <v>36618.8763697299</v>
      </c>
      <c r="N61" s="165" t="n">
        <f aca="false">SUM(low_v5_m!C49:J49)</f>
        <v>3644872.47604346</v>
      </c>
      <c r="O61" s="7"/>
      <c r="P61" s="7"/>
      <c r="Q61" s="67" t="n">
        <f aca="false">I61*5.5017049523</f>
        <v>119738438.938882</v>
      </c>
      <c r="R61" s="67"/>
      <c r="S61" s="67"/>
      <c r="T61" s="7"/>
      <c r="U61" s="7"/>
      <c r="V61" s="67" t="n">
        <f aca="false">K61*5.5017049523</f>
        <v>6514075.52889582</v>
      </c>
      <c r="W61" s="67" t="n">
        <f aca="false">M61*5.5017049523</f>
        <v>201466.253471004</v>
      </c>
      <c r="X61" s="67" t="n">
        <f aca="false">N61*5.1890047538+L61*5.5017049523</f>
        <v>24083020.2730649</v>
      </c>
      <c r="Y61" s="67" t="n">
        <f aca="false">N61*5.1890047538</f>
        <v>18913260.6051843</v>
      </c>
      <c r="Z61" s="67" t="n">
        <f aca="false">L61*5.5017049523</f>
        <v>5169759.66788062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low_v2_m!D50+temporary_pension_bonus_low!B50</f>
        <v>23980414.6889284</v>
      </c>
      <c r="G62" s="163" t="n">
        <f aca="false">low_v2_m!E50+temporary_pension_bonus_low!B50</f>
        <v>23002176.531499</v>
      </c>
      <c r="H62" s="8" t="n">
        <f aca="false">F62-J62</f>
        <v>22715762.4123302</v>
      </c>
      <c r="I62" s="8" t="n">
        <f aca="false">G62-K62</f>
        <v>21775463.8231988</v>
      </c>
      <c r="J62" s="163" t="n">
        <f aca="false">low_v2_m!J50</f>
        <v>1264652.27659821</v>
      </c>
      <c r="K62" s="163" t="n">
        <f aca="false">low_v2_m!K50</f>
        <v>1226712.70830027</v>
      </c>
      <c r="L62" s="8" t="n">
        <f aca="false">H62-I62</f>
        <v>940298.589131407</v>
      </c>
      <c r="M62" s="8" t="n">
        <f aca="false">J62-K62</f>
        <v>37939.5682979466</v>
      </c>
      <c r="N62" s="163" t="n">
        <f aca="false">SUM(low_v5_m!C50:J50)</f>
        <v>4427028.4181923</v>
      </c>
      <c r="O62" s="5"/>
      <c r="P62" s="5"/>
      <c r="Q62" s="8" t="n">
        <f aca="false">I62*5.5017049523</f>
        <v>119802177.154722</v>
      </c>
      <c r="R62" s="8"/>
      <c r="S62" s="8"/>
      <c r="T62" s="5"/>
      <c r="U62" s="5"/>
      <c r="V62" s="8" t="n">
        <f aca="false">K62*5.5017049523</f>
        <v>6749011.38230492</v>
      </c>
      <c r="W62" s="8" t="n">
        <f aca="false">M62*5.5017049523</f>
        <v>208732.310792937</v>
      </c>
      <c r="X62" s="8" t="n">
        <f aca="false">N62*5.1890047538+L62*5.5017049523</f>
        <v>28145116.9116725</v>
      </c>
      <c r="Y62" s="8" t="n">
        <f aca="false">N62*5.1890047538</f>
        <v>22971871.5072075</v>
      </c>
      <c r="Z62" s="8" t="n">
        <f aca="false">L62*5.5017049523</f>
        <v>5173245.40446497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low_v2_m!D51+temporary_pension_bonus_low!B51</f>
        <v>24111207.4000306</v>
      </c>
      <c r="G63" s="165" t="n">
        <f aca="false">low_v2_m!E51+temporary_pension_bonus_low!B51</f>
        <v>23127895.0954748</v>
      </c>
      <c r="H63" s="67" t="n">
        <f aca="false">F63-J63</f>
        <v>22731930.4334385</v>
      </c>
      <c r="I63" s="67" t="n">
        <f aca="false">G63-K63</f>
        <v>21789996.4378806</v>
      </c>
      <c r="J63" s="165" t="n">
        <f aca="false">low_v2_m!J51</f>
        <v>1379276.96659201</v>
      </c>
      <c r="K63" s="165" t="n">
        <f aca="false">low_v2_m!K51</f>
        <v>1337898.65759425</v>
      </c>
      <c r="L63" s="67" t="n">
        <f aca="false">H63-I63</f>
        <v>941933.995557957</v>
      </c>
      <c r="M63" s="67" t="n">
        <f aca="false">J63-K63</f>
        <v>41378.3089977603</v>
      </c>
      <c r="N63" s="165" t="n">
        <f aca="false">SUM(low_v5_m!C51:J51)</f>
        <v>3616263.97769254</v>
      </c>
      <c r="O63" s="7"/>
      <c r="P63" s="7"/>
      <c r="Q63" s="67" t="n">
        <f aca="false">I63*5.5017049523</f>
        <v>119882131.312887</v>
      </c>
      <c r="R63" s="67"/>
      <c r="S63" s="67"/>
      <c r="T63" s="7"/>
      <c r="U63" s="7"/>
      <c r="V63" s="67" t="n">
        <f aca="false">K63*5.5017049523</f>
        <v>7360723.6701618</v>
      </c>
      <c r="W63" s="67" t="n">
        <f aca="false">M63*5.5017049523</f>
        <v>227651.247530777</v>
      </c>
      <c r="X63" s="67" t="n">
        <f aca="false">N63*5.1890047538+L63*5.5017049523</f>
        <v>23947053.8993432</v>
      </c>
      <c r="Y63" s="67" t="n">
        <f aca="false">N63*5.1890047538</f>
        <v>18764810.9712423</v>
      </c>
      <c r="Z63" s="67" t="n">
        <f aca="false">L63*5.5017049523</f>
        <v>5182242.92810094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low_v2_m!D52+temporary_pension_bonus_low!B52</f>
        <v>24350682.4324062</v>
      </c>
      <c r="G64" s="165" t="n">
        <f aca="false">low_v2_m!E52+temporary_pension_bonus_low!B52</f>
        <v>23356624.5182676</v>
      </c>
      <c r="H64" s="67" t="n">
        <f aca="false">F64-J64</f>
        <v>22923154.8031766</v>
      </c>
      <c r="I64" s="67" t="n">
        <f aca="false">G64-K64</f>
        <v>21971922.7179149</v>
      </c>
      <c r="J64" s="165" t="n">
        <f aca="false">low_v2_m!J52</f>
        <v>1427527.62922959</v>
      </c>
      <c r="K64" s="165" t="n">
        <f aca="false">low_v2_m!K52</f>
        <v>1384701.80035271</v>
      </c>
      <c r="L64" s="67" t="n">
        <f aca="false">H64-I64</f>
        <v>951232.085261755</v>
      </c>
      <c r="M64" s="67" t="n">
        <f aca="false">J64-K64</f>
        <v>42825.8288768877</v>
      </c>
      <c r="N64" s="165" t="n">
        <f aca="false">SUM(low_v5_m!C52:J52)</f>
        <v>3654108.57849824</v>
      </c>
      <c r="O64" s="7"/>
      <c r="P64" s="7"/>
      <c r="Q64" s="67" t="n">
        <f aca="false">I64*5.5017049523</f>
        <v>120883036.028705</v>
      </c>
      <c r="R64" s="67"/>
      <c r="S64" s="67"/>
      <c r="T64" s="7"/>
      <c r="U64" s="7"/>
      <c r="V64" s="67" t="n">
        <f aca="false">K64*5.5017049523</f>
        <v>7618220.75245921</v>
      </c>
      <c r="W64" s="67" t="n">
        <f aca="false">M64*5.5017049523</f>
        <v>235615.074818325</v>
      </c>
      <c r="X64" s="67" t="n">
        <f aca="false">N64*5.1890047538+L64*5.5017049523</f>
        <v>24194585.059</v>
      </c>
      <c r="Y64" s="67" t="n">
        <f aca="false">N64*5.1890047538</f>
        <v>18961186.7847288</v>
      </c>
      <c r="Z64" s="67" t="n">
        <f aca="false">L64*5.5017049523</f>
        <v>5233398.27427125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low_v2_m!D53+temporary_pension_bonus_low!B53</f>
        <v>24544344.4352774</v>
      </c>
      <c r="G65" s="165" t="n">
        <f aca="false">low_v2_m!E53+temporary_pension_bonus_low!B53</f>
        <v>23541855.0216907</v>
      </c>
      <c r="H65" s="67" t="n">
        <f aca="false">F65-J65</f>
        <v>23073680.7634787</v>
      </c>
      <c r="I65" s="67" t="n">
        <f aca="false">G65-K65</f>
        <v>22115311.260046</v>
      </c>
      <c r="J65" s="165" t="n">
        <f aca="false">low_v2_m!J53</f>
        <v>1470663.67179868</v>
      </c>
      <c r="K65" s="165" t="n">
        <f aca="false">low_v2_m!K53</f>
        <v>1426543.76164472</v>
      </c>
      <c r="L65" s="67" t="n">
        <f aca="false">H65-I65</f>
        <v>958369.503432777</v>
      </c>
      <c r="M65" s="67" t="n">
        <f aca="false">J65-K65</f>
        <v>44119.9101539608</v>
      </c>
      <c r="N65" s="165" t="n">
        <f aca="false">SUM(low_v5_m!C53:J53)</f>
        <v>3563887.43885102</v>
      </c>
      <c r="O65" s="7"/>
      <c r="P65" s="7"/>
      <c r="Q65" s="67" t="n">
        <f aca="false">I65*5.5017049523</f>
        <v>121671917.481051</v>
      </c>
      <c r="R65" s="67"/>
      <c r="S65" s="67"/>
      <c r="T65" s="7"/>
      <c r="U65" s="7"/>
      <c r="V65" s="67" t="n">
        <f aca="false">K65*5.5017049523</f>
        <v>7848422.87811345</v>
      </c>
      <c r="W65" s="67" t="n">
        <f aca="false">M65*5.5017049523</f>
        <v>242734.728189077</v>
      </c>
      <c r="X65" s="67" t="n">
        <f aca="false">N65*5.1890047538+L65*5.5017049523</f>
        <v>23765695.1053755</v>
      </c>
      <c r="Y65" s="67" t="n">
        <f aca="false">N65*5.1890047538</f>
        <v>18493028.8622061</v>
      </c>
      <c r="Z65" s="67" t="n">
        <f aca="false">L65*5.5017049523</f>
        <v>5272666.2431694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low_v2_m!D54+temporary_pension_bonus_low!B54</f>
        <v>24626218.3112096</v>
      </c>
      <c r="G66" s="163" t="n">
        <f aca="false">low_v2_m!E54+temporary_pension_bonus_low!B54</f>
        <v>23620445.3889227</v>
      </c>
      <c r="H66" s="8" t="n">
        <f aca="false">F66-J66</f>
        <v>23100057.7991525</v>
      </c>
      <c r="I66" s="8" t="n">
        <f aca="false">G66-K66</f>
        <v>22140069.6922273</v>
      </c>
      <c r="J66" s="163" t="n">
        <f aca="false">low_v2_m!J54</f>
        <v>1526160.5120571</v>
      </c>
      <c r="K66" s="163" t="n">
        <f aca="false">low_v2_m!K54</f>
        <v>1480375.69669539</v>
      </c>
      <c r="L66" s="8" t="n">
        <f aca="false">H66-I66</f>
        <v>959988.106925201</v>
      </c>
      <c r="M66" s="8" t="n">
        <f aca="false">J66-K66</f>
        <v>45784.8153617138</v>
      </c>
      <c r="N66" s="163" t="n">
        <f aca="false">SUM(low_v5_m!C54:J54)</f>
        <v>4406914.36972201</v>
      </c>
      <c r="O66" s="5"/>
      <c r="P66" s="5"/>
      <c r="Q66" s="8" t="n">
        <f aca="false">I66*5.5017049523</f>
        <v>121808131.069994</v>
      </c>
      <c r="R66" s="8"/>
      <c r="S66" s="8"/>
      <c r="T66" s="5"/>
      <c r="U66" s="5"/>
      <c r="V66" s="8" t="n">
        <f aca="false">K66*5.5017049523</f>
        <v>8144590.30177359</v>
      </c>
      <c r="W66" s="8" t="n">
        <f aca="false">M66*5.5017049523</f>
        <v>251894.545415682</v>
      </c>
      <c r="X66" s="8" t="n">
        <f aca="false">N66*5.1890047538+L66*5.5017049523</f>
        <v>28149070.9360965</v>
      </c>
      <c r="Y66" s="8" t="n">
        <f aca="false">N66*5.1890047538</f>
        <v>22867499.614077</v>
      </c>
      <c r="Z66" s="8" t="n">
        <f aca="false">L66*5.5017049523</f>
        <v>5281571.32201948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low_v2_m!D55+temporary_pension_bonus_low!B55</f>
        <v>24753824.5089495</v>
      </c>
      <c r="G67" s="165" t="n">
        <f aca="false">low_v2_m!E55+temporary_pension_bonus_low!B55</f>
        <v>23742327.5309635</v>
      </c>
      <c r="H67" s="67" t="n">
        <f aca="false">F67-J67</f>
        <v>23189234.3359764</v>
      </c>
      <c r="I67" s="67" t="n">
        <f aca="false">G67-K67</f>
        <v>22224675.0631796</v>
      </c>
      <c r="J67" s="165" t="n">
        <f aca="false">low_v2_m!J55</f>
        <v>1564590.17297311</v>
      </c>
      <c r="K67" s="165" t="n">
        <f aca="false">low_v2_m!K55</f>
        <v>1517652.46778391</v>
      </c>
      <c r="L67" s="67" t="n">
        <f aca="false">H67-I67</f>
        <v>964559.272796817</v>
      </c>
      <c r="M67" s="67" t="n">
        <f aca="false">J67-K67</f>
        <v>46937.7051891931</v>
      </c>
      <c r="N67" s="165" t="n">
        <f aca="false">SUM(low_v5_m!C55:J55)</f>
        <v>3654379.49412899</v>
      </c>
      <c r="O67" s="7"/>
      <c r="P67" s="7"/>
      <c r="Q67" s="67" t="n">
        <f aca="false">I67*5.5017049523</f>
        <v>122273604.858353</v>
      </c>
      <c r="R67" s="67"/>
      <c r="S67" s="67"/>
      <c r="T67" s="7"/>
      <c r="U67" s="7"/>
      <c r="V67" s="67" t="n">
        <f aca="false">K67*5.5017049523</f>
        <v>8349676.09787707</v>
      </c>
      <c r="W67" s="67" t="n">
        <f aca="false">M67*5.5017049523</f>
        <v>258237.405088981</v>
      </c>
      <c r="X67" s="67" t="n">
        <f aca="false">N67*5.1890047538+L67*5.5017049523</f>
        <v>24269313.0951577</v>
      </c>
      <c r="Y67" s="67" t="n">
        <f aca="false">N67*5.1890047538</f>
        <v>18962592.5672246</v>
      </c>
      <c r="Z67" s="67" t="n">
        <f aca="false">L67*5.5017049523</f>
        <v>5306720.52793314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low_v2_m!D56+temporary_pension_bonus_low!B56</f>
        <v>24904482.0631431</v>
      </c>
      <c r="G68" s="165" t="n">
        <f aca="false">low_v2_m!E56+temporary_pension_bonus_low!B56</f>
        <v>23885717.7235706</v>
      </c>
      <c r="H68" s="67" t="n">
        <f aca="false">F68-J68</f>
        <v>23265538.2136107</v>
      </c>
      <c r="I68" s="67" t="n">
        <f aca="false">G68-K68</f>
        <v>22295942.1895243</v>
      </c>
      <c r="J68" s="165" t="n">
        <f aca="false">low_v2_m!J56</f>
        <v>1638943.84953232</v>
      </c>
      <c r="K68" s="165" t="n">
        <f aca="false">low_v2_m!K56</f>
        <v>1589775.53404635</v>
      </c>
      <c r="L68" s="67" t="n">
        <f aca="false">H68-I68</f>
        <v>969596.024086446</v>
      </c>
      <c r="M68" s="67" t="n">
        <f aca="false">J68-K68</f>
        <v>49168.3154859694</v>
      </c>
      <c r="N68" s="165" t="n">
        <f aca="false">SUM(low_v5_m!C56:J56)</f>
        <v>3631404.46411148</v>
      </c>
      <c r="O68" s="7"/>
      <c r="P68" s="7"/>
      <c r="Q68" s="67" t="n">
        <f aca="false">I68*5.5017049523</f>
        <v>122665695.5603</v>
      </c>
      <c r="R68" s="67"/>
      <c r="S68" s="67"/>
      <c r="T68" s="7"/>
      <c r="U68" s="7"/>
      <c r="V68" s="67" t="n">
        <f aca="false">K68*5.5017049523</f>
        <v>8746475.92870818</v>
      </c>
      <c r="W68" s="67" t="n">
        <f aca="false">M68*5.5017049523</f>
        <v>270509.564805407</v>
      </c>
      <c r="X68" s="67" t="n">
        <f aca="false">N68*5.1890047538+L68*5.5017049523</f>
        <v>24177806.2746918</v>
      </c>
      <c r="Y68" s="67" t="n">
        <f aca="false">N68*5.1890047538</f>
        <v>18843375.027245</v>
      </c>
      <c r="Z68" s="67" t="n">
        <f aca="false">L68*5.5017049523</f>
        <v>5334431.24744679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low_v2_m!D57+temporary_pension_bonus_low!B57</f>
        <v>25239275.6725433</v>
      </c>
      <c r="G69" s="165" t="n">
        <f aca="false">low_v2_m!E57+temporary_pension_bonus_low!B57</f>
        <v>24205264.5957586</v>
      </c>
      <c r="H69" s="67" t="n">
        <f aca="false">F69-J69</f>
        <v>23507889.5893347</v>
      </c>
      <c r="I69" s="67" t="n">
        <f aca="false">G69-K69</f>
        <v>22525820.0950463</v>
      </c>
      <c r="J69" s="165" t="n">
        <f aca="false">low_v2_m!J57</f>
        <v>1731386.0832086</v>
      </c>
      <c r="K69" s="165" t="n">
        <f aca="false">low_v2_m!K57</f>
        <v>1679444.50071234</v>
      </c>
      <c r="L69" s="67" t="n">
        <f aca="false">H69-I69</f>
        <v>982069.494288404</v>
      </c>
      <c r="M69" s="67" t="n">
        <f aca="false">J69-K69</f>
        <v>51941.5824962582</v>
      </c>
      <c r="N69" s="165" t="n">
        <f aca="false">SUM(low_v5_m!C57:J57)</f>
        <v>3663124.21414269</v>
      </c>
      <c r="O69" s="7"/>
      <c r="P69" s="7"/>
      <c r="Q69" s="67" t="n">
        <f aca="false">I69*5.5017049523</f>
        <v>123930415.971535</v>
      </c>
      <c r="R69" s="67"/>
      <c r="S69" s="67"/>
      <c r="T69" s="7"/>
      <c r="U69" s="7"/>
      <c r="V69" s="67" t="n">
        <f aca="false">K69*5.5017049523</f>
        <v>9239808.12668211</v>
      </c>
      <c r="W69" s="67" t="n">
        <f aca="false">M69*5.5017049523</f>
        <v>285767.261649963</v>
      </c>
      <c r="X69" s="67" t="n">
        <f aca="false">N69*5.1890047538+L69*5.5017049523</f>
        <v>24411025.5611756</v>
      </c>
      <c r="Y69" s="67" t="n">
        <f aca="false">N69*5.1890047538</f>
        <v>19007968.9609463</v>
      </c>
      <c r="Z69" s="67" t="n">
        <f aca="false">L69*5.5017049523</f>
        <v>5403056.60022927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low_v2_m!D58+temporary_pension_bonus_low!B58</f>
        <v>25357857.4917066</v>
      </c>
      <c r="G70" s="163" t="n">
        <f aca="false">low_v2_m!E58+temporary_pension_bonus_low!B58</f>
        <v>24319074.922872</v>
      </c>
      <c r="H70" s="8" t="n">
        <f aca="false">F70-J70</f>
        <v>23574142.49365</v>
      </c>
      <c r="I70" s="8" t="n">
        <f aca="false">G70-K70</f>
        <v>22588871.374757</v>
      </c>
      <c r="J70" s="163" t="n">
        <f aca="false">low_v2_m!J58</f>
        <v>1783714.99805662</v>
      </c>
      <c r="K70" s="163" t="n">
        <f aca="false">low_v2_m!K58</f>
        <v>1730203.54811492</v>
      </c>
      <c r="L70" s="8" t="n">
        <f aca="false">H70-I70</f>
        <v>985271.118892956</v>
      </c>
      <c r="M70" s="8" t="n">
        <f aca="false">J70-K70</f>
        <v>53511.4499416989</v>
      </c>
      <c r="N70" s="163" t="n">
        <f aca="false">SUM(low_v5_m!C58:J58)</f>
        <v>4483519.47811304</v>
      </c>
      <c r="O70" s="5"/>
      <c r="P70" s="5"/>
      <c r="Q70" s="8" t="n">
        <f aca="false">I70*5.5017049523</f>
        <v>124277305.509369</v>
      </c>
      <c r="R70" s="8"/>
      <c r="S70" s="8"/>
      <c r="T70" s="5"/>
      <c r="U70" s="5"/>
      <c r="V70" s="8" t="n">
        <f aca="false">K70*5.5017049523</f>
        <v>9519069.42915091</v>
      </c>
      <c r="W70" s="8" t="n">
        <f aca="false">M70*5.5017049523</f>
        <v>294404.209148999</v>
      </c>
      <c r="X70" s="8" t="n">
        <f aca="false">N70*5.1890047538+L70*5.5017049523</f>
        <v>28685674.879855</v>
      </c>
      <c r="Y70" s="8" t="n">
        <f aca="false">N70*5.1890047538</f>
        <v>23265003.8856834</v>
      </c>
      <c r="Z70" s="8" t="n">
        <f aca="false">L70*5.5017049523</f>
        <v>5420670.99417154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low_v2_m!D59+temporary_pension_bonus_low!B59</f>
        <v>25478269.1380351</v>
      </c>
      <c r="G71" s="165" t="n">
        <f aca="false">low_v2_m!E59+temporary_pension_bonus_low!B59</f>
        <v>24434664.8620676</v>
      </c>
      <c r="H71" s="67" t="n">
        <f aca="false">F71-J71</f>
        <v>23625872.1579996</v>
      </c>
      <c r="I71" s="67" t="n">
        <f aca="false">G71-K71</f>
        <v>22637839.7914332</v>
      </c>
      <c r="J71" s="165" t="n">
        <f aca="false">low_v2_m!J59</f>
        <v>1852396.98003554</v>
      </c>
      <c r="K71" s="165" t="n">
        <f aca="false">low_v2_m!K59</f>
        <v>1796825.07063448</v>
      </c>
      <c r="L71" s="67" t="n">
        <f aca="false">H71-I71</f>
        <v>988032.366566427</v>
      </c>
      <c r="M71" s="67" t="n">
        <f aca="false">J71-K71</f>
        <v>55571.9094010666</v>
      </c>
      <c r="N71" s="165" t="n">
        <f aca="false">SUM(low_v5_m!C59:J59)</f>
        <v>3722798.48888428</v>
      </c>
      <c r="O71" s="7"/>
      <c r="P71" s="7"/>
      <c r="Q71" s="67" t="n">
        <f aca="false">I71*5.5017049523</f>
        <v>124546715.289902</v>
      </c>
      <c r="R71" s="67"/>
      <c r="S71" s="67"/>
      <c r="T71" s="7"/>
      <c r="U71" s="7"/>
      <c r="V71" s="67" t="n">
        <f aca="false">K71*5.5017049523</f>
        <v>9885601.38952649</v>
      </c>
      <c r="W71" s="67" t="n">
        <f aca="false">M71*5.5017049523</f>
        <v>305740.249160615</v>
      </c>
      <c r="X71" s="67" t="n">
        <f aca="false">N71*5.1890047538+L71*5.5017049523</f>
        <v>24753481.6204312</v>
      </c>
      <c r="Y71" s="67" t="n">
        <f aca="false">N71*5.1890047538</f>
        <v>19317619.05626</v>
      </c>
      <c r="Z71" s="67" t="n">
        <f aca="false">L71*5.5017049523</f>
        <v>5435862.5641712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low_v2_m!D60+temporary_pension_bonus_low!B60</f>
        <v>25529794.8335983</v>
      </c>
      <c r="G72" s="165" t="n">
        <f aca="false">low_v2_m!E60+temporary_pension_bonus_low!B60</f>
        <v>24484316.3213705</v>
      </c>
      <c r="H72" s="67" t="n">
        <f aca="false">F72-J72</f>
        <v>23598768.5440791</v>
      </c>
      <c r="I72" s="67" t="n">
        <f aca="false">G72-K72</f>
        <v>22611220.8205368</v>
      </c>
      <c r="J72" s="165" t="n">
        <f aca="false">low_v2_m!J60</f>
        <v>1931026.28951928</v>
      </c>
      <c r="K72" s="165" t="n">
        <f aca="false">low_v2_m!K60</f>
        <v>1873095.5008337</v>
      </c>
      <c r="L72" s="67" t="n">
        <f aca="false">H72-I72</f>
        <v>987547.723542292</v>
      </c>
      <c r="M72" s="67" t="n">
        <f aca="false">J72-K72</f>
        <v>57930.7886855782</v>
      </c>
      <c r="N72" s="165" t="n">
        <f aca="false">SUM(low_v5_m!C60:J60)</f>
        <v>3659141.67677318</v>
      </c>
      <c r="O72" s="7"/>
      <c r="P72" s="7"/>
      <c r="Q72" s="67" t="n">
        <f aca="false">I72*5.5017049523</f>
        <v>124400265.565896</v>
      </c>
      <c r="R72" s="67"/>
      <c r="S72" s="67"/>
      <c r="T72" s="7"/>
      <c r="U72" s="7"/>
      <c r="V72" s="67" t="n">
        <f aca="false">K72*5.5017049523</f>
        <v>10305218.7930676</v>
      </c>
      <c r="W72" s="67" t="n">
        <f aca="false">M72*5.5017049523</f>
        <v>318718.10700209</v>
      </c>
      <c r="X72" s="67" t="n">
        <f aca="false">N72*5.1890047538+L72*5.5017049523</f>
        <v>24420499.756849</v>
      </c>
      <c r="Y72" s="67" t="n">
        <f aca="false">N72*5.1890047538</f>
        <v>18987303.5556038</v>
      </c>
      <c r="Z72" s="67" t="n">
        <f aca="false">L72*5.5017049523</f>
        <v>5433196.20124522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low_v2_m!D61+temporary_pension_bonus_low!B61</f>
        <v>25491535.870222</v>
      </c>
      <c r="G73" s="165" t="n">
        <f aca="false">low_v2_m!E61+temporary_pension_bonus_low!B61</f>
        <v>24448082.5688706</v>
      </c>
      <c r="H73" s="67" t="n">
        <f aca="false">F73-J73</f>
        <v>23517631.0276476</v>
      </c>
      <c r="I73" s="67" t="n">
        <f aca="false">G73-K73</f>
        <v>22533394.8715734</v>
      </c>
      <c r="J73" s="165" t="n">
        <f aca="false">low_v2_m!J61</f>
        <v>1973904.84257437</v>
      </c>
      <c r="K73" s="165" t="n">
        <f aca="false">low_v2_m!K61</f>
        <v>1914687.69729714</v>
      </c>
      <c r="L73" s="67" t="n">
        <f aca="false">H73-I73</f>
        <v>984236.156074148</v>
      </c>
      <c r="M73" s="67" t="n">
        <f aca="false">J73-K73</f>
        <v>59217.145277231</v>
      </c>
      <c r="N73" s="165" t="n">
        <f aca="false">SUM(low_v5_m!C61:J61)</f>
        <v>3625421.50638523</v>
      </c>
      <c r="O73" s="7"/>
      <c r="P73" s="7"/>
      <c r="Q73" s="67" t="n">
        <f aca="false">I73*5.5017049523</f>
        <v>123972090.157067</v>
      </c>
      <c r="R73" s="67"/>
      <c r="S73" s="67"/>
      <c r="T73" s="7"/>
      <c r="U73" s="7"/>
      <c r="V73" s="67" t="n">
        <f aca="false">K73*5.5017049523</f>
        <v>10534046.7863276</v>
      </c>
      <c r="W73" s="67" t="n">
        <f aca="false">M73*5.5017049523</f>
        <v>325795.26143281</v>
      </c>
      <c r="X73" s="67" t="n">
        <f aca="false">N73*5.1890047538+L73*5.5017049523</f>
        <v>24227306.3652675</v>
      </c>
      <c r="Y73" s="67" t="n">
        <f aca="false">N73*5.1890047538</f>
        <v>18812329.4311617</v>
      </c>
      <c r="Z73" s="67" t="n">
        <f aca="false">L73*5.5017049523</f>
        <v>5414976.93410585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low_v2_m!D62+temporary_pension_bonus_low!B62</f>
        <v>25601813.0259263</v>
      </c>
      <c r="G74" s="163" t="n">
        <f aca="false">low_v2_m!E62+temporary_pension_bonus_low!B62</f>
        <v>24553487.5040531</v>
      </c>
      <c r="H74" s="8" t="n">
        <f aca="false">F74-J74</f>
        <v>23591890.3095106</v>
      </c>
      <c r="I74" s="8" t="n">
        <f aca="false">G74-K74</f>
        <v>22603862.4691298</v>
      </c>
      <c r="J74" s="163" t="n">
        <f aca="false">low_v2_m!J62</f>
        <v>2009922.71641569</v>
      </c>
      <c r="K74" s="163" t="n">
        <f aca="false">low_v2_m!K62</f>
        <v>1949625.03492322</v>
      </c>
      <c r="L74" s="8" t="n">
        <f aca="false">H74-I74</f>
        <v>988027.840380784</v>
      </c>
      <c r="M74" s="8" t="n">
        <f aca="false">J74-K74</f>
        <v>60297.6814924709</v>
      </c>
      <c r="N74" s="163" t="n">
        <f aca="false">SUM(low_v5_m!C62:J62)</f>
        <v>4351379.18024829</v>
      </c>
      <c r="O74" s="5"/>
      <c r="P74" s="5"/>
      <c r="Q74" s="8" t="n">
        <f aca="false">I74*5.5017049523</f>
        <v>124359782.08752</v>
      </c>
      <c r="R74" s="8"/>
      <c r="S74" s="8"/>
      <c r="T74" s="5"/>
      <c r="U74" s="5"/>
      <c r="V74" s="8" t="n">
        <f aca="false">K74*5.5017049523</f>
        <v>10726261.7097652</v>
      </c>
      <c r="W74" s="8" t="n">
        <f aca="false">M74*5.5017049523</f>
        <v>331740.052879335</v>
      </c>
      <c r="X74" s="8" t="n">
        <f aca="false">N74*5.1890047538+L74*5.5017049523</f>
        <v>28015164.9143279</v>
      </c>
      <c r="Y74" s="8" t="n">
        <f aca="false">N74*5.1890047538</f>
        <v>22579327.2518947</v>
      </c>
      <c r="Z74" s="8" t="n">
        <f aca="false">L74*5.5017049523</f>
        <v>5435837.66243323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low_v2_m!D63+temporary_pension_bonus_low!B63</f>
        <v>25609165.5349949</v>
      </c>
      <c r="G75" s="165" t="n">
        <f aca="false">low_v2_m!E63+temporary_pension_bonus_low!B63</f>
        <v>24560351.5173238</v>
      </c>
      <c r="H75" s="67" t="n">
        <f aca="false">F75-J75</f>
        <v>23535925.4956153</v>
      </c>
      <c r="I75" s="67" t="n">
        <f aca="false">G75-K75</f>
        <v>22549308.6791256</v>
      </c>
      <c r="J75" s="165" t="n">
        <f aca="false">low_v2_m!J63</f>
        <v>2073240.03937962</v>
      </c>
      <c r="K75" s="165" t="n">
        <f aca="false">low_v2_m!K63</f>
        <v>2011042.83819823</v>
      </c>
      <c r="L75" s="67" t="n">
        <f aca="false">H75-I75</f>
        <v>986616.816489749</v>
      </c>
      <c r="M75" s="67" t="n">
        <f aca="false">J75-K75</f>
        <v>62197.2011813885</v>
      </c>
      <c r="N75" s="165" t="n">
        <f aca="false">SUM(low_v5_m!C63:J63)</f>
        <v>3591431.15518176</v>
      </c>
      <c r="O75" s="7"/>
      <c r="P75" s="7"/>
      <c r="Q75" s="67" t="n">
        <f aca="false">I75*5.5017049523</f>
        <v>124059643.230887</v>
      </c>
      <c r="R75" s="67"/>
      <c r="S75" s="67"/>
      <c r="T75" s="7"/>
      <c r="U75" s="7"/>
      <c r="V75" s="67" t="n">
        <f aca="false">K75*5.5017049523</f>
        <v>11064164.3422027</v>
      </c>
      <c r="W75" s="67" t="n">
        <f aca="false">M75*5.5017049523</f>
        <v>342190.649758844</v>
      </c>
      <c r="X75" s="67" t="n">
        <f aca="false">N75*5.1890047538+L75*5.5017049523</f>
        <v>24064027.9624877</v>
      </c>
      <c r="Y75" s="67" t="n">
        <f aca="false">N75*5.1890047538</f>
        <v>18635953.3371836</v>
      </c>
      <c r="Z75" s="67" t="n">
        <f aca="false">L75*5.5017049523</f>
        <v>5428074.62530411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low_v2_m!D64+temporary_pension_bonus_low!B64</f>
        <v>25789619.4669123</v>
      </c>
      <c r="G76" s="165" t="n">
        <f aca="false">low_v2_m!E64+temporary_pension_bonus_low!B64</f>
        <v>24732858.2298288</v>
      </c>
      <c r="H76" s="67" t="n">
        <f aca="false">F76-J76</f>
        <v>23645730.0776657</v>
      </c>
      <c r="I76" s="67" t="n">
        <f aca="false">G76-K76</f>
        <v>22653285.5222597</v>
      </c>
      <c r="J76" s="165" t="n">
        <f aca="false">low_v2_m!J64</f>
        <v>2143889.38924656</v>
      </c>
      <c r="K76" s="165" t="n">
        <f aca="false">low_v2_m!K64</f>
        <v>2079572.70756916</v>
      </c>
      <c r="L76" s="67" t="n">
        <f aca="false">H76-I76</f>
        <v>992444.555406034</v>
      </c>
      <c r="M76" s="67" t="n">
        <f aca="false">J76-K76</f>
        <v>64316.6816773966</v>
      </c>
      <c r="N76" s="165" t="n">
        <f aca="false">SUM(low_v5_m!C64:J64)</f>
        <v>3601435.59556053</v>
      </c>
      <c r="O76" s="7"/>
      <c r="P76" s="7"/>
      <c r="Q76" s="67" t="n">
        <f aca="false">I76*5.5017049523</f>
        <v>124631693.143682</v>
      </c>
      <c r="R76" s="67"/>
      <c r="S76" s="67"/>
      <c r="T76" s="7"/>
      <c r="U76" s="7"/>
      <c r="V76" s="67" t="n">
        <f aca="false">K76*5.5017049523</f>
        <v>11441195.4639012</v>
      </c>
      <c r="W76" s="67" t="n">
        <f aca="false">M76*5.5017049523</f>
        <v>353851.406100036</v>
      </c>
      <c r="X76" s="67" t="n">
        <f aca="false">N76*5.1890047538+L76*5.5017049523</f>
        <v>24148003.5512287</v>
      </c>
      <c r="Y76" s="67" t="n">
        <f aca="false">N76*5.1890047538</f>
        <v>18687866.4258681</v>
      </c>
      <c r="Z76" s="67" t="n">
        <f aca="false">L76*5.5017049523</f>
        <v>5460137.12536055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low_v2_m!D65+temporary_pension_bonus_low!B65</f>
        <v>25980144.5947</v>
      </c>
      <c r="G77" s="165" t="n">
        <f aca="false">low_v2_m!E65+temporary_pension_bonus_low!B65</f>
        <v>24915043.8444492</v>
      </c>
      <c r="H77" s="67" t="n">
        <f aca="false">F77-J77</f>
        <v>23779453.0101168</v>
      </c>
      <c r="I77" s="67" t="n">
        <f aca="false">G77-K77</f>
        <v>22780373.0074035</v>
      </c>
      <c r="J77" s="165" t="n">
        <f aca="false">low_v2_m!J65</f>
        <v>2200691.58458326</v>
      </c>
      <c r="K77" s="165" t="n">
        <f aca="false">low_v2_m!K65</f>
        <v>2134670.83704576</v>
      </c>
      <c r="L77" s="67" t="n">
        <f aca="false">H77-I77</f>
        <v>999080.0027133</v>
      </c>
      <c r="M77" s="67" t="n">
        <f aca="false">J77-K77</f>
        <v>66020.7475374979</v>
      </c>
      <c r="N77" s="165" t="n">
        <f aca="false">SUM(low_v5_m!C65:J65)</f>
        <v>3566047.44644628</v>
      </c>
      <c r="O77" s="7"/>
      <c r="P77" s="7"/>
      <c r="Q77" s="67" t="n">
        <f aca="false">I77*5.5017049523</f>
        <v>125330890.990073</v>
      </c>
      <c r="R77" s="67"/>
      <c r="S77" s="67"/>
      <c r="T77" s="7"/>
      <c r="U77" s="7"/>
      <c r="V77" s="67" t="n">
        <f aca="false">K77*5.5017049523</f>
        <v>11744329.115705</v>
      </c>
      <c r="W77" s="67" t="n">
        <f aca="false">M77*5.5017049523</f>
        <v>363226.6736816</v>
      </c>
      <c r="X77" s="67" t="n">
        <f aca="false">N77*5.1890047538+L77*5.5017049523</f>
        <v>24000880.5505578</v>
      </c>
      <c r="Y77" s="67" t="n">
        <f aca="false">N77*5.1890047538</f>
        <v>18504237.1518861</v>
      </c>
      <c r="Z77" s="67" t="n">
        <f aca="false">L77*5.5017049523</f>
        <v>5496643.39867166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low_v2_m!D66+temporary_pension_bonus_low!B66</f>
        <v>26092953.124146</v>
      </c>
      <c r="G78" s="163" t="n">
        <f aca="false">low_v2_m!E66+temporary_pension_bonus_low!B66</f>
        <v>25023585.8952142</v>
      </c>
      <c r="H78" s="8" t="n">
        <f aca="false">F78-J78</f>
        <v>23768870.4357526</v>
      </c>
      <c r="I78" s="8" t="n">
        <f aca="false">G78-K78</f>
        <v>22769225.6874725</v>
      </c>
      <c r="J78" s="163" t="n">
        <f aca="false">low_v2_m!J66</f>
        <v>2324082.68839344</v>
      </c>
      <c r="K78" s="163" t="n">
        <f aca="false">low_v2_m!K66</f>
        <v>2254360.20774163</v>
      </c>
      <c r="L78" s="8" t="n">
        <f aca="false">H78-I78</f>
        <v>999644.748280071</v>
      </c>
      <c r="M78" s="8" t="n">
        <f aca="false">J78-K78</f>
        <v>69722.4806518033</v>
      </c>
      <c r="N78" s="163" t="n">
        <f aca="false">SUM(low_v5_m!C66:J66)</f>
        <v>4293100.65776481</v>
      </c>
      <c r="O78" s="5"/>
      <c r="P78" s="5"/>
      <c r="Q78" s="8" t="n">
        <f aca="false">I78*5.5017049523</f>
        <v>125269561.724804</v>
      </c>
      <c r="R78" s="8"/>
      <c r="S78" s="8"/>
      <c r="T78" s="5"/>
      <c r="U78" s="5"/>
      <c r="V78" s="8" t="n">
        <f aca="false">K78*5.5017049523</f>
        <v>12402824.7192002</v>
      </c>
      <c r="W78" s="8" t="n">
        <f aca="false">M78*5.5017049523</f>
        <v>383592.517088667</v>
      </c>
      <c r="X78" s="8" t="n">
        <f aca="false">N78*5.1890047538+L78*5.5017049523</f>
        <v>27776670.1838367</v>
      </c>
      <c r="Y78" s="8" t="n">
        <f aca="false">N78*5.1890047538</f>
        <v>22276919.7216835</v>
      </c>
      <c r="Z78" s="8" t="n">
        <f aca="false">L78*5.5017049523</f>
        <v>5499750.46215315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low_v2_m!D67+temporary_pension_bonus_low!B67</f>
        <v>26194262.1696882</v>
      </c>
      <c r="G79" s="165" t="n">
        <f aca="false">low_v2_m!E67+temporary_pension_bonus_low!B67</f>
        <v>25119715.4065133</v>
      </c>
      <c r="H79" s="67" t="n">
        <f aca="false">F79-J79</f>
        <v>23795835.7877302</v>
      </c>
      <c r="I79" s="67" t="n">
        <f aca="false">G79-K79</f>
        <v>22793241.816014</v>
      </c>
      <c r="J79" s="165" t="n">
        <f aca="false">low_v2_m!J67</f>
        <v>2398426.381958</v>
      </c>
      <c r="K79" s="165" t="n">
        <f aca="false">low_v2_m!K67</f>
        <v>2326473.59049926</v>
      </c>
      <c r="L79" s="67" t="n">
        <f aca="false">H79-I79</f>
        <v>1002593.97171614</v>
      </c>
      <c r="M79" s="67" t="n">
        <f aca="false">J79-K79</f>
        <v>71952.7914587404</v>
      </c>
      <c r="N79" s="165" t="n">
        <f aca="false">SUM(low_v5_m!C67:J67)</f>
        <v>3542314.23690533</v>
      </c>
      <c r="O79" s="7"/>
      <c r="P79" s="7"/>
      <c r="Q79" s="67" t="n">
        <f aca="false">I79*5.5017049523</f>
        <v>125401691.378136</v>
      </c>
      <c r="R79" s="67"/>
      <c r="S79" s="67"/>
      <c r="T79" s="7"/>
      <c r="U79" s="7"/>
      <c r="V79" s="67" t="n">
        <f aca="false">K79*5.5017049523</f>
        <v>12799571.2742449</v>
      </c>
      <c r="W79" s="67" t="n">
        <f aca="false">M79*5.5017049523</f>
        <v>395863.029100361</v>
      </c>
      <c r="X79" s="67" t="n">
        <f aca="false">N79*5.1890047538+L79*5.5017049523</f>
        <v>23897061.634092</v>
      </c>
      <c r="Y79" s="67" t="n">
        <f aca="false">N79*5.1890047538</f>
        <v>18381085.4147552</v>
      </c>
      <c r="Z79" s="67" t="n">
        <f aca="false">L79*5.5017049523</f>
        <v>5515976.21933683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low_v2_m!D68+temporary_pension_bonus_low!B68</f>
        <v>26308686.4926829</v>
      </c>
      <c r="G80" s="165" t="n">
        <f aca="false">low_v2_m!E68+temporary_pension_bonus_low!B68</f>
        <v>25230221.7064508</v>
      </c>
      <c r="H80" s="67" t="n">
        <f aca="false">F80-J80</f>
        <v>23853443.509771</v>
      </c>
      <c r="I80" s="67" t="n">
        <f aca="false">G80-K80</f>
        <v>22848636.0130262</v>
      </c>
      <c r="J80" s="165" t="n">
        <f aca="false">low_v2_m!J68</f>
        <v>2455242.98291197</v>
      </c>
      <c r="K80" s="165" t="n">
        <f aca="false">low_v2_m!K68</f>
        <v>2381585.69342461</v>
      </c>
      <c r="L80" s="67" t="n">
        <f aca="false">H80-I80</f>
        <v>1004807.49674473</v>
      </c>
      <c r="M80" s="67" t="n">
        <f aca="false">J80-K80</f>
        <v>73657.2894873596</v>
      </c>
      <c r="N80" s="165" t="n">
        <f aca="false">SUM(low_v5_m!C68:J68)</f>
        <v>3499911.0406174</v>
      </c>
      <c r="O80" s="7"/>
      <c r="P80" s="7"/>
      <c r="Q80" s="67" t="n">
        <f aca="false">I80*5.5017049523</f>
        <v>125706453.906167</v>
      </c>
      <c r="R80" s="67"/>
      <c r="S80" s="67"/>
      <c r="T80" s="7"/>
      <c r="U80" s="7"/>
      <c r="V80" s="67" t="n">
        <f aca="false">K80*5.5017049523</f>
        <v>13102781.803841</v>
      </c>
      <c r="W80" s="67" t="n">
        <f aca="false">M80*5.5017049523</f>
        <v>405240.674345601</v>
      </c>
      <c r="X80" s="67" t="n">
        <f aca="false">N80*5.1890047538+L80*5.5017049523</f>
        <v>23689209.4085895</v>
      </c>
      <c r="Y80" s="67" t="n">
        <f aca="false">N80*5.1890047538</f>
        <v>18161055.0276408</v>
      </c>
      <c r="Z80" s="67" t="n">
        <f aca="false">L80*5.5017049523</f>
        <v>5528154.38094865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low_v2_m!D69+temporary_pension_bonus_low!B69</f>
        <v>26332738.3940314</v>
      </c>
      <c r="G81" s="165" t="n">
        <f aca="false">low_v2_m!E69+temporary_pension_bonus_low!B69</f>
        <v>25253400.3167857</v>
      </c>
      <c r="H81" s="67" t="n">
        <f aca="false">F81-J81</f>
        <v>23871876.5117358</v>
      </c>
      <c r="I81" s="67" t="n">
        <f aca="false">G81-K81</f>
        <v>22866364.290959</v>
      </c>
      <c r="J81" s="165" t="n">
        <f aca="false">low_v2_m!J69</f>
        <v>2460861.8822956</v>
      </c>
      <c r="K81" s="165" t="n">
        <f aca="false">low_v2_m!K69</f>
        <v>2387036.02582673</v>
      </c>
      <c r="L81" s="67" t="n">
        <f aca="false">H81-I81</f>
        <v>1005512.22077683</v>
      </c>
      <c r="M81" s="67" t="n">
        <f aca="false">J81-K81</f>
        <v>73825.8564688675</v>
      </c>
      <c r="N81" s="165" t="n">
        <f aca="false">SUM(low_v5_m!C69:J69)</f>
        <v>3438932.43706342</v>
      </c>
      <c r="O81" s="7"/>
      <c r="P81" s="7"/>
      <c r="Q81" s="67" t="n">
        <f aca="false">I81*5.5017049523</f>
        <v>125803989.660665</v>
      </c>
      <c r="R81" s="67"/>
      <c r="S81" s="67"/>
      <c r="T81" s="7"/>
      <c r="U81" s="7"/>
      <c r="V81" s="67" t="n">
        <f aca="false">K81*5.5017049523</f>
        <v>13132767.9246094</v>
      </c>
      <c r="W81" s="67" t="n">
        <f aca="false">M81*5.5017049523</f>
        <v>406168.080142557</v>
      </c>
      <c r="X81" s="67" t="n">
        <f aca="false">N81*5.1890047538+L81*5.5017049523</f>
        <v>23376668.3285651</v>
      </c>
      <c r="Y81" s="67" t="n">
        <f aca="false">N81*5.1890047538</f>
        <v>17844636.7639191</v>
      </c>
      <c r="Z81" s="67" t="n">
        <f aca="false">L81*5.5017049523</f>
        <v>5532031.56464606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low_v2_m!D70+temporary_pension_bonus_low!B70</f>
        <v>26456571.1005742</v>
      </c>
      <c r="G82" s="163" t="n">
        <f aca="false">low_v2_m!E70+temporary_pension_bonus_low!B70</f>
        <v>25371060.6356646</v>
      </c>
      <c r="H82" s="8" t="n">
        <f aca="false">F82-J82</f>
        <v>23927029.2592867</v>
      </c>
      <c r="I82" s="8" t="n">
        <f aca="false">G82-K82</f>
        <v>22917405.0496158</v>
      </c>
      <c r="J82" s="163" t="n">
        <f aca="false">low_v2_m!J70</f>
        <v>2529541.8412874</v>
      </c>
      <c r="K82" s="163" t="n">
        <f aca="false">low_v2_m!K70</f>
        <v>2453655.58604878</v>
      </c>
      <c r="L82" s="8" t="n">
        <f aca="false">H82-I82</f>
        <v>1009624.20967092</v>
      </c>
      <c r="M82" s="8" t="n">
        <f aca="false">J82-K82</f>
        <v>75886.2552386215</v>
      </c>
      <c r="N82" s="163" t="n">
        <f aca="false">SUM(low_v5_m!C70:J70)</f>
        <v>4156046.82833441</v>
      </c>
      <c r="O82" s="5"/>
      <c r="P82" s="5"/>
      <c r="Q82" s="8" t="n">
        <f aca="false">I82*5.5017049523</f>
        <v>126084800.855336</v>
      </c>
      <c r="R82" s="8"/>
      <c r="S82" s="8"/>
      <c r="T82" s="5"/>
      <c r="U82" s="5"/>
      <c r="V82" s="8" t="n">
        <f aca="false">K82*5.5017049523</f>
        <v>13499289.0890031</v>
      </c>
      <c r="W82" s="8" t="n">
        <f aca="false">M82*5.5017049523</f>
        <v>417503.786257826</v>
      </c>
      <c r="X82" s="8" t="n">
        <f aca="false">N82*5.1890047538+L82*5.5017049523</f>
        <v>27120401.2635511</v>
      </c>
      <c r="Y82" s="8" t="n">
        <f aca="false">N82*5.1890047538</f>
        <v>21565746.7492426</v>
      </c>
      <c r="Z82" s="8" t="n">
        <f aca="false">L82*5.5017049523</f>
        <v>5554654.51430845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low_v2_m!D71+temporary_pension_bonus_low!B71</f>
        <v>26579176.6268072</v>
      </c>
      <c r="G83" s="165" t="n">
        <f aca="false">low_v2_m!E71+temporary_pension_bonus_low!B71</f>
        <v>25488798.5260693</v>
      </c>
      <c r="H83" s="67" t="n">
        <f aca="false">F83-J83</f>
        <v>23964596.4515812</v>
      </c>
      <c r="I83" s="67" t="n">
        <f aca="false">G83-K83</f>
        <v>22952655.7561001</v>
      </c>
      <c r="J83" s="165" t="n">
        <f aca="false">low_v2_m!J71</f>
        <v>2614580.17522599</v>
      </c>
      <c r="K83" s="165" t="n">
        <f aca="false">low_v2_m!K71</f>
        <v>2536142.76996921</v>
      </c>
      <c r="L83" s="67" t="n">
        <f aca="false">H83-I83</f>
        <v>1011940.69548108</v>
      </c>
      <c r="M83" s="67" t="n">
        <f aca="false">J83-K83</f>
        <v>78437.4052567803</v>
      </c>
      <c r="N83" s="165" t="n">
        <f aca="false">SUM(low_v5_m!C71:J71)</f>
        <v>3437837.60529995</v>
      </c>
      <c r="O83" s="7"/>
      <c r="P83" s="7"/>
      <c r="Q83" s="67" t="n">
        <f aca="false">I83*5.5017049523</f>
        <v>126278739.841773</v>
      </c>
      <c r="R83" s="67"/>
      <c r="S83" s="67"/>
      <c r="T83" s="7"/>
      <c r="U83" s="7"/>
      <c r="V83" s="67" t="n">
        <f aca="false">K83*5.5017049523</f>
        <v>13953109.2372795</v>
      </c>
      <c r="W83" s="67" t="n">
        <f aca="false">M83*5.5017049523</f>
        <v>431539.46094679</v>
      </c>
      <c r="X83" s="67" t="n">
        <f aca="false">N83*5.1890047538+L83*5.5017049523</f>
        <v>23406354.812456</v>
      </c>
      <c r="Y83" s="67" t="n">
        <f aca="false">N83*5.1890047538</f>
        <v>17838955.6766938</v>
      </c>
      <c r="Z83" s="67" t="n">
        <f aca="false">L83*5.5017049523</f>
        <v>5567399.13576219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low_v2_m!D72+temporary_pension_bonus_low!B72</f>
        <v>26732993.183834</v>
      </c>
      <c r="G84" s="165" t="n">
        <f aca="false">low_v2_m!E72+temporary_pension_bonus_low!B72</f>
        <v>25636512.04843</v>
      </c>
      <c r="H84" s="67" t="n">
        <f aca="false">F84-J84</f>
        <v>24064620.8672316</v>
      </c>
      <c r="I84" s="67" t="n">
        <f aca="false">G84-K84</f>
        <v>23048190.9013256</v>
      </c>
      <c r="J84" s="165" t="n">
        <f aca="false">low_v2_m!J72</f>
        <v>2668372.31660247</v>
      </c>
      <c r="K84" s="165" t="n">
        <f aca="false">low_v2_m!K72</f>
        <v>2588321.1471044</v>
      </c>
      <c r="L84" s="67" t="n">
        <f aca="false">H84-I84</f>
        <v>1016429.96590599</v>
      </c>
      <c r="M84" s="67" t="n">
        <f aca="false">J84-K84</f>
        <v>80051.1694980743</v>
      </c>
      <c r="N84" s="165" t="n">
        <f aca="false">SUM(low_v5_m!C72:J72)</f>
        <v>3500920.90587036</v>
      </c>
      <c r="O84" s="7"/>
      <c r="P84" s="7"/>
      <c r="Q84" s="67" t="n">
        <f aca="false">I84*5.5017049523</f>
        <v>126804346.023379</v>
      </c>
      <c r="R84" s="67"/>
      <c r="S84" s="67"/>
      <c r="T84" s="7"/>
      <c r="U84" s="7"/>
      <c r="V84" s="67" t="n">
        <f aca="false">K84*5.5017049523</f>
        <v>14240179.2731671</v>
      </c>
      <c r="W84" s="67" t="n">
        <f aca="false">M84*5.5017049523</f>
        <v>440417.915664962</v>
      </c>
      <c r="X84" s="67" t="n">
        <f aca="false">N84*5.1890047538+L84*5.5017049523</f>
        <v>23758393.0003302</v>
      </c>
      <c r="Y84" s="67" t="n">
        <f aca="false">N84*5.1890047538</f>
        <v>18166295.2232391</v>
      </c>
      <c r="Z84" s="67" t="n">
        <f aca="false">L84*5.5017049523</f>
        <v>5592097.77709113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low_v2_m!D73+temporary_pension_bonus_low!B73</f>
        <v>26836874.6755075</v>
      </c>
      <c r="G85" s="165" t="n">
        <f aca="false">low_v2_m!E73+temporary_pension_bonus_low!B73</f>
        <v>25735713.0746738</v>
      </c>
      <c r="H85" s="67" t="n">
        <f aca="false">F85-J85</f>
        <v>24132787.5389989</v>
      </c>
      <c r="I85" s="67" t="n">
        <f aca="false">G85-K85</f>
        <v>23112748.5522604</v>
      </c>
      <c r="J85" s="165" t="n">
        <f aca="false">low_v2_m!J73</f>
        <v>2704087.13650861</v>
      </c>
      <c r="K85" s="165" t="n">
        <f aca="false">low_v2_m!K73</f>
        <v>2622964.52241335</v>
      </c>
      <c r="L85" s="67" t="n">
        <f aca="false">H85-I85</f>
        <v>1020038.9867385</v>
      </c>
      <c r="M85" s="67" t="n">
        <f aca="false">J85-K85</f>
        <v>81122.6140952585</v>
      </c>
      <c r="N85" s="165" t="n">
        <f aca="false">SUM(low_v5_m!C73:J73)</f>
        <v>3473102.74478801</v>
      </c>
      <c r="O85" s="7"/>
      <c r="P85" s="7"/>
      <c r="Q85" s="67" t="n">
        <f aca="false">I85*5.5017049523</f>
        <v>127159523.171236</v>
      </c>
      <c r="R85" s="67"/>
      <c r="S85" s="67"/>
      <c r="T85" s="7"/>
      <c r="U85" s="7"/>
      <c r="V85" s="67" t="n">
        <f aca="false">K85*5.5017049523</f>
        <v>14430776.9026687</v>
      </c>
      <c r="W85" s="67" t="n">
        <f aca="false">M85*5.5017049523</f>
        <v>446312.687711406</v>
      </c>
      <c r="X85" s="67" t="n">
        <f aca="false">N85*5.1890047538+L85*5.5017049523</f>
        <v>23633900.1980191</v>
      </c>
      <c r="Y85" s="67" t="n">
        <f aca="false">N85*5.1890047538</f>
        <v>18021946.6531408</v>
      </c>
      <c r="Z85" s="67" t="n">
        <f aca="false">L85*5.5017049523</f>
        <v>5611953.54487828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low_v2_m!D74+temporary_pension_bonus_low!B74</f>
        <v>26820500.3433448</v>
      </c>
      <c r="G86" s="163" t="n">
        <f aca="false">low_v2_m!E74+temporary_pension_bonus_low!B74</f>
        <v>25721120.2157081</v>
      </c>
      <c r="H86" s="8" t="n">
        <f aca="false">F86-J86</f>
        <v>24070444.3880388</v>
      </c>
      <c r="I86" s="8" t="n">
        <f aca="false">G86-K86</f>
        <v>23053565.9390613</v>
      </c>
      <c r="J86" s="163" t="n">
        <f aca="false">low_v2_m!J74</f>
        <v>2750055.95530593</v>
      </c>
      <c r="K86" s="163" t="n">
        <f aca="false">low_v2_m!K74</f>
        <v>2667554.27664675</v>
      </c>
      <c r="L86" s="8" t="n">
        <f aca="false">H86-I86</f>
        <v>1016878.44897752</v>
      </c>
      <c r="M86" s="8" t="n">
        <f aca="false">J86-K86</f>
        <v>82501.6786591779</v>
      </c>
      <c r="N86" s="163" t="n">
        <f aca="false">SUM(low_v5_m!C74:J74)</f>
        <v>4298951.07717587</v>
      </c>
      <c r="O86" s="5"/>
      <c r="P86" s="5"/>
      <c r="Q86" s="8" t="n">
        <f aca="false">I86*5.5017049523</f>
        <v>126833917.895108</v>
      </c>
      <c r="R86" s="8"/>
      <c r="S86" s="8"/>
      <c r="T86" s="5"/>
      <c r="U86" s="5"/>
      <c r="V86" s="8" t="n">
        <f aca="false">K86*5.5017049523</f>
        <v>14676096.5743565</v>
      </c>
      <c r="W86" s="8" t="n">
        <f aca="false">M86*5.5017049523</f>
        <v>453899.894052262</v>
      </c>
      <c r="X86" s="8" t="n">
        <f aca="false">N86*5.1890047538+L86*5.5017049523</f>
        <v>27901842.774446</v>
      </c>
      <c r="Y86" s="8" t="n">
        <f aca="false">N86*5.1890047538</f>
        <v>22307277.5758192</v>
      </c>
      <c r="Z86" s="8" t="n">
        <f aca="false">L86*5.5017049523</f>
        <v>5594565.19862676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low_v2_m!D75+temporary_pension_bonus_low!B75</f>
        <v>26871635.2837226</v>
      </c>
      <c r="G87" s="165" t="n">
        <f aca="false">low_v2_m!E75+temporary_pension_bonus_low!B75</f>
        <v>25771184.4349807</v>
      </c>
      <c r="H87" s="67" t="n">
        <f aca="false">F87-J87</f>
        <v>24050392.8425685</v>
      </c>
      <c r="I87" s="67" t="n">
        <f aca="false">G87-K87</f>
        <v>23034579.2670611</v>
      </c>
      <c r="J87" s="165" t="n">
        <f aca="false">low_v2_m!J75</f>
        <v>2821242.44115415</v>
      </c>
      <c r="K87" s="165" t="n">
        <f aca="false">low_v2_m!K75</f>
        <v>2736605.16791952</v>
      </c>
      <c r="L87" s="67" t="n">
        <f aca="false">H87-I87</f>
        <v>1015813.57550736</v>
      </c>
      <c r="M87" s="67" t="n">
        <f aca="false">J87-K87</f>
        <v>84637.2732346249</v>
      </c>
      <c r="N87" s="165" t="n">
        <f aca="false">SUM(low_v5_m!C75:J75)</f>
        <v>3474281.33811206</v>
      </c>
      <c r="O87" s="7"/>
      <c r="P87" s="7"/>
      <c r="Q87" s="67" t="n">
        <f aca="false">I87*5.5017049523</f>
        <v>126729458.827737</v>
      </c>
      <c r="R87" s="67"/>
      <c r="S87" s="67"/>
      <c r="T87" s="7"/>
      <c r="U87" s="7"/>
      <c r="V87" s="67" t="n">
        <f aca="false">K87*5.5017049523</f>
        <v>15055994.2048326</v>
      </c>
      <c r="W87" s="67" t="n">
        <f aca="false">M87*5.5017049523</f>
        <v>465649.305304104</v>
      </c>
      <c r="X87" s="67" t="n">
        <f aca="false">N87*5.1890047538+L87*5.5017049523</f>
        <v>23616768.9584845</v>
      </c>
      <c r="Y87" s="67" t="n">
        <f aca="false">N87*5.1890047538</f>
        <v>18028062.3795021</v>
      </c>
      <c r="Z87" s="67" t="n">
        <f aca="false">L87*5.5017049523</f>
        <v>5588706.5789824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low_v2_m!D76+temporary_pension_bonus_low!B76</f>
        <v>27011907.4721744</v>
      </c>
      <c r="G88" s="165" t="n">
        <f aca="false">low_v2_m!E76+temporary_pension_bonus_low!B76</f>
        <v>25905789.5556887</v>
      </c>
      <c r="H88" s="67" t="n">
        <f aca="false">F88-J88</f>
        <v>24124600.1730673</v>
      </c>
      <c r="I88" s="67" t="n">
        <f aca="false">G88-K88</f>
        <v>23105101.4755548</v>
      </c>
      <c r="J88" s="165" t="n">
        <f aca="false">low_v2_m!J76</f>
        <v>2887307.29910706</v>
      </c>
      <c r="K88" s="165" t="n">
        <f aca="false">low_v2_m!K76</f>
        <v>2800688.08013385</v>
      </c>
      <c r="L88" s="67" t="n">
        <f aca="false">H88-I88</f>
        <v>1019498.69751247</v>
      </c>
      <c r="M88" s="67" t="n">
        <f aca="false">J88-K88</f>
        <v>86619.2189732115</v>
      </c>
      <c r="N88" s="165" t="n">
        <f aca="false">SUM(low_v5_m!C76:J76)</f>
        <v>3512745.39370984</v>
      </c>
      <c r="O88" s="7"/>
      <c r="P88" s="7"/>
      <c r="Q88" s="67" t="n">
        <f aca="false">I88*5.5017049523</f>
        <v>127117451.211454</v>
      </c>
      <c r="R88" s="67"/>
      <c r="S88" s="67"/>
      <c r="T88" s="7"/>
      <c r="U88" s="7"/>
      <c r="V88" s="67" t="n">
        <f aca="false">K88*5.5017049523</f>
        <v>15408559.48032</v>
      </c>
      <c r="W88" s="67" t="n">
        <f aca="false">M88*5.5017049523</f>
        <v>476553.385989276</v>
      </c>
      <c r="X88" s="67" t="n">
        <f aca="false">N88*5.1890047538+L88*5.5017049523</f>
        <v>23836633.5798172</v>
      </c>
      <c r="Y88" s="67" t="n">
        <f aca="false">N88*5.1890047538</f>
        <v>18227652.5468494</v>
      </c>
      <c r="Z88" s="67" t="n">
        <f aca="false">L88*5.5017049523</f>
        <v>5608981.03296778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low_v2_m!D77+temporary_pension_bonus_low!B77</f>
        <v>27091830.2134997</v>
      </c>
      <c r="G89" s="165" t="n">
        <f aca="false">low_v2_m!E77+temporary_pension_bonus_low!B77</f>
        <v>25983886.52328</v>
      </c>
      <c r="H89" s="67" t="n">
        <f aca="false">F89-J89</f>
        <v>24122171.9068386</v>
      </c>
      <c r="I89" s="67" t="n">
        <f aca="false">G89-K89</f>
        <v>23103317.9658187</v>
      </c>
      <c r="J89" s="165" t="n">
        <f aca="false">low_v2_m!J77</f>
        <v>2969658.30666115</v>
      </c>
      <c r="K89" s="165" t="n">
        <f aca="false">low_v2_m!K77</f>
        <v>2880568.55746132</v>
      </c>
      <c r="L89" s="67" t="n">
        <f aca="false">H89-I89</f>
        <v>1018853.94101988</v>
      </c>
      <c r="M89" s="67" t="n">
        <f aca="false">J89-K89</f>
        <v>89089.7491998342</v>
      </c>
      <c r="N89" s="165" t="n">
        <f aca="false">SUM(low_v5_m!C77:J77)</f>
        <v>3496076.77688222</v>
      </c>
      <c r="O89" s="7"/>
      <c r="P89" s="7"/>
      <c r="Q89" s="67" t="n">
        <f aca="false">I89*5.5017049523</f>
        <v>127107638.867106</v>
      </c>
      <c r="R89" s="67"/>
      <c r="S89" s="67"/>
      <c r="T89" s="7"/>
      <c r="U89" s="7"/>
      <c r="V89" s="67" t="n">
        <f aca="false">K89*5.5017049523</f>
        <v>15848038.2980246</v>
      </c>
      <c r="W89" s="67" t="n">
        <f aca="false">M89*5.5017049523</f>
        <v>490145.514371893</v>
      </c>
      <c r="X89" s="67" t="n">
        <f aca="false">N89*5.1890047538+L89*5.5017049523</f>
        <v>23746592.7878711</v>
      </c>
      <c r="Y89" s="67" t="n">
        <f aca="false">N89*5.1890047538</f>
        <v>18141159.0148916</v>
      </c>
      <c r="Z89" s="67" t="n">
        <f aca="false">L89*5.5017049523</f>
        <v>5605433.77297945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low_v2_m!D78+temporary_pension_bonus_low!B78</f>
        <v>27323426.6670882</v>
      </c>
      <c r="G90" s="163" t="n">
        <f aca="false">low_v2_m!E78+temporary_pension_bonus_low!B78</f>
        <v>26205988.2468983</v>
      </c>
      <c r="H90" s="8" t="n">
        <f aca="false">F90-J90</f>
        <v>24288424.3868637</v>
      </c>
      <c r="I90" s="8" t="n">
        <f aca="false">G90-K90</f>
        <v>23262036.0350805</v>
      </c>
      <c r="J90" s="163" t="n">
        <f aca="false">low_v2_m!J78</f>
        <v>3035002.28022454</v>
      </c>
      <c r="K90" s="163" t="n">
        <f aca="false">low_v2_m!K78</f>
        <v>2943952.21181781</v>
      </c>
      <c r="L90" s="8" t="n">
        <f aca="false">H90-I90</f>
        <v>1026388.35178318</v>
      </c>
      <c r="M90" s="8" t="n">
        <f aca="false">J90-K90</f>
        <v>91050.0684067369</v>
      </c>
      <c r="N90" s="163" t="n">
        <f aca="false">SUM(low_v5_m!C78:J78)</f>
        <v>4251067.81201167</v>
      </c>
      <c r="O90" s="5"/>
      <c r="P90" s="5"/>
      <c r="Q90" s="8" t="n">
        <f aca="false">I90*5.5017049523</f>
        <v>127980858.854783</v>
      </c>
      <c r="R90" s="8"/>
      <c r="S90" s="8"/>
      <c r="T90" s="5"/>
      <c r="U90" s="5"/>
      <c r="V90" s="8" t="n">
        <f aca="false">K90*5.5017049523</f>
        <v>16196756.4630926</v>
      </c>
      <c r="W90" s="8" t="n">
        <f aca="false">M90*5.5017049523</f>
        <v>500930.612260598</v>
      </c>
      <c r="X90" s="8" t="n">
        <f aca="false">N90*5.1890047538+L90*5.5017049523</f>
        <v>27705696.9632433</v>
      </c>
      <c r="Y90" s="8" t="n">
        <f aca="false">N90*5.1890047538</f>
        <v>22058811.0852547</v>
      </c>
      <c r="Z90" s="8" t="n">
        <f aca="false">L90*5.5017049523</f>
        <v>5646885.87798853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low_v2_m!D79+temporary_pension_bonus_low!B79</f>
        <v>27420467.3375681</v>
      </c>
      <c r="G91" s="165" t="n">
        <f aca="false">low_v2_m!E79+temporary_pension_bonus_low!B79</f>
        <v>26299151.8321597</v>
      </c>
      <c r="H91" s="67" t="n">
        <f aca="false">F91-J91</f>
        <v>24346303.1049677</v>
      </c>
      <c r="I91" s="67" t="n">
        <f aca="false">G91-K91</f>
        <v>23317212.5265373</v>
      </c>
      <c r="J91" s="165" t="n">
        <f aca="false">low_v2_m!J79</f>
        <v>3074164.23260042</v>
      </c>
      <c r="K91" s="165" t="n">
        <f aca="false">low_v2_m!K79</f>
        <v>2981939.3056224</v>
      </c>
      <c r="L91" s="67" t="n">
        <f aca="false">H91-I91</f>
        <v>1029090.57843037</v>
      </c>
      <c r="M91" s="67" t="n">
        <f aca="false">J91-K91</f>
        <v>92224.9269780125</v>
      </c>
      <c r="N91" s="165" t="n">
        <f aca="false">SUM(low_v5_m!C79:J79)</f>
        <v>3438699.06792193</v>
      </c>
      <c r="O91" s="7"/>
      <c r="P91" s="7"/>
      <c r="Q91" s="67" t="n">
        <f aca="false">I91*5.5017049523</f>
        <v>128284423.631082</v>
      </c>
      <c r="R91" s="67"/>
      <c r="S91" s="67"/>
      <c r="T91" s="7"/>
      <c r="U91" s="7"/>
      <c r="V91" s="67" t="n">
        <f aca="false">K91*5.5017049523</f>
        <v>16405750.2452008</v>
      </c>
      <c r="W91" s="67" t="n">
        <f aca="false">M91*5.5017049523</f>
        <v>507394.337480438</v>
      </c>
      <c r="X91" s="67" t="n">
        <f aca="false">N91*5.1890047538+L91*5.5017049523</f>
        <v>23505178.5420502</v>
      </c>
      <c r="Y91" s="67" t="n">
        <f aca="false">N91*5.1890047538</f>
        <v>17843425.8103345</v>
      </c>
      <c r="Z91" s="67" t="n">
        <f aca="false">L91*5.5017049523</f>
        <v>5661752.73171566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low_v2_m!D80+temporary_pension_bonus_low!B80</f>
        <v>27590082.7069197</v>
      </c>
      <c r="G92" s="165" t="n">
        <f aca="false">low_v2_m!E80+temporary_pension_bonus_low!B80</f>
        <v>26460789.1366896</v>
      </c>
      <c r="H92" s="67" t="n">
        <f aca="false">F92-J92</f>
        <v>24511598.1594874</v>
      </c>
      <c r="I92" s="67" t="n">
        <f aca="false">G92-K92</f>
        <v>23474659.1256803</v>
      </c>
      <c r="J92" s="165" t="n">
        <f aca="false">low_v2_m!J80</f>
        <v>3078484.54743226</v>
      </c>
      <c r="K92" s="165" t="n">
        <f aca="false">low_v2_m!K80</f>
        <v>2986130.0110093</v>
      </c>
      <c r="L92" s="67" t="n">
        <f aca="false">H92-I92</f>
        <v>1036939.0338071</v>
      </c>
      <c r="M92" s="67" t="n">
        <f aca="false">J92-K92</f>
        <v>92354.5364229679</v>
      </c>
      <c r="N92" s="165" t="n">
        <f aca="false">SUM(low_v5_m!C80:J80)</f>
        <v>3502931.26667725</v>
      </c>
      <c r="O92" s="7"/>
      <c r="P92" s="7"/>
      <c r="Q92" s="67" t="n">
        <f aca="false">I92*5.5017049523</f>
        <v>129150648.36531</v>
      </c>
      <c r="R92" s="67"/>
      <c r="S92" s="67"/>
      <c r="T92" s="7"/>
      <c r="U92" s="7"/>
      <c r="V92" s="67" t="n">
        <f aca="false">K92*5.5017049523</f>
        <v>16428806.2697815</v>
      </c>
      <c r="W92" s="67" t="n">
        <f aca="false">M92*5.5017049523</f>
        <v>508107.410405613</v>
      </c>
      <c r="X92" s="67" t="n">
        <f aca="false">N92*5.1890047538+L92*5.5017049523</f>
        <v>23881659.6125526</v>
      </c>
      <c r="Y92" s="67" t="n">
        <f aca="false">N92*5.1890047538</f>
        <v>18176726.9950229</v>
      </c>
      <c r="Z92" s="67" t="n">
        <f aca="false">L92*5.5017049523</f>
        <v>5704932.61752967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low_v2_m!D81+temporary_pension_bonus_low!B81</f>
        <v>27620164.0131013</v>
      </c>
      <c r="G93" s="165" t="n">
        <f aca="false">low_v2_m!E81+temporary_pension_bonus_low!B81</f>
        <v>26490420.3418939</v>
      </c>
      <c r="H93" s="67" t="n">
        <f aca="false">F93-J93</f>
        <v>24482723.4587905</v>
      </c>
      <c r="I93" s="67" t="n">
        <f aca="false">G93-K93</f>
        <v>23447103.0042125</v>
      </c>
      <c r="J93" s="165" t="n">
        <f aca="false">low_v2_m!J81</f>
        <v>3137440.55431073</v>
      </c>
      <c r="K93" s="165" t="n">
        <f aca="false">low_v2_m!K81</f>
        <v>3043317.33768141</v>
      </c>
      <c r="L93" s="67" t="n">
        <f aca="false">H93-I93</f>
        <v>1035620.45457806</v>
      </c>
      <c r="M93" s="67" t="n">
        <f aca="false">J93-K93</f>
        <v>94123.2166293217</v>
      </c>
      <c r="N93" s="165" t="n">
        <f aca="false">SUM(low_v5_m!C81:J81)</f>
        <v>3541062.72296835</v>
      </c>
      <c r="O93" s="7"/>
      <c r="P93" s="7"/>
      <c r="Q93" s="67" t="n">
        <f aca="false">I93*5.5017049523</f>
        <v>128999042.715364</v>
      </c>
      <c r="R93" s="67"/>
      <c r="S93" s="67"/>
      <c r="T93" s="7"/>
      <c r="U93" s="7"/>
      <c r="V93" s="67" t="n">
        <f aca="false">K93*5.5017049523</f>
        <v>16743434.0681423</v>
      </c>
      <c r="W93" s="67" t="n">
        <f aca="false">M93*5.5017049523</f>
        <v>517838.167055945</v>
      </c>
      <c r="X93" s="67" t="n">
        <f aca="false">N93*5.1890047538+L93*5.5017049523</f>
        <v>24072269.486642</v>
      </c>
      <c r="Y93" s="67" t="n">
        <f aca="false">N93*5.1890047538</f>
        <v>18374591.3029868</v>
      </c>
      <c r="Z93" s="67" t="n">
        <f aca="false">L93*5.5017049523</f>
        <v>5697678.18365527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low_v2_m!D82+temporary_pension_bonus_low!B82</f>
        <v>27656271.6440721</v>
      </c>
      <c r="G94" s="163" t="n">
        <f aca="false">low_v2_m!E82+temporary_pension_bonus_low!B82</f>
        <v>26526124.7899037</v>
      </c>
      <c r="H94" s="8" t="n">
        <f aca="false">F94-J94</f>
        <v>24442874.1996066</v>
      </c>
      <c r="I94" s="8" t="n">
        <f aca="false">G94-K94</f>
        <v>23409129.2687721</v>
      </c>
      <c r="J94" s="163" t="n">
        <f aca="false">low_v2_m!J82</f>
        <v>3213397.44446552</v>
      </c>
      <c r="K94" s="163" t="n">
        <f aca="false">low_v2_m!K82</f>
        <v>3116995.52113156</v>
      </c>
      <c r="L94" s="8" t="n">
        <f aca="false">H94-I94</f>
        <v>1033744.93083448</v>
      </c>
      <c r="M94" s="8" t="n">
        <f aca="false">J94-K94</f>
        <v>96401.9233339652</v>
      </c>
      <c r="N94" s="163" t="n">
        <f aca="false">SUM(low_v5_m!C82:J82)</f>
        <v>4264726.27590798</v>
      </c>
      <c r="O94" s="5"/>
      <c r="P94" s="5"/>
      <c r="Q94" s="8" t="n">
        <f aca="false">I94*5.5017049523</f>
        <v>128790122.427034</v>
      </c>
      <c r="R94" s="8"/>
      <c r="S94" s="8"/>
      <c r="T94" s="5"/>
      <c r="U94" s="5"/>
      <c r="V94" s="8" t="n">
        <f aca="false">K94*5.5017049523</f>
        <v>17148789.6949064</v>
      </c>
      <c r="W94" s="8" t="n">
        <f aca="false">M94*5.5017049523</f>
        <v>530374.939017722</v>
      </c>
      <c r="X94" s="8" t="n">
        <f aca="false">N94*5.1890047538+L94*5.5017049523</f>
        <v>27817044.5247293</v>
      </c>
      <c r="Y94" s="8" t="n">
        <f aca="false">N94*5.1890047538</f>
        <v>22129684.9193423</v>
      </c>
      <c r="Z94" s="8" t="n">
        <f aca="false">L94*5.5017049523</f>
        <v>5687359.60538706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low_v2_m!D83+temporary_pension_bonus_low!B83</f>
        <v>27737644.0542224</v>
      </c>
      <c r="G95" s="165" t="n">
        <f aca="false">low_v2_m!E83+temporary_pension_bonus_low!B83</f>
        <v>26604263.7374877</v>
      </c>
      <c r="H95" s="67" t="n">
        <f aca="false">F95-J95</f>
        <v>24485288.278766</v>
      </c>
      <c r="I95" s="67" t="n">
        <f aca="false">G95-K95</f>
        <v>23449478.635295</v>
      </c>
      <c r="J95" s="165" t="n">
        <f aca="false">low_v2_m!J83</f>
        <v>3252355.77545632</v>
      </c>
      <c r="K95" s="165" t="n">
        <f aca="false">low_v2_m!K83</f>
        <v>3154785.10219263</v>
      </c>
      <c r="L95" s="67" t="n">
        <f aca="false">H95-I95</f>
        <v>1035809.64347099</v>
      </c>
      <c r="M95" s="67" t="n">
        <f aca="false">J95-K95</f>
        <v>97570.6732636895</v>
      </c>
      <c r="N95" s="165" t="n">
        <f aca="false">SUM(low_v5_m!C83:J83)</f>
        <v>3442651.21550702</v>
      </c>
      <c r="O95" s="7"/>
      <c r="P95" s="7"/>
      <c r="Q95" s="67" t="n">
        <f aca="false">I95*5.5017049523</f>
        <v>129012112.736656</v>
      </c>
      <c r="R95" s="67"/>
      <c r="S95" s="67"/>
      <c r="T95" s="7"/>
      <c r="U95" s="7"/>
      <c r="V95" s="67" t="n">
        <f aca="false">K95*5.5017049523</f>
        <v>17356696.8201754</v>
      </c>
      <c r="W95" s="67" t="n">
        <f aca="false">M95*5.5017049523</f>
        <v>536805.056294086</v>
      </c>
      <c r="X95" s="67" t="n">
        <f aca="false">N95*5.1890047538+L95*5.5017049523</f>
        <v>23562652.5680657</v>
      </c>
      <c r="Y95" s="67" t="n">
        <f aca="false">N95*5.1890047538</f>
        <v>17863933.5229413</v>
      </c>
      <c r="Z95" s="67" t="n">
        <f aca="false">L95*5.5017049523</f>
        <v>5698719.04512443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low_v2_m!D84+temporary_pension_bonus_low!B84</f>
        <v>27755538.6604977</v>
      </c>
      <c r="G96" s="165" t="n">
        <f aca="false">low_v2_m!E84+temporary_pension_bonus_low!B84</f>
        <v>26622109.0541197</v>
      </c>
      <c r="H96" s="67" t="n">
        <f aca="false">F96-J96</f>
        <v>24448989.0812553</v>
      </c>
      <c r="I96" s="67" t="n">
        <f aca="false">G96-K96</f>
        <v>23414755.9622545</v>
      </c>
      <c r="J96" s="165" t="n">
        <f aca="false">low_v2_m!J84</f>
        <v>3306549.57924249</v>
      </c>
      <c r="K96" s="165" t="n">
        <f aca="false">low_v2_m!K84</f>
        <v>3207353.09186522</v>
      </c>
      <c r="L96" s="67" t="n">
        <f aca="false">H96-I96</f>
        <v>1034233.11900073</v>
      </c>
      <c r="M96" s="67" t="n">
        <f aca="false">J96-K96</f>
        <v>99196.4873772743</v>
      </c>
      <c r="N96" s="165" t="n">
        <f aca="false">SUM(low_v5_m!C84:J84)</f>
        <v>3433998.47492863</v>
      </c>
      <c r="O96" s="7"/>
      <c r="P96" s="7"/>
      <c r="Q96" s="67" t="n">
        <f aca="false">I96*5.5017049523</f>
        <v>128821078.834432</v>
      </c>
      <c r="R96" s="67"/>
      <c r="S96" s="67"/>
      <c r="T96" s="7"/>
      <c r="U96" s="7"/>
      <c r="V96" s="67" t="n">
        <f aca="false">K96*5.5017049523</f>
        <v>17645910.3892896</v>
      </c>
      <c r="W96" s="67" t="n">
        <f aca="false">M96*5.5017049523</f>
        <v>545749.805854315</v>
      </c>
      <c r="X96" s="67" t="n">
        <f aca="false">N96*5.1890047538+L96*5.5017049523</f>
        <v>23509079.8835856</v>
      </c>
      <c r="Y96" s="67" t="n">
        <f aca="false">N96*5.1890047538</f>
        <v>17819034.4109466</v>
      </c>
      <c r="Z96" s="67" t="n">
        <f aca="false">L96*5.5017049523</f>
        <v>5690045.47263899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low_v2_m!D85+temporary_pension_bonus_low!B85</f>
        <v>27863127.7701419</v>
      </c>
      <c r="G97" s="165" t="n">
        <f aca="false">low_v2_m!E85+temporary_pension_bonus_low!B85</f>
        <v>26726216.5708386</v>
      </c>
      <c r="H97" s="67" t="n">
        <f aca="false">F97-J97</f>
        <v>24485830.3916134</v>
      </c>
      <c r="I97" s="67" t="n">
        <f aca="false">G97-K97</f>
        <v>23450238.1136659</v>
      </c>
      <c r="J97" s="165" t="n">
        <f aca="false">low_v2_m!J85</f>
        <v>3377297.37852851</v>
      </c>
      <c r="K97" s="165" t="n">
        <f aca="false">low_v2_m!K85</f>
        <v>3275978.45717265</v>
      </c>
      <c r="L97" s="67" t="n">
        <f aca="false">H97-I97</f>
        <v>1035592.27794744</v>
      </c>
      <c r="M97" s="67" t="n">
        <f aca="false">J97-K97</f>
        <v>101318.921355856</v>
      </c>
      <c r="N97" s="165" t="n">
        <f aca="false">SUM(low_v5_m!C85:J85)</f>
        <v>3485614.31680176</v>
      </c>
      <c r="O97" s="7"/>
      <c r="P97" s="7"/>
      <c r="Q97" s="67" t="n">
        <f aca="false">I97*5.5017049523</f>
        <v>129016291.16257</v>
      </c>
      <c r="R97" s="67"/>
      <c r="S97" s="67"/>
      <c r="T97" s="7"/>
      <c r="U97" s="7"/>
      <c r="V97" s="67" t="n">
        <f aca="false">K97*5.5017049523</f>
        <v>18023466.9014549</v>
      </c>
      <c r="W97" s="67" t="n">
        <f aca="false">M97*5.5017049523</f>
        <v>557426.811385208</v>
      </c>
      <c r="X97" s="67" t="n">
        <f aca="false">N97*5.1890047538+L97*5.5017049523</f>
        <v>23784392.4239448</v>
      </c>
      <c r="Y97" s="67" t="n">
        <f aca="false">N97*5.1890047538</f>
        <v>18086869.2597977</v>
      </c>
      <c r="Z97" s="67" t="n">
        <f aca="false">L97*5.5017049523</f>
        <v>5697523.16414709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low_v2_m!D86+temporary_pension_bonus_low!B86</f>
        <v>27913253.2836639</v>
      </c>
      <c r="G98" s="163" t="n">
        <f aca="false">low_v2_m!E86+temporary_pension_bonus_low!B86</f>
        <v>26774991.821713</v>
      </c>
      <c r="H98" s="8" t="n">
        <f aca="false">F98-J98</f>
        <v>24445549.4725077</v>
      </c>
      <c r="I98" s="8" t="n">
        <f aca="false">G98-K98</f>
        <v>23411319.1248915</v>
      </c>
      <c r="J98" s="163" t="n">
        <f aca="false">low_v2_m!J86</f>
        <v>3467703.81115621</v>
      </c>
      <c r="K98" s="163" t="n">
        <f aca="false">low_v2_m!K86</f>
        <v>3363672.69682152</v>
      </c>
      <c r="L98" s="8" t="n">
        <f aca="false">H98-I98</f>
        <v>1034230.34761618</v>
      </c>
      <c r="M98" s="8" t="n">
        <f aca="false">J98-K98</f>
        <v>104031.114334686</v>
      </c>
      <c r="N98" s="163" t="n">
        <f aca="false">SUM(low_v5_m!C86:J86)</f>
        <v>4244754.14253399</v>
      </c>
      <c r="O98" s="5"/>
      <c r="P98" s="5"/>
      <c r="Q98" s="8" t="n">
        <f aca="false">I98*5.5017049523</f>
        <v>128802170.369291</v>
      </c>
      <c r="R98" s="8"/>
      <c r="S98" s="8"/>
      <c r="T98" s="5"/>
      <c r="U98" s="5"/>
      <c r="V98" s="8" t="n">
        <f aca="false">K98*5.5017049523</f>
        <v>18505934.7340193</v>
      </c>
      <c r="W98" s="8" t="n">
        <f aca="false">M98*5.5017049523</f>
        <v>572348.496928428</v>
      </c>
      <c r="X98" s="8" t="n">
        <f aca="false">N98*5.1890047538+L98*5.5017049523</f>
        <v>27716079.64962</v>
      </c>
      <c r="Y98" s="8" t="n">
        <f aca="false">N98*5.1890047538</f>
        <v>22026049.4243211</v>
      </c>
      <c r="Z98" s="8" t="n">
        <f aca="false">L98*5.5017049523</f>
        <v>5690030.22529887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low_v2_m!D87+temporary_pension_bonus_low!B87</f>
        <v>27945331.9273361</v>
      </c>
      <c r="G99" s="165" t="n">
        <f aca="false">low_v2_m!E87+temporary_pension_bonus_low!B87</f>
        <v>26806828.9272984</v>
      </c>
      <c r="H99" s="67" t="n">
        <f aca="false">F99-J99</f>
        <v>24402561.7456052</v>
      </c>
      <c r="I99" s="67" t="n">
        <f aca="false">G99-K99</f>
        <v>23370341.8510194</v>
      </c>
      <c r="J99" s="165" t="n">
        <f aca="false">low_v2_m!J87</f>
        <v>3542770.18173087</v>
      </c>
      <c r="K99" s="165" t="n">
        <f aca="false">low_v2_m!K87</f>
        <v>3436487.07627894</v>
      </c>
      <c r="L99" s="67" t="n">
        <f aca="false">H99-I99</f>
        <v>1032219.89458579</v>
      </c>
      <c r="M99" s="67" t="n">
        <f aca="false">J99-K99</f>
        <v>106283.105451926</v>
      </c>
      <c r="N99" s="165" t="n">
        <f aca="false">SUM(low_v5_m!C87:J87)</f>
        <v>3508520.31992457</v>
      </c>
      <c r="O99" s="7"/>
      <c r="P99" s="7"/>
      <c r="Q99" s="67" t="n">
        <f aca="false">I99*5.5017049523</f>
        <v>128576725.498697</v>
      </c>
      <c r="R99" s="67"/>
      <c r="S99" s="67"/>
      <c r="T99" s="7"/>
      <c r="U99" s="7"/>
      <c r="V99" s="67" t="n">
        <f aca="false">K99*5.5017049523</f>
        <v>18906537.9660788</v>
      </c>
      <c r="W99" s="67" t="n">
        <f aca="false">M99*5.5017049523</f>
        <v>584738.287610685</v>
      </c>
      <c r="X99" s="67" t="n">
        <f aca="false">N99*5.1890047538+L99*5.5017049523</f>
        <v>23884697.9247977</v>
      </c>
      <c r="Y99" s="67" t="n">
        <f aca="false">N99*5.1890047538</f>
        <v>18205728.6188925</v>
      </c>
      <c r="Z99" s="67" t="n">
        <f aca="false">L99*5.5017049523</f>
        <v>5678969.30590522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low_v2_m!D88+temporary_pension_bonus_low!B88</f>
        <v>27963102.2601959</v>
      </c>
      <c r="G100" s="165" t="n">
        <f aca="false">low_v2_m!E88+temporary_pension_bonus_low!B88</f>
        <v>26824177.8843344</v>
      </c>
      <c r="H100" s="67" t="n">
        <f aca="false">F100-J100</f>
        <v>24364569.6032473</v>
      </c>
      <c r="I100" s="67" t="n">
        <f aca="false">G100-K100</f>
        <v>23333601.2070942</v>
      </c>
      <c r="J100" s="165" t="n">
        <f aca="false">low_v2_m!J88</f>
        <v>3598532.65694864</v>
      </c>
      <c r="K100" s="165" t="n">
        <f aca="false">low_v2_m!K88</f>
        <v>3490576.67724018</v>
      </c>
      <c r="L100" s="67" t="n">
        <f aca="false">H100-I100</f>
        <v>1030968.39615303</v>
      </c>
      <c r="M100" s="67" t="n">
        <f aca="false">J100-K100</f>
        <v>107955.979708459</v>
      </c>
      <c r="N100" s="165" t="n">
        <f aca="false">SUM(low_v5_m!C88:J88)</f>
        <v>3469380.19952518</v>
      </c>
      <c r="O100" s="7"/>
      <c r="P100" s="7"/>
      <c r="Q100" s="67" t="n">
        <f aca="false">I100*5.5017049523</f>
        <v>128374589.316064</v>
      </c>
      <c r="R100" s="67"/>
      <c r="S100" s="67"/>
      <c r="T100" s="7"/>
      <c r="U100" s="7"/>
      <c r="V100" s="67" t="n">
        <f aca="false">K100*5.5017049523</f>
        <v>19204122.9915552</v>
      </c>
      <c r="W100" s="67" t="n">
        <f aca="false">M100*5.5017049523</f>
        <v>593941.948192428</v>
      </c>
      <c r="X100" s="67" t="n">
        <f aca="false">N100*5.1890047538+L100*5.5017049523</f>
        <v>23674714.2788557</v>
      </c>
      <c r="Y100" s="67" t="n">
        <f aca="false">N100*5.1890047538</f>
        <v>18002630.3480758</v>
      </c>
      <c r="Z100" s="67" t="n">
        <f aca="false">L100*5.5017049523</f>
        <v>5672083.93077991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low_v2_m!D89+temporary_pension_bonus_low!B89</f>
        <v>28162470.1603239</v>
      </c>
      <c r="G101" s="165" t="n">
        <f aca="false">low_v2_m!E89+temporary_pension_bonus_low!B89</f>
        <v>27016824.252107</v>
      </c>
      <c r="H101" s="67" t="n">
        <f aca="false">F101-J101</f>
        <v>24475400.2351204</v>
      </c>
      <c r="I101" s="67" t="n">
        <f aca="false">G101-K101</f>
        <v>23440366.4246596</v>
      </c>
      <c r="J101" s="165" t="n">
        <f aca="false">low_v2_m!J89</f>
        <v>3687069.92520354</v>
      </c>
      <c r="K101" s="165" t="n">
        <f aca="false">low_v2_m!K89</f>
        <v>3576457.82744744</v>
      </c>
      <c r="L101" s="67" t="n">
        <f aca="false">H101-I101</f>
        <v>1035033.81046081</v>
      </c>
      <c r="M101" s="67" t="n">
        <f aca="false">J101-K101</f>
        <v>110612.097756107</v>
      </c>
      <c r="N101" s="165" t="n">
        <f aca="false">SUM(low_v5_m!C89:J89)</f>
        <v>3431663.93950524</v>
      </c>
      <c r="O101" s="7"/>
      <c r="P101" s="7"/>
      <c r="Q101" s="67" t="n">
        <f aca="false">I101*5.5017049523</f>
        <v>128961980.042276</v>
      </c>
      <c r="R101" s="67"/>
      <c r="S101" s="67"/>
      <c r="T101" s="7"/>
      <c r="U101" s="7"/>
      <c r="V101" s="67" t="n">
        <f aca="false">K101*5.5017049523</f>
        <v>19676615.7409597</v>
      </c>
      <c r="W101" s="67" t="n">
        <f aca="false">M101*5.5017049523</f>
        <v>608555.126009065</v>
      </c>
      <c r="X101" s="67" t="n">
        <f aca="false">N101*5.1890047538+L101*5.5017049523</f>
        <v>23501371.1363469</v>
      </c>
      <c r="Y101" s="67" t="n">
        <f aca="false">N101*5.1890047538</f>
        <v>17806920.4955367</v>
      </c>
      <c r="Z101" s="67" t="n">
        <f aca="false">L101*5.5017049523</f>
        <v>5694450.64081016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low_v2_m!D90+temporary_pension_bonus_low!B90</f>
        <v>28210591.2054417</v>
      </c>
      <c r="G102" s="163" t="n">
        <f aca="false">low_v2_m!E90+temporary_pension_bonus_low!B90</f>
        <v>27063802.0601565</v>
      </c>
      <c r="H102" s="8" t="n">
        <f aca="false">F102-J102</f>
        <v>24443255.7155943</v>
      </c>
      <c r="I102" s="8" t="n">
        <f aca="false">G102-K102</f>
        <v>23409486.6350046</v>
      </c>
      <c r="J102" s="163" t="n">
        <f aca="false">low_v2_m!J90</f>
        <v>3767335.48984737</v>
      </c>
      <c r="K102" s="163" t="n">
        <f aca="false">low_v2_m!K90</f>
        <v>3654315.42515195</v>
      </c>
      <c r="L102" s="8" t="n">
        <f aca="false">H102-I102</f>
        <v>1033769.0805898</v>
      </c>
      <c r="M102" s="8" t="n">
        <f aca="false">J102-K102</f>
        <v>113020.064695421</v>
      </c>
      <c r="N102" s="163" t="n">
        <f aca="false">SUM(low_v5_m!C90:J90)</f>
        <v>4172985.15364511</v>
      </c>
      <c r="O102" s="5"/>
      <c r="P102" s="5"/>
      <c r="Q102" s="8" t="n">
        <f aca="false">I102*5.5017049523</f>
        <v>128792088.550605</v>
      </c>
      <c r="R102" s="8"/>
      <c r="S102" s="8"/>
      <c r="T102" s="5"/>
      <c r="U102" s="5"/>
      <c r="V102" s="8" t="n">
        <f aca="false">K102*5.5017049523</f>
        <v>20104965.2718248</v>
      </c>
      <c r="W102" s="8" t="n">
        <f aca="false">M102*5.5017049523</f>
        <v>621803.049644065</v>
      </c>
      <c r="X102" s="8" t="n">
        <f aca="false">N102*5.1890047538+L102*5.5017049523</f>
        <v>27341132.2700168</v>
      </c>
      <c r="Y102" s="8" t="n">
        <f aca="false">N102*5.1890047538</f>
        <v>21653639.7998013</v>
      </c>
      <c r="Z102" s="8" t="n">
        <f aca="false">L102*5.5017049523</f>
        <v>5687492.47021551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low_v2_m!D91+temporary_pension_bonus_low!B91</f>
        <v>28333970.0913172</v>
      </c>
      <c r="G103" s="165" t="n">
        <f aca="false">low_v2_m!E91+temporary_pension_bonus_low!B91</f>
        <v>27182748.6948505</v>
      </c>
      <c r="H103" s="67" t="n">
        <f aca="false">F103-J103</f>
        <v>24465289.3573111</v>
      </c>
      <c r="I103" s="67" t="n">
        <f aca="false">G103-K103</f>
        <v>23430128.3828646</v>
      </c>
      <c r="J103" s="165" t="n">
        <f aca="false">low_v2_m!J91</f>
        <v>3868680.73400606</v>
      </c>
      <c r="K103" s="165" t="n">
        <f aca="false">low_v2_m!K91</f>
        <v>3752620.31198588</v>
      </c>
      <c r="L103" s="67" t="n">
        <f aca="false">H103-I103</f>
        <v>1035160.97444651</v>
      </c>
      <c r="M103" s="67" t="n">
        <f aca="false">J103-K103</f>
        <v>116060.422020182</v>
      </c>
      <c r="N103" s="165" t="n">
        <f aca="false">SUM(low_v5_m!C91:J91)</f>
        <v>3448604.15148156</v>
      </c>
      <c r="O103" s="7"/>
      <c r="P103" s="7"/>
      <c r="Q103" s="67" t="n">
        <f aca="false">I103*5.5017049523</f>
        <v>128905653.357031</v>
      </c>
      <c r="R103" s="67"/>
      <c r="S103" s="67"/>
      <c r="T103" s="7"/>
      <c r="U103" s="7"/>
      <c r="V103" s="67" t="n">
        <f aca="false">K103*5.5017049523</f>
        <v>20645809.7545543</v>
      </c>
      <c r="W103" s="67" t="n">
        <f aca="false">M103*5.5017049523</f>
        <v>638530.198594466</v>
      </c>
      <c r="X103" s="67" t="n">
        <f aca="false">N103*5.1890047538+L103*5.5017049523</f>
        <v>23589973.5955523</v>
      </c>
      <c r="Y103" s="67" t="n">
        <f aca="false">N103*5.1890047538</f>
        <v>17894823.3360122</v>
      </c>
      <c r="Z103" s="67" t="n">
        <f aca="false">L103*5.5017049523</f>
        <v>5695150.25954005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low_v2_m!D92+temporary_pension_bonus_low!B92</f>
        <v>28401678.0654367</v>
      </c>
      <c r="G104" s="165" t="n">
        <f aca="false">low_v2_m!E92+temporary_pension_bonus_low!B92</f>
        <v>27247192.5367986</v>
      </c>
      <c r="H104" s="67" t="n">
        <f aca="false">F104-J104</f>
        <v>24520928.6469972</v>
      </c>
      <c r="I104" s="67" t="n">
        <f aca="false">G104-K104</f>
        <v>23482865.6009123</v>
      </c>
      <c r="J104" s="165" t="n">
        <f aca="false">low_v2_m!J92</f>
        <v>3880749.41843955</v>
      </c>
      <c r="K104" s="165" t="n">
        <f aca="false">low_v2_m!K92</f>
        <v>3764326.93588636</v>
      </c>
      <c r="L104" s="67" t="n">
        <f aca="false">H104-I104</f>
        <v>1038063.04608494</v>
      </c>
      <c r="M104" s="67" t="n">
        <f aca="false">J104-K104</f>
        <v>116422.482553187</v>
      </c>
      <c r="N104" s="165" t="n">
        <f aca="false">SUM(low_v5_m!C92:J92)</f>
        <v>3420449.06511731</v>
      </c>
      <c r="O104" s="7"/>
      <c r="P104" s="7"/>
      <c r="Q104" s="67" t="n">
        <f aca="false">I104*5.5017049523</f>
        <v>129195797.970734</v>
      </c>
      <c r="R104" s="67"/>
      <c r="S104" s="67"/>
      <c r="T104" s="7"/>
      <c r="U104" s="7"/>
      <c r="V104" s="67" t="n">
        <f aca="false">K104*5.5017049523</f>
        <v>20710216.1452423</v>
      </c>
      <c r="W104" s="67" t="n">
        <f aca="false">M104*5.5017049523</f>
        <v>640522.148821928</v>
      </c>
      <c r="X104" s="67" t="n">
        <f aca="false">N104*5.1890047538+L104*5.5017049523</f>
        <v>23459843.0604696</v>
      </c>
      <c r="Y104" s="67" t="n">
        <f aca="false">N104*5.1890047538</f>
        <v>17748726.4590245</v>
      </c>
      <c r="Z104" s="67" t="n">
        <f aca="false">L104*5.5017049523</f>
        <v>5711116.60144514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low_v2_m!D93+temporary_pension_bonus_low!B93</f>
        <v>28432916.9561511</v>
      </c>
      <c r="G105" s="165" t="n">
        <f aca="false">low_v2_m!E93+temporary_pension_bonus_low!B93</f>
        <v>27278345.3864453</v>
      </c>
      <c r="H105" s="67" t="n">
        <f aca="false">F105-J105</f>
        <v>24461913.3343973</v>
      </c>
      <c r="I105" s="67" t="n">
        <f aca="false">G105-K105</f>
        <v>23426471.873344</v>
      </c>
      <c r="J105" s="165" t="n">
        <f aca="false">low_v2_m!J93</f>
        <v>3971003.62175384</v>
      </c>
      <c r="K105" s="165" t="n">
        <f aca="false">low_v2_m!K93</f>
        <v>3851873.51310122</v>
      </c>
      <c r="L105" s="67" t="n">
        <f aca="false">H105-I105</f>
        <v>1035441.46105324</v>
      </c>
      <c r="M105" s="67" t="n">
        <f aca="false">J105-K105</f>
        <v>119130.108652616</v>
      </c>
      <c r="N105" s="165" t="n">
        <f aca="false">SUM(low_v5_m!C93:J93)</f>
        <v>3405015.28803363</v>
      </c>
      <c r="O105" s="7"/>
      <c r="P105" s="7"/>
      <c r="Q105" s="67" t="n">
        <f aca="false">I105*5.5017049523</f>
        <v>128885536.320494</v>
      </c>
      <c r="R105" s="67"/>
      <c r="S105" s="67"/>
      <c r="T105" s="7"/>
      <c r="U105" s="7"/>
      <c r="V105" s="67" t="n">
        <f aca="false">K105*5.5017049523</f>
        <v>21191871.5826622</v>
      </c>
      <c r="W105" s="67" t="n">
        <f aca="false">M105*5.5017049523</f>
        <v>655418.708742134</v>
      </c>
      <c r="X105" s="67" t="n">
        <f aca="false">N105*5.1890047538+L105*5.5017049523</f>
        <v>23365333.9304616</v>
      </c>
      <c r="Y105" s="67" t="n">
        <f aca="false">N105*5.1890047538</f>
        <v>17668640.5163682</v>
      </c>
      <c r="Z105" s="67" t="n">
        <f aca="false">L105*5.5017049523</f>
        <v>5696693.41409338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low_v2_m!D94+temporary_pension_bonus_low!B94</f>
        <v>28535281.4067088</v>
      </c>
      <c r="G106" s="163" t="n">
        <f aca="false">low_v2_m!E94+temporary_pension_bonus_low!B94</f>
        <v>27376425.8374347</v>
      </c>
      <c r="H106" s="8" t="n">
        <f aca="false">F106-J106</f>
        <v>24512749.9895814</v>
      </c>
      <c r="I106" s="8" t="n">
        <f aca="false">G106-K106</f>
        <v>23474570.3628211</v>
      </c>
      <c r="J106" s="163" t="n">
        <f aca="false">low_v2_m!J94</f>
        <v>4022531.41712741</v>
      </c>
      <c r="K106" s="163" t="n">
        <f aca="false">low_v2_m!K94</f>
        <v>3901855.47461359</v>
      </c>
      <c r="L106" s="8" t="n">
        <f aca="false">H106-I106</f>
        <v>1038179.62676029</v>
      </c>
      <c r="M106" s="8" t="n">
        <f aca="false">J106-K106</f>
        <v>120675.942513823</v>
      </c>
      <c r="N106" s="163" t="n">
        <f aca="false">SUM(low_v5_m!C94:J94)</f>
        <v>4214306.86312499</v>
      </c>
      <c r="O106" s="5"/>
      <c r="P106" s="5"/>
      <c r="Q106" s="8" t="n">
        <f aca="false">I106*5.5017049523</f>
        <v>129150160.018248</v>
      </c>
      <c r="R106" s="8"/>
      <c r="S106" s="8"/>
      <c r="T106" s="5"/>
      <c r="U106" s="5"/>
      <c r="V106" s="8" t="n">
        <f aca="false">K106*5.5017049523</f>
        <v>21466857.5878404</v>
      </c>
      <c r="W106" s="8" t="n">
        <f aca="false">M106*5.5017049523</f>
        <v>663923.43055177</v>
      </c>
      <c r="X106" s="8" t="n">
        <f aca="false">N106*5.1890047538+L106*5.5017049523</f>
        <v>27579816.3406516</v>
      </c>
      <c r="Y106" s="8" t="n">
        <f aca="false">N106*5.1890047538</f>
        <v>21868058.3467275</v>
      </c>
      <c r="Z106" s="8" t="n">
        <f aca="false">L106*5.5017049523</f>
        <v>5711757.99392405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low_v2_m!D95+temporary_pension_bonus_low!B95</f>
        <v>28571064.4238344</v>
      </c>
      <c r="G107" s="165" t="n">
        <f aca="false">low_v2_m!E95+temporary_pension_bonus_low!B95</f>
        <v>27412026.8155446</v>
      </c>
      <c r="H107" s="67" t="n">
        <f aca="false">F107-J107</f>
        <v>24478727.9478413</v>
      </c>
      <c r="I107" s="67" t="n">
        <f aca="false">G107-K107</f>
        <v>23442460.4338313</v>
      </c>
      <c r="J107" s="165" t="n">
        <f aca="false">low_v2_m!J95</f>
        <v>4092336.4759931</v>
      </c>
      <c r="K107" s="165" t="n">
        <f aca="false">low_v2_m!K95</f>
        <v>3969566.38171331</v>
      </c>
      <c r="L107" s="67" t="n">
        <f aca="false">H107-I107</f>
        <v>1036267.51401001</v>
      </c>
      <c r="M107" s="67" t="n">
        <f aca="false">J107-K107</f>
        <v>122770.094279792</v>
      </c>
      <c r="N107" s="165" t="n">
        <f aca="false">SUM(low_v5_m!C95:J95)</f>
        <v>3448984.72695482</v>
      </c>
      <c r="O107" s="7"/>
      <c r="P107" s="7"/>
      <c r="Q107" s="67" t="n">
        <f aca="false">I107*5.5017049523</f>
        <v>128973500.662906</v>
      </c>
      <c r="R107" s="67"/>
      <c r="S107" s="67"/>
      <c r="T107" s="7"/>
      <c r="U107" s="7"/>
      <c r="V107" s="67" t="n">
        <f aca="false">K107*5.5017049523</f>
        <v>21839383.0207557</v>
      </c>
      <c r="W107" s="67" t="n">
        <f aca="false">M107*5.5017049523</f>
        <v>675444.83569347</v>
      </c>
      <c r="X107" s="67" t="n">
        <f aca="false">N107*5.1890047538+L107*5.5017049523</f>
        <v>23598036.2576887</v>
      </c>
      <c r="Y107" s="67" t="n">
        <f aca="false">N107*5.1890047538</f>
        <v>17896798.1439522</v>
      </c>
      <c r="Z107" s="67" t="n">
        <f aca="false">L107*5.5017049523</f>
        <v>5701238.11373649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low_v2_m!D96+temporary_pension_bonus_low!B96</f>
        <v>28744023.5307769</v>
      </c>
      <c r="G108" s="165" t="n">
        <f aca="false">low_v2_m!E96+temporary_pension_bonus_low!B96</f>
        <v>27578168.5351505</v>
      </c>
      <c r="H108" s="67" t="n">
        <f aca="false">F108-J108</f>
        <v>24601150.2758868</v>
      </c>
      <c r="I108" s="67" t="n">
        <f aca="false">G108-K108</f>
        <v>23559581.4779071</v>
      </c>
      <c r="J108" s="165" t="n">
        <f aca="false">low_v2_m!J96</f>
        <v>4142873.25489011</v>
      </c>
      <c r="K108" s="165" t="n">
        <f aca="false">low_v2_m!K96</f>
        <v>4018587.05724341</v>
      </c>
      <c r="L108" s="67" t="n">
        <f aca="false">H108-I108</f>
        <v>1041568.79797971</v>
      </c>
      <c r="M108" s="67" t="n">
        <f aca="false">J108-K108</f>
        <v>124286.197646703</v>
      </c>
      <c r="N108" s="165" t="n">
        <f aca="false">SUM(low_v5_m!C96:J96)</f>
        <v>3463549.55661293</v>
      </c>
      <c r="O108" s="7"/>
      <c r="P108" s="7"/>
      <c r="Q108" s="67" t="n">
        <f aca="false">I108*5.5017049523</f>
        <v>129617866.091117</v>
      </c>
      <c r="R108" s="67"/>
      <c r="S108" s="67"/>
      <c r="T108" s="7"/>
      <c r="U108" s="7"/>
      <c r="V108" s="67" t="n">
        <f aca="false">K108*5.5017049523</f>
        <v>22109080.3140847</v>
      </c>
      <c r="W108" s="67" t="n">
        <f aca="false">M108*5.5017049523</f>
        <v>683785.989095403</v>
      </c>
      <c r="X108" s="67" t="n">
        <f aca="false">N108*5.1890047538+L108*5.5017049523</f>
        <v>23702779.3282925</v>
      </c>
      <c r="Y108" s="67" t="n">
        <f aca="false">N108*5.1890047538</f>
        <v>17972375.1142864</v>
      </c>
      <c r="Z108" s="67" t="n">
        <f aca="false">L108*5.5017049523</f>
        <v>5730404.2140061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low_v2_m!D97+temporary_pension_bonus_low!B97</f>
        <v>28920273.612172</v>
      </c>
      <c r="G109" s="165" t="n">
        <f aca="false">low_v2_m!E97+temporary_pension_bonus_low!B97</f>
        <v>27747242.573026</v>
      </c>
      <c r="H109" s="67" t="n">
        <f aca="false">F109-J109</f>
        <v>24658074.8312036</v>
      </c>
      <c r="I109" s="67" t="n">
        <f aca="false">G109-K109</f>
        <v>23612909.7554867</v>
      </c>
      <c r="J109" s="165" t="n">
        <f aca="false">low_v2_m!J97</f>
        <v>4262198.78096833</v>
      </c>
      <c r="K109" s="165" t="n">
        <f aca="false">low_v2_m!K97</f>
        <v>4134332.81753928</v>
      </c>
      <c r="L109" s="67" t="n">
        <f aca="false">H109-I109</f>
        <v>1045165.07571694</v>
      </c>
      <c r="M109" s="67" t="n">
        <f aca="false">J109-K109</f>
        <v>127865.963429051</v>
      </c>
      <c r="N109" s="165" t="n">
        <f aca="false">SUM(low_v5_m!C97:J97)</f>
        <v>3432621.07193861</v>
      </c>
      <c r="O109" s="7"/>
      <c r="P109" s="7"/>
      <c r="Q109" s="67" t="n">
        <f aca="false">I109*5.5017049523</f>
        <v>129911262.539974</v>
      </c>
      <c r="R109" s="67"/>
      <c r="S109" s="67"/>
      <c r="T109" s="7"/>
      <c r="U109" s="7"/>
      <c r="V109" s="67" t="n">
        <f aca="false">K109*5.5017049523</f>
        <v>22745879.3367123</v>
      </c>
      <c r="W109" s="67" t="n">
        <f aca="false">M109*5.5017049523</f>
        <v>703480.804228218</v>
      </c>
      <c r="X109" s="67" t="n">
        <f aca="false">N109*5.1890047538+L109*5.5017049523</f>
        <v>23562076.9333264</v>
      </c>
      <c r="Y109" s="67" t="n">
        <f aca="false">N109*5.1890047538</f>
        <v>17811887.0602835</v>
      </c>
      <c r="Z109" s="67" t="n">
        <f aca="false">L109*5.5017049523</f>
        <v>5750189.87304287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low_v2_m!D98+temporary_pension_bonus_low!B98</f>
        <v>29126177.4241159</v>
      </c>
      <c r="G110" s="163" t="n">
        <f aca="false">low_v2_m!E98+temporary_pension_bonus_low!B98</f>
        <v>27945637.7936941</v>
      </c>
      <c r="H110" s="8" t="n">
        <f aca="false">F110-J110</f>
        <v>24764612.1114775</v>
      </c>
      <c r="I110" s="8" t="n">
        <f aca="false">G110-K110</f>
        <v>23714919.4404348</v>
      </c>
      <c r="J110" s="163" t="n">
        <f aca="false">low_v2_m!J98</f>
        <v>4361565.31263844</v>
      </c>
      <c r="K110" s="163" t="n">
        <f aca="false">low_v2_m!K98</f>
        <v>4230718.35325928</v>
      </c>
      <c r="L110" s="8" t="n">
        <f aca="false">H110-I110</f>
        <v>1049692.67104271</v>
      </c>
      <c r="M110" s="8" t="n">
        <f aca="false">J110-K110</f>
        <v>130846.959379154</v>
      </c>
      <c r="N110" s="163" t="n">
        <f aca="false">SUM(low_v5_m!C98:J98)</f>
        <v>4196382.6686611</v>
      </c>
      <c r="O110" s="5"/>
      <c r="P110" s="5"/>
      <c r="Q110" s="8" t="n">
        <f aca="false">I110*5.5017049523</f>
        <v>130472489.728836</v>
      </c>
      <c r="R110" s="8"/>
      <c r="S110" s="8"/>
      <c r="T110" s="5"/>
      <c r="U110" s="5"/>
      <c r="V110" s="8" t="n">
        <f aca="false">K110*5.5017049523</f>
        <v>23276164.1159131</v>
      </c>
      <c r="W110" s="8" t="n">
        <f aca="false">M110*5.5017049523</f>
        <v>719881.36440969</v>
      </c>
      <c r="X110" s="8" t="n">
        <f aca="false">N110*5.1890047538+L110*5.5017049523</f>
        <v>27550148.983115</v>
      </c>
      <c r="Y110" s="8" t="n">
        <f aca="false">N110*5.1890047538</f>
        <v>21775049.6164464</v>
      </c>
      <c r="Z110" s="8" t="n">
        <f aca="false">L110*5.5017049523</f>
        <v>5775099.3666687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low_v2_m!D99+temporary_pension_bonus_low!B99</f>
        <v>29226002.3647765</v>
      </c>
      <c r="G111" s="165" t="n">
        <f aca="false">low_v2_m!E99+temporary_pension_bonus_low!B99</f>
        <v>28041652.0214031</v>
      </c>
      <c r="H111" s="67" t="n">
        <f aca="false">F111-J111</f>
        <v>24829811.6718941</v>
      </c>
      <c r="I111" s="67" t="n">
        <f aca="false">G111-K111</f>
        <v>23777347.0493072</v>
      </c>
      <c r="J111" s="165" t="n">
        <f aca="false">low_v2_m!J99</f>
        <v>4396190.69288236</v>
      </c>
      <c r="K111" s="165" t="n">
        <f aca="false">low_v2_m!K99</f>
        <v>4264304.97209589</v>
      </c>
      <c r="L111" s="67" t="n">
        <f aca="false">H111-I111</f>
        <v>1052464.62258697</v>
      </c>
      <c r="M111" s="67" t="n">
        <f aca="false">J111-K111</f>
        <v>131885.720786471</v>
      </c>
      <c r="N111" s="165" t="n">
        <f aca="false">SUM(low_v5_m!C99:J99)</f>
        <v>3518054.17409048</v>
      </c>
      <c r="O111" s="7"/>
      <c r="P111" s="7"/>
      <c r="Q111" s="67" t="n">
        <f aca="false">I111*5.5017049523</f>
        <v>130815948.013729</v>
      </c>
      <c r="R111" s="67"/>
      <c r="S111" s="67"/>
      <c r="T111" s="7"/>
      <c r="U111" s="7"/>
      <c r="V111" s="67" t="n">
        <f aca="false">K111*5.5017049523</f>
        <v>23460947.7830975</v>
      </c>
      <c r="W111" s="67" t="n">
        <f aca="false">M111*5.5017049523</f>
        <v>725596.323188582</v>
      </c>
      <c r="X111" s="67" t="n">
        <f aca="false">N111*5.1890047538+L111*5.5017049523</f>
        <v>24045549.6596887</v>
      </c>
      <c r="Y111" s="67" t="n">
        <f aca="false">N111*5.1890047538</f>
        <v>18255199.8334814</v>
      </c>
      <c r="Z111" s="67" t="n">
        <f aca="false">L111*5.5017049523</f>
        <v>5790349.8262073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low_v2_m!D100+temporary_pension_bonus_low!B100</f>
        <v>29310871.0922521</v>
      </c>
      <c r="G112" s="165" t="n">
        <f aca="false">low_v2_m!E100+temporary_pension_bonus_low!B100</f>
        <v>28125480.2122801</v>
      </c>
      <c r="H112" s="67" t="n">
        <f aca="false">F112-J112</f>
        <v>24840577.5572038</v>
      </c>
      <c r="I112" s="67" t="n">
        <f aca="false">G112-K112</f>
        <v>23789295.4832833</v>
      </c>
      <c r="J112" s="165" t="n">
        <f aca="false">low_v2_m!J100</f>
        <v>4470293.53504832</v>
      </c>
      <c r="K112" s="165" t="n">
        <f aca="false">low_v2_m!K100</f>
        <v>4336184.72899687</v>
      </c>
      <c r="L112" s="67" t="n">
        <f aca="false">H112-I112</f>
        <v>1051282.07392055</v>
      </c>
      <c r="M112" s="67" t="n">
        <f aca="false">J112-K112</f>
        <v>134108.80605145</v>
      </c>
      <c r="N112" s="165" t="n">
        <f aca="false">SUM(low_v5_m!C100:J100)</f>
        <v>3530284.12520241</v>
      </c>
      <c r="O112" s="7"/>
      <c r="P112" s="7"/>
      <c r="Q112" s="67" t="n">
        <f aca="false">I112*5.5017049523</f>
        <v>130881684.772108</v>
      </c>
      <c r="R112" s="67"/>
      <c r="S112" s="67"/>
      <c r="T112" s="7"/>
      <c r="U112" s="7"/>
      <c r="V112" s="67" t="n">
        <f aca="false">K112*5.5017049523</f>
        <v>23856408.9976097</v>
      </c>
      <c r="W112" s="67" t="n">
        <f aca="false">M112*5.5017049523</f>
        <v>737827.082400302</v>
      </c>
      <c r="X112" s="67" t="n">
        <f aca="false">N112*5.1890047538+L112*5.5017049523</f>
        <v>24102504.9002928</v>
      </c>
      <c r="Y112" s="67" t="n">
        <f aca="false">N112*5.1890047538</f>
        <v>18318661.10794</v>
      </c>
      <c r="Z112" s="67" t="n">
        <f aca="false">L112*5.5017049523</f>
        <v>5783843.79235289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low_v2_m!D101+temporary_pension_bonus_low!B101</f>
        <v>29460660.5058417</v>
      </c>
      <c r="G113" s="165" t="n">
        <f aca="false">low_v2_m!E101+temporary_pension_bonus_low!B101</f>
        <v>28269435.3182098</v>
      </c>
      <c r="H113" s="67" t="n">
        <f aca="false">F113-J113</f>
        <v>24930172.5661965</v>
      </c>
      <c r="I113" s="67" t="n">
        <f aca="false">G113-K113</f>
        <v>23874862.0167539</v>
      </c>
      <c r="J113" s="165" t="n">
        <f aca="false">low_v2_m!J101</f>
        <v>4530487.93964524</v>
      </c>
      <c r="K113" s="165" t="n">
        <f aca="false">low_v2_m!K101</f>
        <v>4394573.30145588</v>
      </c>
      <c r="L113" s="67" t="n">
        <f aca="false">H113-I113</f>
        <v>1055310.54944252</v>
      </c>
      <c r="M113" s="67" t="n">
        <f aca="false">J113-K113</f>
        <v>135914.638189358</v>
      </c>
      <c r="N113" s="165" t="n">
        <f aca="false">SUM(low_v5_m!C101:J101)</f>
        <v>3385457.38035889</v>
      </c>
      <c r="O113" s="7"/>
      <c r="P113" s="7"/>
      <c r="Q113" s="67" t="n">
        <f aca="false">I113*5.5017049523</f>
        <v>131352446.593054</v>
      </c>
      <c r="R113" s="67"/>
      <c r="S113" s="67"/>
      <c r="T113" s="7"/>
      <c r="U113" s="7"/>
      <c r="V113" s="67" t="n">
        <f aca="false">K113*5.5017049523</f>
        <v>24177645.6958652</v>
      </c>
      <c r="W113" s="67" t="n">
        <f aca="false">M113*5.5017049523</f>
        <v>747762.238016452</v>
      </c>
      <c r="X113" s="67" t="n">
        <f aca="false">N113*5.1890047538+L113*5.5017049523</f>
        <v>23373161.7165519</v>
      </c>
      <c r="Y113" s="67" t="n">
        <f aca="false">N113*5.1890047538</f>
        <v>17567154.4404696</v>
      </c>
      <c r="Z113" s="67" t="n">
        <f aca="false">L113*5.5017049523</f>
        <v>5806007.27608234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low_v2_m!D102+temporary_pension_bonus_low!B102</f>
        <v>29438440.4109115</v>
      </c>
      <c r="G114" s="163" t="n">
        <f aca="false">low_v2_m!E102+temporary_pension_bonus_low!B102</f>
        <v>28249711.5507857</v>
      </c>
      <c r="H114" s="8" t="n">
        <f aca="false">F114-J114</f>
        <v>24872253.4640461</v>
      </c>
      <c r="I114" s="8" t="n">
        <f aca="false">G114-K114</f>
        <v>23820510.2123263</v>
      </c>
      <c r="J114" s="163" t="n">
        <f aca="false">low_v2_m!J102</f>
        <v>4566186.94686537</v>
      </c>
      <c r="K114" s="163" t="n">
        <f aca="false">low_v2_m!K102</f>
        <v>4429201.3384594</v>
      </c>
      <c r="L114" s="8" t="n">
        <f aca="false">H114-I114</f>
        <v>1051743.25171979</v>
      </c>
      <c r="M114" s="8" t="n">
        <f aca="false">J114-K114</f>
        <v>136985.608405961</v>
      </c>
      <c r="N114" s="163" t="n">
        <f aca="false">SUM(low_v5_m!C102:J102)</f>
        <v>4178626.43997049</v>
      </c>
      <c r="O114" s="5"/>
      <c r="P114" s="5"/>
      <c r="Q114" s="8" t="n">
        <f aca="false">I114*5.5017049523</f>
        <v>131053419.001468</v>
      </c>
      <c r="R114" s="8"/>
      <c r="S114" s="8"/>
      <c r="T114" s="5"/>
      <c r="U114" s="5"/>
      <c r="V114" s="8" t="n">
        <f aca="false">K114*5.5017049523</f>
        <v>24368158.9385359</v>
      </c>
      <c r="W114" s="8" t="n">
        <f aca="false">M114*5.5017049523</f>
        <v>753654.400160903</v>
      </c>
      <c r="X114" s="8" t="n">
        <f aca="false">N114*5.1890047538+L114*5.5017049523</f>
        <v>27469293.5178961</v>
      </c>
      <c r="Y114" s="8" t="n">
        <f aca="false">N114*5.1890047538</f>
        <v>21682912.4613613</v>
      </c>
      <c r="Z114" s="8" t="n">
        <f aca="false">L114*5.5017049523</f>
        <v>5786381.05653486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low_v2_m!D103+temporary_pension_bonus_low!B103</f>
        <v>29556597.8552332</v>
      </c>
      <c r="G115" s="165" t="n">
        <f aca="false">low_v2_m!E103+temporary_pension_bonus_low!B103</f>
        <v>28363401.6252118</v>
      </c>
      <c r="H115" s="67" t="n">
        <f aca="false">F115-J115</f>
        <v>24902363.5880143</v>
      </c>
      <c r="I115" s="67" t="n">
        <f aca="false">G115-K115</f>
        <v>23848794.3860094</v>
      </c>
      <c r="J115" s="165" t="n">
        <f aca="false">low_v2_m!J103</f>
        <v>4654234.26721893</v>
      </c>
      <c r="K115" s="165" t="n">
        <f aca="false">low_v2_m!K103</f>
        <v>4514607.23920236</v>
      </c>
      <c r="L115" s="67" t="n">
        <f aca="false">H115-I115</f>
        <v>1053569.20200486</v>
      </c>
      <c r="M115" s="67" t="n">
        <f aca="false">J115-K115</f>
        <v>139627.028016569</v>
      </c>
      <c r="N115" s="165" t="n">
        <f aca="false">SUM(low_v5_m!C103:J103)</f>
        <v>3380107.97516911</v>
      </c>
      <c r="O115" s="7"/>
      <c r="P115" s="7"/>
      <c r="Q115" s="67" t="n">
        <f aca="false">I115*5.5017049523</f>
        <v>131209030.179892</v>
      </c>
      <c r="R115" s="67"/>
      <c r="S115" s="67"/>
      <c r="T115" s="7"/>
      <c r="U115" s="7"/>
      <c r="V115" s="67" t="n">
        <f aca="false">K115*5.5017049523</f>
        <v>24838037.0056091</v>
      </c>
      <c r="W115" s="67" t="n">
        <f aca="false">M115*5.5017049523</f>
        <v>768186.711513689</v>
      </c>
      <c r="X115" s="67" t="n">
        <f aca="false">N115*5.1890047538+L115*5.5017049523</f>
        <v>23335823.2477707</v>
      </c>
      <c r="Y115" s="67" t="n">
        <f aca="false">N115*5.1890047538</f>
        <v>17539396.3515098</v>
      </c>
      <c r="Z115" s="67" t="n">
        <f aca="false">L115*5.5017049523</f>
        <v>5796426.8962609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low_v2_m!D104+temporary_pension_bonus_low!B104</f>
        <v>29508356.439876</v>
      </c>
      <c r="G116" s="165" t="n">
        <f aca="false">low_v2_m!E104+temporary_pension_bonus_low!B104</f>
        <v>28317784.8088559</v>
      </c>
      <c r="H116" s="67" t="n">
        <f aca="false">F116-J116</f>
        <v>24851837.5718678</v>
      </c>
      <c r="I116" s="67" t="n">
        <f aca="false">G116-K116</f>
        <v>23800961.5068881</v>
      </c>
      <c r="J116" s="165" t="n">
        <f aca="false">low_v2_m!J104</f>
        <v>4656518.86800813</v>
      </c>
      <c r="K116" s="165" t="n">
        <f aca="false">low_v2_m!K104</f>
        <v>4516823.30196788</v>
      </c>
      <c r="L116" s="67" t="n">
        <f aca="false">H116-I116</f>
        <v>1050876.06497977</v>
      </c>
      <c r="M116" s="67" t="n">
        <f aca="false">J116-K116</f>
        <v>139695.566040244</v>
      </c>
      <c r="N116" s="165" t="n">
        <f aca="false">SUM(low_v5_m!C104:J104)</f>
        <v>3455100.62555192</v>
      </c>
      <c r="O116" s="7"/>
      <c r="P116" s="7"/>
      <c r="Q116" s="67" t="n">
        <f aca="false">I116*5.5017049523</f>
        <v>130945867.791948</v>
      </c>
      <c r="R116" s="67"/>
      <c r="S116" s="67"/>
      <c r="T116" s="7"/>
      <c r="U116" s="7"/>
      <c r="V116" s="67" t="n">
        <f aca="false">K116*5.5017049523</f>
        <v>24850229.1291007</v>
      </c>
      <c r="W116" s="67" t="n">
        <f aca="false">M116*5.5017049523</f>
        <v>768563.787497962</v>
      </c>
      <c r="X116" s="67" t="n">
        <f aca="false">N116*5.1890047538+L116*5.5017049523</f>
        <v>23710143.621799</v>
      </c>
      <c r="Y116" s="67" t="n">
        <f aca="false">N116*5.1890047538</f>
        <v>17928533.5708462</v>
      </c>
      <c r="Z116" s="67" t="n">
        <f aca="false">L116*5.5017049523</f>
        <v>5781610.05095275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low_v2_m!D105+temporary_pension_bonus_low!B105</f>
        <v>29507809.3719262</v>
      </c>
      <c r="G117" s="165" t="n">
        <f aca="false">low_v2_m!E105+temporary_pension_bonus_low!B105</f>
        <v>28317867.2845521</v>
      </c>
      <c r="H117" s="67" t="n">
        <f aca="false">F117-J117</f>
        <v>24811974.5306185</v>
      </c>
      <c r="I117" s="67" t="n">
        <f aca="false">G117-K117</f>
        <v>23762907.4884836</v>
      </c>
      <c r="J117" s="165" t="n">
        <f aca="false">low_v2_m!J105</f>
        <v>4695834.84130768</v>
      </c>
      <c r="K117" s="165" t="n">
        <f aca="false">low_v2_m!K105</f>
        <v>4554959.79606845</v>
      </c>
      <c r="L117" s="67" t="n">
        <f aca="false">H117-I117</f>
        <v>1049067.0421349</v>
      </c>
      <c r="M117" s="67" t="n">
        <f aca="false">J117-K117</f>
        <v>140875.045239233</v>
      </c>
      <c r="N117" s="165" t="n">
        <f aca="false">SUM(low_v5_m!C105:J105)</f>
        <v>3417353.83622112</v>
      </c>
      <c r="O117" s="7"/>
      <c r="P117" s="7"/>
      <c r="Q117" s="67" t="n">
        <f aca="false">I117*5.5017049523</f>
        <v>130736505.810437</v>
      </c>
      <c r="R117" s="67"/>
      <c r="S117" s="67"/>
      <c r="T117" s="7"/>
      <c r="U117" s="7"/>
      <c r="V117" s="67" t="n">
        <f aca="false">K117*5.5017049523</f>
        <v>25060044.8675572</v>
      </c>
      <c r="W117" s="67" t="n">
        <f aca="false">M117*5.5017049523</f>
        <v>775052.934048172</v>
      </c>
      <c r="X117" s="67" t="n">
        <f aca="false">N117*5.1890047538+L117*5.5017049523</f>
        <v>23504322.6425763</v>
      </c>
      <c r="Y117" s="67" t="n">
        <f aca="false">N117*5.1890047538</f>
        <v>17732665.301568</v>
      </c>
      <c r="Z117" s="67" t="n">
        <f aca="false">L117*5.5017049523</f>
        <v>5771657.34100827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0" zoomScaleNormal="60" zoomScalePageLayoutView="100" workbookViewId="0">
      <selection pane="topLeft" activeCell="AC34" activeCellId="0" sqref="AC34"/>
    </sheetView>
  </sheetViews>
  <sheetFormatPr defaultColWidth="9.37109375" defaultRowHeight="12.8" zeroHeight="false" outlineLevelRow="0" outlineLevelCol="0"/>
  <cols>
    <col collapsed="false" customWidth="true" hidden="false" outlineLevel="0" max="7" min="6" style="111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1" width="17.35"/>
    <col collapsed="false" customWidth="true" hidden="false" outlineLevel="0" max="11" min="11" style="111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1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1"/>
      <c r="AC1" s="141"/>
      <c r="AD1" s="141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1"/>
      <c r="AC2" s="141"/>
      <c r="AD2" s="141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50.2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9.4094673024885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8.97850081382245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central_v2_m!B2+temporary_pension_bonus_central!B2</f>
        <v>17739542.6683295</v>
      </c>
      <c r="G14" s="162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central_v2_m!J2</f>
        <v>0</v>
      </c>
      <c r="K14" s="163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central_v2_m!B3+temporary_pension_bonus_central!B3</f>
        <v>20424458.4543804</v>
      </c>
      <c r="G15" s="164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central_v2_m!J3</f>
        <v>0</v>
      </c>
      <c r="K15" s="165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central_v2_m!B4+temporary_pension_bonus_central!B4</f>
        <v>19770972.3841794</v>
      </c>
      <c r="G16" s="164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central_v2_m!J4</f>
        <v>0</v>
      </c>
      <c r="K16" s="165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SUM(central_v5_m!C4:J4)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central_v2_m!B5+temporary_pension_bonus_central!B5</f>
        <v>21368066.5344648</v>
      </c>
      <c r="G17" s="164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central_v2_m!J5</f>
        <v>0</v>
      </c>
      <c r="K17" s="165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SUM(central_v5_m!C5:J5)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central_v2_m!B6+temporary_pension_bonus_central!B6</f>
        <v>18728958.0861916</v>
      </c>
      <c r="G18" s="162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central_v2_m!J6</f>
        <v>0</v>
      </c>
      <c r="K18" s="163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SUM(central_v5_m!C6:J6)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central_v2_m!B7+temporary_pension_bonus_central!B7</f>
        <v>19344977.1486059</v>
      </c>
      <c r="G19" s="164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central_v2_m!J7</f>
        <v>0</v>
      </c>
      <c r="K19" s="165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SUM(central_v5_m!C7:J7)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central_v2_m!D8+temporary_pension_bonus_central!B8</f>
        <v>18490578.4951819</v>
      </c>
      <c r="G20" s="165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central_v2_m!J8</f>
        <v>0</v>
      </c>
      <c r="K20" s="165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SUM(central_v5_m!C8:J8)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central_v2_m!D9+temporary_pension_bonus_central!B9</f>
        <v>20206487.8241816</v>
      </c>
      <c r="G21" s="165" t="n">
        <f aca="false">central_v2_m!E9+temporary_pension_bonus_central!B9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central_v2_m!J9</f>
        <v>18733.8129683629</v>
      </c>
      <c r="K21" s="165" t="n">
        <f aca="false">central_v2_m!K9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SUM(central_v5_m!C9:J9)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central_v2_m!D10+temporary_pension_bonus_central!B10</f>
        <v>19442559.2610445</v>
      </c>
      <c r="G22" s="163" t="n">
        <f aca="false">central_v2_m!E10+temporary_pension_bonus_central!B10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central_v2_m!J10</f>
        <v>52369.7306842421</v>
      </c>
      <c r="K22" s="163" t="n">
        <f aca="false">central_v2_m!K10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SUM(central_v5_m!C10:J10)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central_v2_m!D11+temporary_pension_bonus_central!B11</f>
        <v>20770363.766955</v>
      </c>
      <c r="G23" s="165" t="n">
        <f aca="false">central_v2_m!E11+temporary_pension_bonus_central!B11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central_v2_m!J11</f>
        <v>99239.5036172691</v>
      </c>
      <c r="K23" s="165" t="n">
        <f aca="false">central_v2_m!K11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SUM(central_v5_m!C11:J11)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central_v2_m!D12+temporary_pension_bonus_central!B12</f>
        <v>19946339.4687235</v>
      </c>
      <c r="G24" s="165" t="n">
        <f aca="false">central_v2_m!E12+temporary_pension_bonus_central!B12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central_v2_m!J12</f>
        <v>117229.967816862</v>
      </c>
      <c r="K24" s="165" t="n">
        <f aca="false">central_v2_m!K12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SUM(central_v5_m!C12:J12)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central_v2_m!D13+temporary_pension_bonus_central!B13</f>
        <v>21733835.2916423</v>
      </c>
      <c r="G25" s="165" t="n">
        <f aca="false">central_v2_m!E13+temporary_pension_bonus_central!B13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central_v2_m!J13</f>
        <v>162721.178424523</v>
      </c>
      <c r="K25" s="165" t="n">
        <f aca="false">central_v2_m!K13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SUM(central_v5_m!C13:J13)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central_v2_m!D14+temporary_pension_bonus_central!B14</f>
        <v>20218888.9531109</v>
      </c>
      <c r="G26" s="163" t="n">
        <f aca="false">central_v2_m!E14+temporary_pension_bonus_central!B14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central_v2_m!J14</f>
        <v>175524.962830442</v>
      </c>
      <c r="K26" s="163" t="n">
        <f aca="false">central_v2_m!K14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SUM(central_v5_m!C14:J14)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central_v2_m!D15+temporary_pension_bonus_central!B15</f>
        <v>20296024.1848378</v>
      </c>
      <c r="G27" s="165" t="n">
        <f aca="false">central_v2_m!E15+temporary_pension_bonus_central!B15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central_v2_m!J15</f>
        <v>202742.650637218</v>
      </c>
      <c r="K27" s="165" t="n">
        <f aca="false">central_v2_m!K15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SUM(central_v5_m!C15:J15)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central_v2_m!D16+temporary_pension_bonus_central!B16</f>
        <v>18996972.1123845</v>
      </c>
      <c r="G28" s="165" t="n">
        <f aca="false">central_v2_m!E16+temporary_pension_bonus_central!B16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central_v2_m!J16</f>
        <v>222862.309346122</v>
      </c>
      <c r="K28" s="165" t="n">
        <f aca="false">central_v2_m!K16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SUM(central_v5_m!C16:J16)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central_v2_m!D17+temporary_pension_bonus_central!B17</f>
        <v>17389518.3454195</v>
      </c>
      <c r="G29" s="165" t="n">
        <f aca="false">central_v2_m!E17+temporary_pension_bonus_central!B17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central_v2_m!J17</f>
        <v>230971.30147243</v>
      </c>
      <c r="K29" s="165" t="n">
        <f aca="false">central_v2_m!K17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SUM(central_v5_m!C17:J17)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central_v2_m!D18+temporary_pension_bonus_central!B18</f>
        <v>17226658.2022373</v>
      </c>
      <c r="G30" s="163" t="n">
        <f aca="false">central_v2_m!E18+temporary_pension_bonus_central!B18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central_v2_m!J18</f>
        <v>195590.567062491</v>
      </c>
      <c r="K30" s="163" t="n">
        <f aca="false">central_v2_m!K18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SUM(central_v5_m!C18:J18)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central_v2_m!D19+temporary_pension_bonus_central!B19</f>
        <v>17407059.925948</v>
      </c>
      <c r="G31" s="165" t="n">
        <f aca="false">central_v2_m!E19+temporary_pension_bonus_central!B19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central_v2_m!J19</f>
        <v>189500.232062338</v>
      </c>
      <c r="K31" s="165" t="n">
        <f aca="false">central_v2_m!K19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SUM(central_v5_m!C19:J19)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central_v2_m!D20+temporary_pension_bonus_central!B20</f>
        <v>17887101.6652212</v>
      </c>
      <c r="G32" s="165" t="n">
        <f aca="false">central_v2_m!E20+temporary_pension_bonus_central!B20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5" t="n">
        <f aca="false">central_v2_m!J20</f>
        <v>204565.659219299</v>
      </c>
      <c r="K32" s="165" t="n">
        <f aca="false">central_v2_m!K20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5" t="n">
        <f aca="false">SUM(central_v5_m!C20:J20)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central_v2_m!D21+temporary_pension_bonus_central!B21</f>
        <v>17591672.1891006</v>
      </c>
      <c r="G33" s="165" t="n">
        <f aca="false">central_v2_m!E21+temporary_pension_bonus_central!B21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central_v2_m!J21</f>
        <v>222675.54785813</v>
      </c>
      <c r="K33" s="165" t="n">
        <f aca="false">central_v2_m!K21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5" t="n">
        <f aca="false">SUM(central_v5_m!C21:J21)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central_v2_m!D22+temporary_pension_bonus_central!B22</f>
        <v>20095224.7181322</v>
      </c>
      <c r="G34" s="163" t="n">
        <f aca="false">central_v2_m!E22+temporary_pension_bonus_central!B22</f>
        <v>19376654.8133415</v>
      </c>
      <c r="H34" s="8" t="n">
        <f aca="false">F34-J34</f>
        <v>19851271.0622273</v>
      </c>
      <c r="I34" s="8" t="n">
        <f aca="false">G34-K34</f>
        <v>19140019.7671137</v>
      </c>
      <c r="J34" s="163" t="n">
        <f aca="false">central_v2_m!J22</f>
        <v>243953.655904947</v>
      </c>
      <c r="K34" s="163" t="n">
        <f aca="false">central_v2_m!K22</f>
        <v>236635.046227798</v>
      </c>
      <c r="L34" s="8" t="n">
        <f aca="false">H34-I34</f>
        <v>711251.295113537</v>
      </c>
      <c r="M34" s="8" t="n">
        <f aca="false">J34-K34</f>
        <v>7318.60967714837</v>
      </c>
      <c r="N34" s="163" t="n">
        <f aca="false">SUM(central_v5_m!C22:J22)</f>
        <v>3802902.90237036</v>
      </c>
      <c r="O34" s="5"/>
      <c r="P34" s="5"/>
      <c r="Q34" s="8" t="n">
        <f aca="false">I34*5.5017049523</f>
        <v>105302741.539849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23646376.0112955</v>
      </c>
      <c r="Y34" s="8" t="n">
        <f aca="false">N34*5.1890047538</f>
        <v>19733281.2386396</v>
      </c>
      <c r="Z34" s="8" t="n">
        <f aca="false">L34*5.5017049523</f>
        <v>3913094.77265594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central_v2_m!D23+temporary_pension_bonus_central!B23</f>
        <v>18610237.5887718</v>
      </c>
      <c r="G35" s="165" t="n">
        <f aca="false">central_v2_m!E23+temporary_pension_bonus_central!B23</f>
        <v>17878263.5942547</v>
      </c>
      <c r="H35" s="67" t="n">
        <f aca="false">F35-J35</f>
        <v>18320088.054198</v>
      </c>
      <c r="I35" s="67" t="n">
        <f aca="false">G35-K35</f>
        <v>17596818.5457181</v>
      </c>
      <c r="J35" s="165" t="n">
        <f aca="false">central_v2_m!J23</f>
        <v>290149.534573842</v>
      </c>
      <c r="K35" s="165" t="n">
        <f aca="false">central_v2_m!K23</f>
        <v>281445.048536626</v>
      </c>
      <c r="L35" s="67" t="n">
        <f aca="false">H35-I35</f>
        <v>723269.508479893</v>
      </c>
      <c r="M35" s="67" t="n">
        <f aca="false">J35-K35</f>
        <v>8704.48603721522</v>
      </c>
      <c r="N35" s="165" t="n">
        <f aca="false">SUM(central_v5_m!C23:J23)</f>
        <v>2966127.70886977</v>
      </c>
      <c r="O35" s="7"/>
      <c r="P35" s="7"/>
      <c r="Q35" s="67" t="n">
        <f aca="false">I35*5.5017049523</f>
        <v>96812503.7377015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19370466.2183546</v>
      </c>
      <c r="Y35" s="67" t="n">
        <f aca="false">N35*5.1890047538</f>
        <v>15391250.7817032</v>
      </c>
      <c r="Z35" s="67" t="n">
        <f aca="false">L35*5.5017049523</f>
        <v>3979215.43665141</v>
      </c>
      <c r="AA35" s="67" t="n">
        <f aca="false">IFE_cost_central!B23*3</f>
        <v>1999006.1931</v>
      </c>
      <c r="AB35" s="67" t="n">
        <f aca="false">AA35*$AC$13</f>
        <v>17948078.7315845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central_v2_m!D24+temporary_pension_bonus_central!B24</f>
        <v>18509471.3293451</v>
      </c>
      <c r="G36" s="165" t="n">
        <f aca="false">central_v2_m!E24+temporary_pension_bonus_central!B24</f>
        <v>17779561.0568437</v>
      </c>
      <c r="H36" s="67" t="n">
        <f aca="false">F36-J36</f>
        <v>18210230.6810574</v>
      </c>
      <c r="I36" s="67" t="n">
        <f aca="false">G36-K36</f>
        <v>17489297.6280046</v>
      </c>
      <c r="J36" s="165" t="n">
        <f aca="false">central_v2_m!J24</f>
        <v>299240.648287684</v>
      </c>
      <c r="K36" s="165" t="n">
        <f aca="false">central_v2_m!K24</f>
        <v>290263.428839053</v>
      </c>
      <c r="L36" s="67" t="n">
        <f aca="false">H36-I36</f>
        <v>720933.053052791</v>
      </c>
      <c r="M36" s="67" t="n">
        <f aca="false">J36-K36</f>
        <v>8977.21944863064</v>
      </c>
      <c r="N36" s="165" t="n">
        <f aca="false">SUM(central_v5_m!C24:J24)</f>
        <v>2955506.1594936</v>
      </c>
      <c r="O36" s="7"/>
      <c r="P36" s="7"/>
      <c r="Q36" s="67" t="n">
        <f aca="false">I36*5.5017049523</f>
        <v>96220955.3722416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19302496.4597548</v>
      </c>
      <c r="Y36" s="67" t="n">
        <f aca="false">N36*5.1890047538</f>
        <v>15336135.5114975</v>
      </c>
      <c r="Z36" s="67" t="n">
        <f aca="false">L36*5.5017049523</f>
        <v>3966360.9482573</v>
      </c>
      <c r="AA36" s="67" t="n">
        <f aca="false">IFE_cost_central!B24*3</f>
        <v>2709585.858</v>
      </c>
      <c r="AB36" s="67" t="n">
        <f aca="false">AA36*$AC$13</f>
        <v>24328018.8311748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central_v2_m!D25+temporary_pension_bonus_central!B25</f>
        <v>18002054.3159821</v>
      </c>
      <c r="G37" s="165" t="n">
        <f aca="false">central_v2_m!E25+temporary_pension_bonus_central!B25</f>
        <v>17290876.6331291</v>
      </c>
      <c r="H37" s="67" t="n">
        <f aca="false">F37-J37</f>
        <v>17705487.5778369</v>
      </c>
      <c r="I37" s="67" t="n">
        <f aca="false">G37-K37</f>
        <v>17003206.8971282</v>
      </c>
      <c r="J37" s="165" t="n">
        <f aca="false">central_v2_m!J25</f>
        <v>296566.738145225</v>
      </c>
      <c r="K37" s="165" t="n">
        <f aca="false">central_v2_m!K25</f>
        <v>287669.736000868</v>
      </c>
      <c r="L37" s="67" t="n">
        <f aca="false">H37-I37</f>
        <v>702280.680708636</v>
      </c>
      <c r="M37" s="67" t="n">
        <f aca="false">J37-K37</f>
        <v>8897.00214435678</v>
      </c>
      <c r="N37" s="165" t="n">
        <f aca="false">SUM(central_v5_m!C25:J25)</f>
        <v>2939816.35511559</v>
      </c>
      <c r="O37" s="7"/>
      <c r="P37" s="7"/>
      <c r="Q37" s="67" t="n">
        <f aca="false">I37*5.5017049523</f>
        <v>93546627.590912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19118462.1409531</v>
      </c>
      <c r="Y37" s="67" t="n">
        <f aca="false">N37*5.1890047538</f>
        <v>15254721.0419938</v>
      </c>
      <c r="Z37" s="67" t="n">
        <f aca="false">L37*5.5017049523</f>
        <v>3863741.09895932</v>
      </c>
      <c r="AA37" s="67" t="n">
        <f aca="false">IFE_cost_central!B25*3</f>
        <v>818236.89684</v>
      </c>
      <c r="AB37" s="67" t="n">
        <f aca="false">AA37*$AC$13</f>
        <v>7346540.64417749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central_v2_m!D26+temporary_pension_bonus_central!B26</f>
        <v>17417249.9618849</v>
      </c>
      <c r="G38" s="163" t="n">
        <f aca="false">central_v2_m!E26+temporary_pension_bonus_central!B26</f>
        <v>16727462.9762566</v>
      </c>
      <c r="H38" s="8" t="n">
        <f aca="false">F38-J38</f>
        <v>17116185.2818909</v>
      </c>
      <c r="I38" s="8" t="n">
        <f aca="false">G38-K38</f>
        <v>16435430.2366624</v>
      </c>
      <c r="J38" s="163" t="n">
        <f aca="false">central_v2_m!J26</f>
        <v>301064.679994015</v>
      </c>
      <c r="K38" s="163" t="n">
        <f aca="false">central_v2_m!K26</f>
        <v>292032.739594194</v>
      </c>
      <c r="L38" s="8" t="n">
        <f aca="false">H38-I38</f>
        <v>680755.045228515</v>
      </c>
      <c r="M38" s="8" t="n">
        <f aca="false">J38-K38</f>
        <v>9031.94039982051</v>
      </c>
      <c r="N38" s="163" t="n">
        <f aca="false">SUM(central_v5_m!C26:J26)</f>
        <v>3357311.81673445</v>
      </c>
      <c r="O38" s="5"/>
      <c r="P38" s="5"/>
      <c r="Q38" s="8" t="n">
        <f aca="false">I38*5.5017049523</f>
        <v>90422887.9262266</v>
      </c>
      <c r="R38" s="8"/>
      <c r="S38" s="8"/>
      <c r="T38" s="5"/>
      <c r="U38" s="5"/>
      <c r="V38" s="8" t="n">
        <f aca="false">K38*5.5017049523</f>
        <v>1606677.96965912</v>
      </c>
      <c r="W38" s="8" t="n">
        <f aca="false">M38*5.5017049523</f>
        <v>49691.0712265709</v>
      </c>
      <c r="X38" s="8" t="n">
        <f aca="false">N38*5.1890047538+L38*5.5017049523</f>
        <v>21166420.3806609</v>
      </c>
      <c r="Y38" s="8" t="n">
        <f aca="false">N38*5.1890047538</f>
        <v>17421106.977024</v>
      </c>
      <c r="Z38" s="8" t="n">
        <f aca="false">L38*5.5017049523</f>
        <v>3745313.40363693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central_v2_m!D27+temporary_pension_bonus_central!B27</f>
        <v>18008975.3310875</v>
      </c>
      <c r="G39" s="165" t="n">
        <f aca="false">central_v2_m!E27+temporary_pension_bonus_central!B27</f>
        <v>17294617.7277778</v>
      </c>
      <c r="H39" s="67" t="n">
        <f aca="false">F39-J39</f>
        <v>17680565.9870336</v>
      </c>
      <c r="I39" s="67" t="n">
        <f aca="false">G39-K39</f>
        <v>16976060.6640454</v>
      </c>
      <c r="J39" s="165" t="n">
        <f aca="false">central_v2_m!J27</f>
        <v>328409.34405397</v>
      </c>
      <c r="K39" s="165" t="n">
        <f aca="false">central_v2_m!K27</f>
        <v>318557.063732351</v>
      </c>
      <c r="L39" s="67" t="n">
        <f aca="false">H39-I39</f>
        <v>704505.322988134</v>
      </c>
      <c r="M39" s="67" t="n">
        <f aca="false">J39-K39</f>
        <v>9852.28032161901</v>
      </c>
      <c r="N39" s="165" t="n">
        <f aca="false">SUM(central_v5_m!C27:J27)</f>
        <v>2931722.68220227</v>
      </c>
      <c r="O39" s="7"/>
      <c r="P39" s="7"/>
      <c r="Q39" s="67" t="n">
        <f aca="false">I39*5.5017049523</f>
        <v>93397277.025924</v>
      </c>
      <c r="R39" s="67"/>
      <c r="S39" s="67"/>
      <c r="T39" s="7"/>
      <c r="U39" s="7"/>
      <c r="V39" s="67" t="n">
        <f aca="false">K39*5.5017049523</f>
        <v>1752606.97512642</v>
      </c>
      <c r="W39" s="67" t="n">
        <f aca="false">M39*5.5017049523</f>
        <v>54204.3394368991</v>
      </c>
      <c r="X39" s="67" t="n">
        <f aca="false">N39*5.1890047538+L39*5.5017049523</f>
        <v>19088703.3591764</v>
      </c>
      <c r="Y39" s="67" t="n">
        <f aca="false">N39*5.1890047538</f>
        <v>15212722.9347709</v>
      </c>
      <c r="Z39" s="67" t="n">
        <f aca="false">L39*5.5017049523</f>
        <v>3875980.42440553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central_v2_m!D28+temporary_pension_bonus_central!B28</f>
        <v>18468472.9454352</v>
      </c>
      <c r="G40" s="165" t="n">
        <f aca="false">central_v2_m!E28+temporary_pension_bonus_central!B28</f>
        <v>17735086.9926616</v>
      </c>
      <c r="H40" s="67" t="n">
        <f aca="false">F40-J40</f>
        <v>18122764.534603</v>
      </c>
      <c r="I40" s="67" t="n">
        <f aca="false">G40-K40</f>
        <v>17399749.8341544</v>
      </c>
      <c r="J40" s="165" t="n">
        <f aca="false">central_v2_m!J28</f>
        <v>345708.410832157</v>
      </c>
      <c r="K40" s="165" t="n">
        <f aca="false">central_v2_m!K28</f>
        <v>335337.158507192</v>
      </c>
      <c r="L40" s="67" t="n">
        <f aca="false">H40-I40</f>
        <v>723014.700448655</v>
      </c>
      <c r="M40" s="67" t="n">
        <f aca="false">J40-K40</f>
        <v>10371.2523249647</v>
      </c>
      <c r="N40" s="165" t="n">
        <f aca="false">SUM(central_v5_m!C28:J28)</f>
        <v>3052216.75868379</v>
      </c>
      <c r="O40" s="7"/>
      <c r="P40" s="7"/>
      <c r="Q40" s="67" t="n">
        <f aca="false">I40*5.5017049523</f>
        <v>95728289.8313483</v>
      </c>
      <c r="R40" s="67"/>
      <c r="S40" s="67"/>
      <c r="T40" s="7"/>
      <c r="U40" s="7"/>
      <c r="V40" s="67" t="n">
        <f aca="false">K40*5.5017049523</f>
        <v>1844926.10564923</v>
      </c>
      <c r="W40" s="67" t="n">
        <f aca="false">M40*5.5017049523</f>
        <v>57059.5702778111</v>
      </c>
      <c r="X40" s="67" t="n">
        <f aca="false">N40*5.1890047538+L40*5.5017049523</f>
        <v>19815780.8284823</v>
      </c>
      <c r="Y40" s="67" t="n">
        <f aca="false">N40*5.1890047538</f>
        <v>15837967.2704382</v>
      </c>
      <c r="Z40" s="67" t="n">
        <f aca="false">L40*5.5017049523</f>
        <v>3977813.55804406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central_v2_m!D29+temporary_pension_bonus_central!B29</f>
        <v>19052818.7784182</v>
      </c>
      <c r="G41" s="165" t="n">
        <f aca="false">central_v2_m!E29+temporary_pension_bonus_central!B29</f>
        <v>18293811.0922916</v>
      </c>
      <c r="H41" s="67" t="n">
        <f aca="false">F41-J41</f>
        <v>18695162.6916494</v>
      </c>
      <c r="I41" s="67" t="n">
        <f aca="false">G41-K41</f>
        <v>17946884.6881258</v>
      </c>
      <c r="J41" s="165" t="n">
        <f aca="false">central_v2_m!J29</f>
        <v>357656.086768809</v>
      </c>
      <c r="K41" s="165" t="n">
        <f aca="false">central_v2_m!K29</f>
        <v>346926.404165745</v>
      </c>
      <c r="L41" s="67" t="n">
        <f aca="false">H41-I41</f>
        <v>748278.003523544</v>
      </c>
      <c r="M41" s="67" t="n">
        <f aca="false">J41-K41</f>
        <v>10729.6826030642</v>
      </c>
      <c r="N41" s="165" t="n">
        <f aca="false">SUM(central_v5_m!C29:J29)</f>
        <v>3133223.79052865</v>
      </c>
      <c r="O41" s="7"/>
      <c r="P41" s="7"/>
      <c r="Q41" s="67" t="n">
        <f aca="false">I41*5.5017049523</f>
        <v>98738464.3670189</v>
      </c>
      <c r="R41" s="67"/>
      <c r="S41" s="67"/>
      <c r="T41" s="7"/>
      <c r="U41" s="7"/>
      <c r="V41" s="67" t="n">
        <f aca="false">K41*5.5017049523</f>
        <v>1908686.71588231</v>
      </c>
      <c r="W41" s="67" t="n">
        <f aca="false">M41*5.5017049523</f>
        <v>59031.5479138856</v>
      </c>
      <c r="X41" s="67" t="n">
        <f aca="false">N41*5.1890047538+L41*5.5017049523</f>
        <v>20375117.9414551</v>
      </c>
      <c r="Y41" s="67" t="n">
        <f aca="false">N41*5.1890047538</f>
        <v>16258313.1437724</v>
      </c>
      <c r="Z41" s="67" t="n">
        <f aca="false">L41*5.5017049523</f>
        <v>4116804.79768264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central_v2_m!D30+temporary_pension_bonus_central!B30</f>
        <v>19467690.460406</v>
      </c>
      <c r="G42" s="163" t="n">
        <f aca="false">central_v2_m!E30+temporary_pension_bonus_central!B30</f>
        <v>18691562.8804021</v>
      </c>
      <c r="H42" s="8" t="n">
        <f aca="false">F42-J42</f>
        <v>19073890.9091568</v>
      </c>
      <c r="I42" s="8" t="n">
        <f aca="false">G42-K42</f>
        <v>18309577.3156904</v>
      </c>
      <c r="J42" s="163" t="n">
        <f aca="false">central_v2_m!J30</f>
        <v>393799.551249205</v>
      </c>
      <c r="K42" s="163" t="n">
        <f aca="false">central_v2_m!K30</f>
        <v>381985.564711729</v>
      </c>
      <c r="L42" s="8" t="n">
        <f aca="false">H42-I42</f>
        <v>764313.593466431</v>
      </c>
      <c r="M42" s="8" t="n">
        <f aca="false">J42-K42</f>
        <v>11813.9865374761</v>
      </c>
      <c r="N42" s="163" t="n">
        <f aca="false">SUM(central_v5_m!C30:J30)</f>
        <v>3845347.4032073</v>
      </c>
      <c r="O42" s="5"/>
      <c r="P42" s="5"/>
      <c r="Q42" s="8" t="n">
        <f aca="false">I42*5.5017049523</f>
        <v>100733892.192254</v>
      </c>
      <c r="R42" s="8"/>
      <c r="S42" s="8"/>
      <c r="T42" s="5"/>
      <c r="U42" s="5"/>
      <c r="V42" s="8" t="n">
        <f aca="false">K42*5.5017049523</f>
        <v>2101571.87308163</v>
      </c>
      <c r="W42" s="8" t="n">
        <f aca="false">M42*5.5017049523</f>
        <v>64997.0682396379</v>
      </c>
      <c r="X42" s="8" t="n">
        <f aca="false">N42*5.1890047538+L42*5.5017049523</f>
        <v>24158553.8375396</v>
      </c>
      <c r="Y42" s="8" t="n">
        <f aca="false">N42*5.1890047538</f>
        <v>19953525.9552552</v>
      </c>
      <c r="Z42" s="8" t="n">
        <f aca="false">L42*5.5017049523</f>
        <v>4205027.88228447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central_v2_m!D31+temporary_pension_bonus_central!B31</f>
        <v>19813114.8534893</v>
      </c>
      <c r="G43" s="165" t="n">
        <f aca="false">central_v2_m!E31+temporary_pension_bonus_central!B31</f>
        <v>19022590.3393102</v>
      </c>
      <c r="H43" s="67" t="n">
        <f aca="false">F43-J43</f>
        <v>19396523.0121701</v>
      </c>
      <c r="I43" s="67" t="n">
        <f aca="false">G43-K43</f>
        <v>18618496.2532306</v>
      </c>
      <c r="J43" s="165" t="n">
        <f aca="false">central_v2_m!J31</f>
        <v>416591.841319167</v>
      </c>
      <c r="K43" s="165" t="n">
        <f aca="false">central_v2_m!K31</f>
        <v>404094.086079592</v>
      </c>
      <c r="L43" s="67" t="n">
        <f aca="false">H43-I43</f>
        <v>778026.758939534</v>
      </c>
      <c r="M43" s="67" t="n">
        <f aca="false">J43-K43</f>
        <v>12497.7552395749</v>
      </c>
      <c r="N43" s="165" t="n">
        <f aca="false">SUM(central_v5_m!C31:J31)</f>
        <v>3218526.29538622</v>
      </c>
      <c r="O43" s="7"/>
      <c r="P43" s="7"/>
      <c r="Q43" s="67" t="n">
        <f aca="false">I43*5.5017049523</f>
        <v>102433473.040778</v>
      </c>
      <c r="R43" s="67"/>
      <c r="S43" s="67"/>
      <c r="T43" s="7"/>
      <c r="U43" s="7"/>
      <c r="V43" s="67" t="n">
        <f aca="false">K43*5.5017049523</f>
        <v>2223206.43457923</v>
      </c>
      <c r="W43" s="67" t="n">
        <f aca="false">M43*5.5017049523</f>
        <v>68758.9618942027</v>
      </c>
      <c r="X43" s="67" t="n">
        <f aca="false">N43*5.1890047538+L43*5.5017049523</f>
        <v>20981421.9196689</v>
      </c>
      <c r="Y43" s="67" t="n">
        <f aca="false">N43*5.1890047538</f>
        <v>16700948.2469894</v>
      </c>
      <c r="Z43" s="67" t="n">
        <f aca="false">L43*5.5017049523</f>
        <v>4280473.67267955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central_v2_m!D32+temporary_pension_bonus_central!B32</f>
        <v>20188601.0707748</v>
      </c>
      <c r="G44" s="165" t="n">
        <f aca="false">central_v2_m!E32+temporary_pension_bonus_central!B32</f>
        <v>19380951.6518008</v>
      </c>
      <c r="H44" s="67" t="n">
        <f aca="false">F44-J44</f>
        <v>19742912.3086226</v>
      </c>
      <c r="I44" s="67" t="n">
        <f aca="false">G44-K44</f>
        <v>18948633.5525132</v>
      </c>
      <c r="J44" s="165" t="n">
        <f aca="false">central_v2_m!J32</f>
        <v>445688.762152227</v>
      </c>
      <c r="K44" s="165" t="n">
        <f aca="false">central_v2_m!K32</f>
        <v>432318.099287661</v>
      </c>
      <c r="L44" s="67" t="n">
        <f aca="false">H44-I44</f>
        <v>794278.756109428</v>
      </c>
      <c r="M44" s="67" t="n">
        <f aca="false">J44-K44</f>
        <v>13370.6628645667</v>
      </c>
      <c r="N44" s="165" t="n">
        <f aca="false">SUM(central_v5_m!C32:J32)</f>
        <v>3277655.03985792</v>
      </c>
      <c r="O44" s="7"/>
      <c r="P44" s="7"/>
      <c r="Q44" s="67" t="n">
        <f aca="false">I44*5.5017049523</f>
        <v>104249791.05518</v>
      </c>
      <c r="R44" s="67"/>
      <c r="S44" s="67"/>
      <c r="T44" s="7"/>
      <c r="U44" s="7"/>
      <c r="V44" s="67" t="n">
        <f aca="false">K44*5.5017049523</f>
        <v>2378486.62781984</v>
      </c>
      <c r="W44" s="67" t="n">
        <f aca="false">M44*5.5017049523</f>
        <v>73561.4420975204</v>
      </c>
      <c r="X44" s="67" t="n">
        <f aca="false">N44*5.1890047538+L44*5.5017049523</f>
        <v>21377654.9491332</v>
      </c>
      <c r="Y44" s="67" t="n">
        <f aca="false">N44*5.1890047538</f>
        <v>17007767.5831393</v>
      </c>
      <c r="Z44" s="67" t="n">
        <f aca="false">L44*5.5017049523</f>
        <v>4369887.36599392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central_v2_m!D33+temporary_pension_bonus_central!B33</f>
        <v>20570803.2788494</v>
      </c>
      <c r="G45" s="165" t="n">
        <f aca="false">central_v2_m!E33+temporary_pension_bonus_central!B33</f>
        <v>19746546.5821475</v>
      </c>
      <c r="H45" s="67" t="n">
        <f aca="false">F45-J45</f>
        <v>20105335.8188281</v>
      </c>
      <c r="I45" s="67" t="n">
        <f aca="false">G45-K45</f>
        <v>19295043.1459268</v>
      </c>
      <c r="J45" s="165" t="n">
        <f aca="false">central_v2_m!J33</f>
        <v>465467.460021289</v>
      </c>
      <c r="K45" s="165" t="n">
        <f aca="false">central_v2_m!K33</f>
        <v>451503.43622065</v>
      </c>
      <c r="L45" s="67" t="n">
        <f aca="false">H45-I45</f>
        <v>810292.672901325</v>
      </c>
      <c r="M45" s="67" t="n">
        <f aca="false">J45-K45</f>
        <v>13964.0238006387</v>
      </c>
      <c r="N45" s="165" t="n">
        <f aca="false">SUM(central_v5_m!C33:J33)</f>
        <v>3340564.53660844</v>
      </c>
      <c r="O45" s="7"/>
      <c r="P45" s="7"/>
      <c r="Q45" s="67" t="n">
        <f aca="false">I45*5.5017049523</f>
        <v>106155634.430788</v>
      </c>
      <c r="R45" s="67"/>
      <c r="S45" s="67"/>
      <c r="T45" s="7"/>
      <c r="U45" s="7"/>
      <c r="V45" s="67" t="n">
        <f aca="false">K45*5.5017049523</f>
        <v>2484038.69103562</v>
      </c>
      <c r="W45" s="67" t="n">
        <f aca="false">M45*5.5017049523</f>
        <v>76825.9388980089</v>
      </c>
      <c r="X45" s="67" t="n">
        <f aca="false">N45*5.1890047538+L45*5.5017049523</f>
        <v>21792196.4721505</v>
      </c>
      <c r="Y45" s="67" t="n">
        <f aca="false">N45*5.1890047538</f>
        <v>17334205.2608369</v>
      </c>
      <c r="Z45" s="67" t="n">
        <f aca="false">L45*5.5017049523</f>
        <v>4457991.21131362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central_v2_m!D34+temporary_pension_bonus_central!B34</f>
        <v>20954205.8033192</v>
      </c>
      <c r="G46" s="163" t="n">
        <f aca="false">central_v2_m!E34+temporary_pension_bonus_central!B34</f>
        <v>20113378.0979716</v>
      </c>
      <c r="H46" s="8" t="n">
        <f aca="false">F46-J46</f>
        <v>20448908.9926128</v>
      </c>
      <c r="I46" s="8" t="n">
        <f aca="false">G46-K46</f>
        <v>19623240.1915864</v>
      </c>
      <c r="J46" s="163" t="n">
        <f aca="false">central_v2_m!J34</f>
        <v>505296.810706401</v>
      </c>
      <c r="K46" s="163" t="n">
        <f aca="false">central_v2_m!K34</f>
        <v>490137.906385209</v>
      </c>
      <c r="L46" s="8" t="n">
        <f aca="false">H46-I46</f>
        <v>825668.801026385</v>
      </c>
      <c r="M46" s="8" t="n">
        <f aca="false">J46-K46</f>
        <v>15158.904321192</v>
      </c>
      <c r="N46" s="163" t="n">
        <f aca="false">SUM(central_v5_m!C34:J34)</f>
        <v>4114137.94318417</v>
      </c>
      <c r="O46" s="5"/>
      <c r="P46" s="5"/>
      <c r="Q46" s="8" t="n">
        <f aca="false">I46*5.5017049523</f>
        <v>107961277.742223</v>
      </c>
      <c r="R46" s="8"/>
      <c r="S46" s="8"/>
      <c r="T46" s="5"/>
      <c r="U46" s="5"/>
      <c r="V46" s="8" t="n">
        <f aca="false">K46*5.5017049523</f>
        <v>2696594.14686946</v>
      </c>
      <c r="W46" s="8" t="n">
        <f aca="false">M46*5.5017049523</f>
        <v>83399.8189753439</v>
      </c>
      <c r="X46" s="8" t="n">
        <f aca="false">N46*5.1890047538+L46*5.5017049523</f>
        <v>25890867.4765381</v>
      </c>
      <c r="Y46" s="8" t="n">
        <f aca="false">N46*5.1890047538</f>
        <v>21348281.3449716</v>
      </c>
      <c r="Z46" s="8" t="n">
        <f aca="false">L46*5.5017049523</f>
        <v>4542586.13156647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central_v2_m!D35+temporary_pension_bonus_central!B35</f>
        <v>21370071.6159428</v>
      </c>
      <c r="G47" s="165" t="n">
        <f aca="false">central_v2_m!E35+temporary_pension_bonus_central!B35</f>
        <v>20509748.5089649</v>
      </c>
      <c r="H47" s="67" t="n">
        <f aca="false">F47-J47</f>
        <v>20856233.2585974</v>
      </c>
      <c r="I47" s="67" t="n">
        <f aca="false">G47-K47</f>
        <v>20011325.3023398</v>
      </c>
      <c r="J47" s="165" t="n">
        <f aca="false">central_v2_m!J35</f>
        <v>513838.357345462</v>
      </c>
      <c r="K47" s="165" t="n">
        <f aca="false">central_v2_m!K35</f>
        <v>498423.206625098</v>
      </c>
      <c r="L47" s="67" t="n">
        <f aca="false">H47-I47</f>
        <v>844907.956257604</v>
      </c>
      <c r="M47" s="67" t="n">
        <f aca="false">J47-K47</f>
        <v>15415.1507203639</v>
      </c>
      <c r="N47" s="165" t="n">
        <f aca="false">SUM(central_v5_m!C35:J35)</f>
        <v>3434715.01864285</v>
      </c>
      <c r="O47" s="7"/>
      <c r="P47" s="7"/>
      <c r="Q47" s="67" t="n">
        <f aca="false">I47*5.5017049523</f>
        <v>110096407.517969</v>
      </c>
      <c r="R47" s="67"/>
      <c r="S47" s="67"/>
      <c r="T47" s="7"/>
      <c r="U47" s="7"/>
      <c r="V47" s="67" t="n">
        <f aca="false">K47*5.5017049523</f>
        <v>2742177.42423055</v>
      </c>
      <c r="W47" s="67" t="n">
        <f aca="false">M47*5.5017049523</f>
        <v>84809.6110586769</v>
      </c>
      <c r="X47" s="67" t="n">
        <f aca="false">N47*5.1890047538+L47*5.5017049523</f>
        <v>22471186.8468661</v>
      </c>
      <c r="Y47" s="67" t="n">
        <f aca="false">N47*5.1890047538</f>
        <v>17822752.559686</v>
      </c>
      <c r="Z47" s="67" t="n">
        <f aca="false">L47*5.5017049523</f>
        <v>4648434.28718013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central_v2_m!D36+temporary_pension_bonus_central!B36</f>
        <v>21680700.5837658</v>
      </c>
      <c r="G48" s="165" t="n">
        <f aca="false">central_v2_m!E36+temporary_pension_bonus_central!B36</f>
        <v>20806782.1307001</v>
      </c>
      <c r="H48" s="67" t="n">
        <f aca="false">F48-J48</f>
        <v>21146935.5640716</v>
      </c>
      <c r="I48" s="67" t="n">
        <f aca="false">G48-K48</f>
        <v>20289030.0615967</v>
      </c>
      <c r="J48" s="165" t="n">
        <f aca="false">central_v2_m!J36</f>
        <v>533765.019694175</v>
      </c>
      <c r="K48" s="165" t="n">
        <f aca="false">central_v2_m!K36</f>
        <v>517752.06910335</v>
      </c>
      <c r="L48" s="67" t="n">
        <f aca="false">H48-I48</f>
        <v>857905.502474845</v>
      </c>
      <c r="M48" s="67" t="n">
        <f aca="false">J48-K48</f>
        <v>16012.9505908253</v>
      </c>
      <c r="N48" s="165" t="n">
        <f aca="false">SUM(central_v5_m!C36:J36)</f>
        <v>3459342.20176712</v>
      </c>
      <c r="O48" s="7"/>
      <c r="P48" s="7"/>
      <c r="Q48" s="67" t="n">
        <f aca="false">I48*5.5017049523</f>
        <v>111624257.16725</v>
      </c>
      <c r="R48" s="67"/>
      <c r="S48" s="67"/>
      <c r="T48" s="7"/>
      <c r="U48" s="7"/>
      <c r="V48" s="67" t="n">
        <f aca="false">K48*5.5017049523</f>
        <v>2848519.12264947</v>
      </c>
      <c r="W48" s="67" t="n">
        <f aca="false">M48*5.5017049523</f>
        <v>88098.5295664787</v>
      </c>
      <c r="X48" s="67" t="n">
        <f aca="false">N48*5.1890047538+L48*5.5017049523</f>
        <v>22670486.0815618</v>
      </c>
      <c r="Y48" s="67" t="n">
        <f aca="false">N48*5.1890047538</f>
        <v>17950543.1299905</v>
      </c>
      <c r="Z48" s="67" t="n">
        <f aca="false">L48*5.5017049523</f>
        <v>4719942.95157127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central_v2_m!D37+temporary_pension_bonus_central!B37</f>
        <v>22104340.1597094</v>
      </c>
      <c r="G49" s="165" t="n">
        <f aca="false">central_v2_m!E37+temporary_pension_bonus_central!B37</f>
        <v>21211695.4991899</v>
      </c>
      <c r="H49" s="67" t="n">
        <f aca="false">F49-J49</f>
        <v>21557494.9378118</v>
      </c>
      <c r="I49" s="67" t="n">
        <f aca="false">G49-K49</f>
        <v>20681255.6339493</v>
      </c>
      <c r="J49" s="165" t="n">
        <f aca="false">central_v2_m!J37</f>
        <v>546845.221897541</v>
      </c>
      <c r="K49" s="165" t="n">
        <f aca="false">central_v2_m!K37</f>
        <v>530439.865240615</v>
      </c>
      <c r="L49" s="67" t="n">
        <f aca="false">H49-I49</f>
        <v>876239.303862542</v>
      </c>
      <c r="M49" s="67" t="n">
        <f aca="false">J49-K49</f>
        <v>16405.3566569262</v>
      </c>
      <c r="N49" s="165" t="n">
        <f aca="false">SUM(central_v5_m!C37:J37)</f>
        <v>3494061.53896542</v>
      </c>
      <c r="O49" s="7"/>
      <c r="P49" s="7"/>
      <c r="Q49" s="67" t="n">
        <f aca="false">I49*5.5017049523</f>
        <v>113782166.541081</v>
      </c>
      <c r="R49" s="67"/>
      <c r="S49" s="67"/>
      <c r="T49" s="7"/>
      <c r="U49" s="7"/>
      <c r="V49" s="67" t="n">
        <f aca="false">K49*5.5017049523</f>
        <v>2918323.63349164</v>
      </c>
      <c r="W49" s="67" t="n">
        <f aca="false">M49*5.5017049523</f>
        <v>90257.4319636588</v>
      </c>
      <c r="X49" s="67" t="n">
        <f aca="false">N49*5.1890047538+L49*5.5017049523</f>
        <v>22951512.0532218</v>
      </c>
      <c r="Y49" s="67" t="n">
        <f aca="false">N49*5.1890047538</f>
        <v>18130701.9357613</v>
      </c>
      <c r="Z49" s="67" t="n">
        <f aca="false">L49*5.5017049523</f>
        <v>4820810.11746045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central_v2_m!D38+temporary_pension_bonus_central!B38</f>
        <v>22394202.1348639</v>
      </c>
      <c r="G50" s="163" t="n">
        <f aca="false">central_v2_m!E38+temporary_pension_bonus_central!B38</f>
        <v>21488731.3207621</v>
      </c>
      <c r="H50" s="8" t="n">
        <f aca="false">F50-J50</f>
        <v>21818179.1673792</v>
      </c>
      <c r="I50" s="8" t="n">
        <f aca="false">G50-K50</f>
        <v>20929989.042302</v>
      </c>
      <c r="J50" s="163" t="n">
        <f aca="false">central_v2_m!J38</f>
        <v>576022.967484675</v>
      </c>
      <c r="K50" s="163" t="n">
        <f aca="false">central_v2_m!K38</f>
        <v>558742.278460135</v>
      </c>
      <c r="L50" s="8" t="n">
        <f aca="false">H50-I50</f>
        <v>888190.125077251</v>
      </c>
      <c r="M50" s="8" t="n">
        <f aca="false">J50-K50</f>
        <v>17280.6890245401</v>
      </c>
      <c r="N50" s="163" t="n">
        <f aca="false">SUM(central_v5_m!C38:J38)</f>
        <v>4380239.7095424</v>
      </c>
      <c r="O50" s="5"/>
      <c r="P50" s="5"/>
      <c r="Q50" s="8" t="n">
        <f aca="false">I50*5.5017049523</f>
        <v>115150624.365618</v>
      </c>
      <c r="R50" s="8"/>
      <c r="S50" s="8"/>
      <c r="T50" s="5"/>
      <c r="U50" s="5"/>
      <c r="V50" s="8" t="n">
        <f aca="false">K50*5.5017049523</f>
        <v>3074035.16046351</v>
      </c>
      <c r="W50" s="8" t="n">
        <f aca="false">M50*5.5017049523</f>
        <v>95073.2523854687</v>
      </c>
      <c r="X50" s="8" t="n">
        <f aca="false">N50*5.1890047538+L50*5.5017049523</f>
        <v>27615644.6853205</v>
      </c>
      <c r="Y50" s="8" t="n">
        <f aca="false">N50*5.1890047538</f>
        <v>22729084.675599</v>
      </c>
      <c r="Z50" s="8" t="n">
        <f aca="false">L50*5.5017049523</f>
        <v>4886560.00972147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central_v2_m!D39+temporary_pension_bonus_central!B39</f>
        <v>22717226.8206212</v>
      </c>
      <c r="G51" s="165" t="n">
        <f aca="false">central_v2_m!E39+temporary_pension_bonus_central!B39</f>
        <v>21796755.0802329</v>
      </c>
      <c r="H51" s="67" t="n">
        <f aca="false">F51-J51</f>
        <v>22109040.2159466</v>
      </c>
      <c r="I51" s="67" t="n">
        <f aca="false">G51-K51</f>
        <v>21206814.0736985</v>
      </c>
      <c r="J51" s="165" t="n">
        <f aca="false">central_v2_m!J39</f>
        <v>608186.604674623</v>
      </c>
      <c r="K51" s="165" t="n">
        <f aca="false">central_v2_m!K39</f>
        <v>589941.006534385</v>
      </c>
      <c r="L51" s="67" t="n">
        <f aca="false">H51-I51</f>
        <v>902226.14224809</v>
      </c>
      <c r="M51" s="67" t="n">
        <f aca="false">J51-K51</f>
        <v>18245.5981402387</v>
      </c>
      <c r="N51" s="165" t="n">
        <f aca="false">SUM(central_v5_m!C39:J39)</f>
        <v>3648079.54719268</v>
      </c>
      <c r="O51" s="7"/>
      <c r="P51" s="7"/>
      <c r="Q51" s="67" t="n">
        <f aca="false">I51*5.5017049523</f>
        <v>116673634.011772</v>
      </c>
      <c r="R51" s="67"/>
      <c r="S51" s="67"/>
      <c r="T51" s="7"/>
      <c r="U51" s="7"/>
      <c r="V51" s="67" t="n">
        <f aca="false">K51*5.5017049523</f>
        <v>3245681.35721507</v>
      </c>
      <c r="W51" s="67" t="n">
        <f aca="false">M51*5.5017049523</f>
        <v>100381.897645827</v>
      </c>
      <c r="X51" s="67" t="n">
        <f aca="false">N51*5.1890047538+L51*5.5017049523</f>
        <v>23893684.1475242</v>
      </c>
      <c r="Y51" s="67" t="n">
        <f aca="false">N51*5.1890047538</f>
        <v>18929902.1126234</v>
      </c>
      <c r="Z51" s="67" t="n">
        <f aca="false">L51*5.5017049523</f>
        <v>4963782.03490084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central_v2_m!D40+temporary_pension_bonus_central!B40</f>
        <v>22953709.4217022</v>
      </c>
      <c r="G52" s="165" t="n">
        <f aca="false">central_v2_m!E40+temporary_pension_bonus_central!B40</f>
        <v>22022475.5692479</v>
      </c>
      <c r="H52" s="67" t="n">
        <f aca="false">F52-J52</f>
        <v>22322167.4768982</v>
      </c>
      <c r="I52" s="67" t="n">
        <f aca="false">G52-K52</f>
        <v>21409879.8827881</v>
      </c>
      <c r="J52" s="165" t="n">
        <f aca="false">central_v2_m!J40</f>
        <v>631541.94480397</v>
      </c>
      <c r="K52" s="165" t="n">
        <f aca="false">central_v2_m!K40</f>
        <v>612595.686459851</v>
      </c>
      <c r="L52" s="67" t="n">
        <f aca="false">H52-I52</f>
        <v>912287.594110131</v>
      </c>
      <c r="M52" s="67" t="n">
        <f aca="false">J52-K52</f>
        <v>18946.258344119</v>
      </c>
      <c r="N52" s="165" t="n">
        <f aca="false">SUM(central_v5_m!C40:J40)</f>
        <v>3660121.99874784</v>
      </c>
      <c r="O52" s="7"/>
      <c r="P52" s="7"/>
      <c r="Q52" s="67" t="n">
        <f aca="false">I52*5.5017049523</f>
        <v>117790842.179283</v>
      </c>
      <c r="R52" s="67"/>
      <c r="S52" s="67"/>
      <c r="T52" s="7"/>
      <c r="U52" s="7"/>
      <c r="V52" s="67" t="n">
        <f aca="false">K52*5.5017049523</f>
        <v>3370320.72195378</v>
      </c>
      <c r="W52" s="67" t="n">
        <f aca="false">M52*5.5017049523</f>
        <v>104236.723359394</v>
      </c>
      <c r="X52" s="67" t="n">
        <f aca="false">N52*5.1890047538+L52*5.5017049523</f>
        <v>24011527.6254281</v>
      </c>
      <c r="Y52" s="67" t="n">
        <f aca="false">N52*5.1890047538</f>
        <v>18992390.4509905</v>
      </c>
      <c r="Z52" s="67" t="n">
        <f aca="false">L52*5.5017049523</f>
        <v>5019137.17443756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central_v2_m!D41+temporary_pension_bonus_central!B41</f>
        <v>23379031.7862575</v>
      </c>
      <c r="G53" s="165" t="n">
        <f aca="false">central_v2_m!E41+temporary_pension_bonus_central!B41</f>
        <v>22429345.8882723</v>
      </c>
      <c r="H53" s="67" t="n">
        <f aca="false">F53-J53</f>
        <v>22655870.2837472</v>
      </c>
      <c r="I53" s="67" t="n">
        <f aca="false">G53-K53</f>
        <v>21727879.2308373</v>
      </c>
      <c r="J53" s="165" t="n">
        <f aca="false">central_v2_m!J41</f>
        <v>723161.50251027</v>
      </c>
      <c r="K53" s="165" t="n">
        <f aca="false">central_v2_m!K41</f>
        <v>701466.657434962</v>
      </c>
      <c r="L53" s="67" t="n">
        <f aca="false">H53-I53</f>
        <v>927991.052909888</v>
      </c>
      <c r="M53" s="67" t="n">
        <f aca="false">J53-K53</f>
        <v>21694.845075308</v>
      </c>
      <c r="N53" s="165" t="n">
        <f aca="false">SUM(central_v5_m!C41:J41)</f>
        <v>3728610.35466768</v>
      </c>
      <c r="O53" s="7"/>
      <c r="P53" s="7"/>
      <c r="Q53" s="67" t="n">
        <f aca="false">I53*5.5017049523</f>
        <v>119540380.767274</v>
      </c>
      <c r="R53" s="67"/>
      <c r="S53" s="67"/>
      <c r="T53" s="7"/>
      <c r="U53" s="7"/>
      <c r="V53" s="67" t="n">
        <f aca="false">K53*5.5017049523</f>
        <v>3859262.58308326</v>
      </c>
      <c r="W53" s="67" t="n">
        <f aca="false">M53*5.5017049523</f>
        <v>119358.636590203</v>
      </c>
      <c r="X53" s="67" t="n">
        <f aca="false">N53*5.1890047538+L53*5.5017049523</f>
        <v>24453309.8269229</v>
      </c>
      <c r="Y53" s="67" t="n">
        <f aca="false">N53*5.1890047538</f>
        <v>19347776.8554385</v>
      </c>
      <c r="Z53" s="67" t="n">
        <f aca="false">L53*5.5017049523</f>
        <v>5105532.97148442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central_v2_m!D42+temporary_pension_bonus_central!B42</f>
        <v>23730368.8495158</v>
      </c>
      <c r="G54" s="163" t="n">
        <f aca="false">central_v2_m!E42+temporary_pension_bonus_central!B42</f>
        <v>22765251.2528801</v>
      </c>
      <c r="H54" s="8" t="n">
        <f aca="false">F54-J54</f>
        <v>22913545.4309581</v>
      </c>
      <c r="I54" s="8" t="n">
        <f aca="false">G54-K54</f>
        <v>21972932.5368792</v>
      </c>
      <c r="J54" s="163" t="n">
        <f aca="false">central_v2_m!J42</f>
        <v>816823.418557617</v>
      </c>
      <c r="K54" s="163" t="n">
        <f aca="false">central_v2_m!K42</f>
        <v>792318.716000888</v>
      </c>
      <c r="L54" s="8" t="n">
        <f aca="false">H54-I54</f>
        <v>940612.894078929</v>
      </c>
      <c r="M54" s="8" t="n">
        <f aca="false">J54-K54</f>
        <v>24504.7025567285</v>
      </c>
      <c r="N54" s="163" t="n">
        <f aca="false">SUM(central_v5_m!C42:J42)</f>
        <v>4513771.72101425</v>
      </c>
      <c r="O54" s="5"/>
      <c r="P54" s="5"/>
      <c r="Q54" s="8" t="n">
        <f aca="false">I54*5.5017049523</f>
        <v>120888591.754702</v>
      </c>
      <c r="R54" s="8"/>
      <c r="S54" s="8"/>
      <c r="T54" s="5"/>
      <c r="U54" s="5"/>
      <c r="V54" s="8" t="n">
        <f aca="false">K54*5.5017049523</f>
        <v>4359103.80362206</v>
      </c>
      <c r="W54" s="8" t="n">
        <f aca="false">M54*5.5017049523</f>
        <v>134817.643410992</v>
      </c>
      <c r="X54" s="8" t="n">
        <f aca="false">N54*5.1890047538+L54*5.5017049523</f>
        <v>28596957.5354622</v>
      </c>
      <c r="Y54" s="8" t="n">
        <f aca="false">N54*5.1890047538</f>
        <v>23421982.917911</v>
      </c>
      <c r="Z54" s="8" t="n">
        <f aca="false">L54*5.5017049523</f>
        <v>5174974.61755128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central_v2_m!D43+temporary_pension_bonus_central!B43</f>
        <v>24044785.4329813</v>
      </c>
      <c r="G55" s="165" t="n">
        <f aca="false">central_v2_m!E43+temporary_pension_bonus_central!B43</f>
        <v>23066413.9033302</v>
      </c>
      <c r="H55" s="67" t="n">
        <f aca="false">F55-J55</f>
        <v>23171821.3727976</v>
      </c>
      <c r="I55" s="67" t="n">
        <f aca="false">G55-K55</f>
        <v>22219638.7649521</v>
      </c>
      <c r="J55" s="165" t="n">
        <f aca="false">central_v2_m!J43</f>
        <v>872964.060183703</v>
      </c>
      <c r="K55" s="165" t="n">
        <f aca="false">central_v2_m!K43</f>
        <v>846775.138378192</v>
      </c>
      <c r="L55" s="67" t="n">
        <f aca="false">H55-I55</f>
        <v>952182.607845556</v>
      </c>
      <c r="M55" s="67" t="n">
        <f aca="false">J55-K55</f>
        <v>26188.9218055112</v>
      </c>
      <c r="N55" s="165" t="n">
        <f aca="false">SUM(central_v5_m!C43:J43)</f>
        <v>3779948.97817938</v>
      </c>
      <c r="O55" s="7"/>
      <c r="P55" s="7"/>
      <c r="Q55" s="67" t="n">
        <f aca="false">I55*5.5017049523</f>
        <v>122245896.631454</v>
      </c>
      <c r="R55" s="67"/>
      <c r="S55" s="67"/>
      <c r="T55" s="7"/>
      <c r="U55" s="7"/>
      <c r="V55" s="67" t="n">
        <f aca="false">K55*5.5017049523</f>
        <v>4658706.97229982</v>
      </c>
      <c r="W55" s="67" t="n">
        <f aca="false">M55*5.5017049523</f>
        <v>144083.720792779</v>
      </c>
      <c r="X55" s="67" t="n">
        <f aca="false">N55*5.1890047538+L55*5.5017049523</f>
        <v>24852800.9859721</v>
      </c>
      <c r="Y55" s="67" t="n">
        <f aca="false">N55*5.1890047538</f>
        <v>19614173.2168942</v>
      </c>
      <c r="Z55" s="67" t="n">
        <f aca="false">L55*5.5017049523</f>
        <v>5238627.76907783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central_v2_m!D44+temporary_pension_bonus_central!B44</f>
        <v>24501460.2745327</v>
      </c>
      <c r="G56" s="165" t="n">
        <f aca="false">central_v2_m!E44+temporary_pension_bonus_central!B44</f>
        <v>23503299.8431398</v>
      </c>
      <c r="H56" s="67" t="n">
        <f aca="false">F56-J56</f>
        <v>23564224.6949531</v>
      </c>
      <c r="I56" s="67" t="n">
        <f aca="false">G56-K56</f>
        <v>22594181.3309476</v>
      </c>
      <c r="J56" s="165" t="n">
        <f aca="false">central_v2_m!J44</f>
        <v>937235.57957958</v>
      </c>
      <c r="K56" s="165" t="n">
        <f aca="false">central_v2_m!K44</f>
        <v>909118.512192192</v>
      </c>
      <c r="L56" s="67" t="n">
        <f aca="false">H56-I56</f>
        <v>970043.364005495</v>
      </c>
      <c r="M56" s="67" t="n">
        <f aca="false">J56-K56</f>
        <v>28117.0673873876</v>
      </c>
      <c r="N56" s="165" t="n">
        <f aca="false">SUM(central_v5_m!C44:J44)</f>
        <v>3778540.50973169</v>
      </c>
      <c r="O56" s="7"/>
      <c r="P56" s="7"/>
      <c r="Q56" s="67" t="n">
        <f aca="false">I56*5.5017049523</f>
        <v>124306519.321639</v>
      </c>
      <c r="R56" s="67"/>
      <c r="S56" s="67"/>
      <c r="T56" s="7"/>
      <c r="U56" s="7"/>
      <c r="V56" s="67" t="n">
        <f aca="false">K56*5.5017049523</f>
        <v>5001701.82075539</v>
      </c>
      <c r="W56" s="67" t="n">
        <f aca="false">M56*5.5017049523</f>
        <v>154691.808889343</v>
      </c>
      <c r="X56" s="67" t="n">
        <f aca="false">N56*5.1890047538+L56*5.5017049523</f>
        <v>24943757.0471184</v>
      </c>
      <c r="Y56" s="67" t="n">
        <f aca="false">N56*5.1890047538</f>
        <v>19606864.6674236</v>
      </c>
      <c r="Z56" s="67" t="n">
        <f aca="false">L56*5.5017049523</f>
        <v>5336892.37969478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central_v2_m!D45+temporary_pension_bonus_central!B45</f>
        <v>24764796.7572631</v>
      </c>
      <c r="G57" s="165" t="n">
        <f aca="false">central_v2_m!E45+temporary_pension_bonus_central!B45</f>
        <v>23754229.5753677</v>
      </c>
      <c r="H57" s="67" t="n">
        <f aca="false">F57-J57</f>
        <v>23766607.9216282</v>
      </c>
      <c r="I57" s="67" t="n">
        <f aca="false">G57-K57</f>
        <v>22785986.4048018</v>
      </c>
      <c r="J57" s="165" t="n">
        <f aca="false">central_v2_m!J45</f>
        <v>998188.835634907</v>
      </c>
      <c r="K57" s="165" t="n">
        <f aca="false">central_v2_m!K45</f>
        <v>968243.17056586</v>
      </c>
      <c r="L57" s="67" t="n">
        <f aca="false">H57-I57</f>
        <v>980621.51682638</v>
      </c>
      <c r="M57" s="67" t="n">
        <f aca="false">J57-K57</f>
        <v>29945.6650690471</v>
      </c>
      <c r="N57" s="165" t="n">
        <f aca="false">SUM(central_v5_m!C45:J45)</f>
        <v>3822908.42892672</v>
      </c>
      <c r="O57" s="7"/>
      <c r="P57" s="7"/>
      <c r="Q57" s="67" t="n">
        <f aca="false">I57*5.5017049523</f>
        <v>125361774.246339</v>
      </c>
      <c r="R57" s="67"/>
      <c r="S57" s="67"/>
      <c r="T57" s="7"/>
      <c r="U57" s="7"/>
      <c r="V57" s="67" t="n">
        <f aca="false">K57*5.5017049523</f>
        <v>5326988.24653284</v>
      </c>
      <c r="W57" s="67" t="n">
        <f aca="false">M57*5.5017049523</f>
        <v>164752.213810294</v>
      </c>
      <c r="X57" s="67" t="n">
        <f aca="false">N57*5.1890047538+L57*5.5017049523</f>
        <v>25232180.2664985</v>
      </c>
      <c r="Y57" s="67" t="n">
        <f aca="false">N57*5.1890047538</f>
        <v>19837090.0110428</v>
      </c>
      <c r="Z57" s="67" t="n">
        <f aca="false">L57*5.5017049523</f>
        <v>5395090.25545563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central_v2_m!D46+temporary_pension_bonus_central!B46</f>
        <v>25216075.6607808</v>
      </c>
      <c r="G58" s="163" t="n">
        <f aca="false">central_v2_m!E46+temporary_pension_bonus_central!B46</f>
        <v>24186465.4773077</v>
      </c>
      <c r="H58" s="8" t="n">
        <f aca="false">F58-J58</f>
        <v>24081748.7594187</v>
      </c>
      <c r="I58" s="8" t="n">
        <f aca="false">G58-K58</f>
        <v>23086168.3829866</v>
      </c>
      <c r="J58" s="163" t="n">
        <f aca="false">central_v2_m!J46</f>
        <v>1134326.90136202</v>
      </c>
      <c r="K58" s="163" t="n">
        <f aca="false">central_v2_m!K46</f>
        <v>1100297.09432116</v>
      </c>
      <c r="L58" s="8" t="n">
        <f aca="false">H58-I58</f>
        <v>995580.376432165</v>
      </c>
      <c r="M58" s="8" t="n">
        <f aca="false">J58-K58</f>
        <v>34029.8070408604</v>
      </c>
      <c r="N58" s="163" t="n">
        <f aca="false">SUM(central_v5_m!C46:J46)</f>
        <v>4630785.82390841</v>
      </c>
      <c r="O58" s="5"/>
      <c r="P58" s="5"/>
      <c r="Q58" s="8" t="n">
        <f aca="false">I58*5.5017049523</f>
        <v>127013286.922309</v>
      </c>
      <c r="R58" s="8"/>
      <c r="S58" s="8"/>
      <c r="T58" s="5"/>
      <c r="U58" s="5"/>
      <c r="V58" s="8" t="n">
        <f aca="false">K58*5.5017049523</f>
        <v>6053509.97282802</v>
      </c>
      <c r="W58" s="8" t="n">
        <f aca="false">M58*5.5017049523</f>
        <v>187221.957922515</v>
      </c>
      <c r="X58" s="8" t="n">
        <f aca="false">N58*5.1890047538+L58*5.5017049523</f>
        <v>29506559.1415199</v>
      </c>
      <c r="Y58" s="8" t="n">
        <f aca="false">N58*5.1890047538</f>
        <v>24029169.6540904</v>
      </c>
      <c r="Z58" s="8" t="n">
        <f aca="false">L58*5.5017049523</f>
        <v>5477389.48742954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central_v2_m!D47+temporary_pension_bonus_central!B47</f>
        <v>25674468.2984636</v>
      </c>
      <c r="G59" s="165" t="n">
        <f aca="false">central_v2_m!E47+temporary_pension_bonus_central!B47</f>
        <v>24624609.4302479</v>
      </c>
      <c r="H59" s="67" t="n">
        <f aca="false">F59-J59</f>
        <v>24436486.2252762</v>
      </c>
      <c r="I59" s="67" t="n">
        <f aca="false">G59-K59</f>
        <v>23423766.8192561</v>
      </c>
      <c r="J59" s="165" t="n">
        <f aca="false">central_v2_m!J47</f>
        <v>1237982.07318746</v>
      </c>
      <c r="K59" s="165" t="n">
        <f aca="false">central_v2_m!K47</f>
        <v>1200842.61099183</v>
      </c>
      <c r="L59" s="67" t="n">
        <f aca="false">H59-I59</f>
        <v>1012719.40602005</v>
      </c>
      <c r="M59" s="67" t="n">
        <f aca="false">J59-K59</f>
        <v>37139.4621956237</v>
      </c>
      <c r="N59" s="165" t="n">
        <f aca="false">SUM(central_v5_m!C47:J47)</f>
        <v>3897896.75864406</v>
      </c>
      <c r="O59" s="7"/>
      <c r="P59" s="7"/>
      <c r="Q59" s="67" t="n">
        <f aca="false">I59*5.5017049523</f>
        <v>128870653.911022</v>
      </c>
      <c r="R59" s="67"/>
      <c r="S59" s="67"/>
      <c r="T59" s="7"/>
      <c r="U59" s="7"/>
      <c r="V59" s="67" t="n">
        <f aca="false">K59*5.5017049523</f>
        <v>6606681.73982663</v>
      </c>
      <c r="W59" s="67" t="n">
        <f aca="false">M59*5.5017049523</f>
        <v>204330.363087421</v>
      </c>
      <c r="X59" s="67" t="n">
        <f aca="false">N59*5.1890047538+L59*5.5017049523</f>
        <v>25797888.1818164</v>
      </c>
      <c r="Y59" s="67" t="n">
        <f aca="false">N59*5.1890047538</f>
        <v>20226204.8104256</v>
      </c>
      <c r="Z59" s="67" t="n">
        <f aca="false">L59*5.5017049523</f>
        <v>5571683.37139082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central_v2_m!D48+temporary_pension_bonus_central!B48</f>
        <v>25995569.4830004</v>
      </c>
      <c r="G60" s="165" t="n">
        <f aca="false">central_v2_m!E48+temporary_pension_bonus_central!B48</f>
        <v>24931868.9301801</v>
      </c>
      <c r="H60" s="67" t="n">
        <f aca="false">F60-J60</f>
        <v>24733951.2834973</v>
      </c>
      <c r="I60" s="67" t="n">
        <f aca="false">G60-K60</f>
        <v>23708099.2766621</v>
      </c>
      <c r="J60" s="165" t="n">
        <f aca="false">central_v2_m!J48</f>
        <v>1261618.19950313</v>
      </c>
      <c r="K60" s="165" t="n">
        <f aca="false">central_v2_m!K48</f>
        <v>1223769.65351804</v>
      </c>
      <c r="L60" s="67" t="n">
        <f aca="false">H60-I60</f>
        <v>1025852.00683517</v>
      </c>
      <c r="M60" s="67" t="n">
        <f aca="false">J60-K60</f>
        <v>37848.5459850938</v>
      </c>
      <c r="N60" s="165" t="n">
        <f aca="false">SUM(central_v5_m!C48:J48)</f>
        <v>3901383.80649789</v>
      </c>
      <c r="O60" s="7"/>
      <c r="P60" s="7"/>
      <c r="Q60" s="67" t="n">
        <f aca="false">I60*5.5017049523</f>
        <v>130434967.200032</v>
      </c>
      <c r="R60" s="67"/>
      <c r="S60" s="67"/>
      <c r="T60" s="7"/>
      <c r="U60" s="7"/>
      <c r="V60" s="67" t="n">
        <f aca="false">K60*5.5017049523</f>
        <v>6732819.56323465</v>
      </c>
      <c r="W60" s="67" t="n">
        <f aca="false">M60*5.5017049523</f>
        <v>208231.532883545</v>
      </c>
      <c r="X60" s="67" t="n">
        <f aca="false">N60*5.1890047538+L60*5.5017049523</f>
        <v>25888234.1846479</v>
      </c>
      <c r="Y60" s="67" t="n">
        <f aca="false">N60*5.1890047538</f>
        <v>20244299.1183159</v>
      </c>
      <c r="Z60" s="67" t="n">
        <f aca="false">L60*5.5017049523</f>
        <v>5643935.06633197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central_v2_m!D49+temporary_pension_bonus_central!B49</f>
        <v>26362318.0800555</v>
      </c>
      <c r="G61" s="165" t="n">
        <f aca="false">central_v2_m!E49+temporary_pension_bonus_central!B49</f>
        <v>25282541.1203212</v>
      </c>
      <c r="H61" s="67" t="n">
        <f aca="false">F61-J61</f>
        <v>25081071.391216</v>
      </c>
      <c r="I61" s="67" t="n">
        <f aca="false">G61-K61</f>
        <v>24039731.8321469</v>
      </c>
      <c r="J61" s="165" t="n">
        <f aca="false">central_v2_m!J49</f>
        <v>1281246.68883953</v>
      </c>
      <c r="K61" s="165" t="n">
        <f aca="false">central_v2_m!K49</f>
        <v>1242809.28817435</v>
      </c>
      <c r="L61" s="67" t="n">
        <f aca="false">H61-I61</f>
        <v>1041339.55906907</v>
      </c>
      <c r="M61" s="67" t="n">
        <f aca="false">J61-K61</f>
        <v>38437.4006651863</v>
      </c>
      <c r="N61" s="165" t="n">
        <f aca="false">SUM(central_v5_m!C49:J49)</f>
        <v>3994690.38349657</v>
      </c>
      <c r="O61" s="7"/>
      <c r="P61" s="7"/>
      <c r="Q61" s="67" t="n">
        <f aca="false">I61*5.5017049523</f>
        <v>132259511.672886</v>
      </c>
      <c r="R61" s="67"/>
      <c r="S61" s="67"/>
      <c r="T61" s="7"/>
      <c r="U61" s="7"/>
      <c r="V61" s="67" t="n">
        <f aca="false">K61*5.5017049523</f>
        <v>6837570.01551323</v>
      </c>
      <c r="W61" s="67" t="n">
        <f aca="false">M61*5.5017049523</f>
        <v>211471.237593195</v>
      </c>
      <c r="X61" s="67" t="n">
        <f aca="false">N61*5.1890047538+L61*5.5017049523</f>
        <v>26457610.3990791</v>
      </c>
      <c r="Y61" s="67" t="n">
        <f aca="false">N61*5.1890047538</f>
        <v>20728467.3899229</v>
      </c>
      <c r="Z61" s="67" t="n">
        <f aca="false">L61*5.5017049523</f>
        <v>5729143.00915623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central_v2_m!D50+temporary_pension_bonus_central!B50</f>
        <v>26491487.6737109</v>
      </c>
      <c r="G62" s="163" t="n">
        <f aca="false">central_v2_m!E50+temporary_pension_bonus_central!B50</f>
        <v>25405429.9397437</v>
      </c>
      <c r="H62" s="8" t="n">
        <f aca="false">F62-J62</f>
        <v>25145277.3421057</v>
      </c>
      <c r="I62" s="8" t="n">
        <f aca="false">G62-K62</f>
        <v>24099605.9180866</v>
      </c>
      <c r="J62" s="163" t="n">
        <f aca="false">central_v2_m!J50</f>
        <v>1346210.33160526</v>
      </c>
      <c r="K62" s="163" t="n">
        <f aca="false">central_v2_m!K50</f>
        <v>1305824.0216571</v>
      </c>
      <c r="L62" s="8" t="n">
        <f aca="false">H62-I62</f>
        <v>1045671.42401907</v>
      </c>
      <c r="M62" s="8" t="n">
        <f aca="false">J62-K62</f>
        <v>40386.3099481578</v>
      </c>
      <c r="N62" s="163" t="n">
        <f aca="false">SUM(central_v5_m!C50:J50)</f>
        <v>4803643.15125458</v>
      </c>
      <c r="O62" s="5"/>
      <c r="P62" s="5"/>
      <c r="Q62" s="8" t="n">
        <f aca="false">I62*5.5017049523</f>
        <v>132588921.228015</v>
      </c>
      <c r="R62" s="8"/>
      <c r="S62" s="8"/>
      <c r="T62" s="5"/>
      <c r="U62" s="5"/>
      <c r="V62" s="8" t="n">
        <f aca="false">K62*5.5017049523</f>
        <v>7184258.48678316</v>
      </c>
      <c r="W62" s="8" t="n">
        <f aca="false">M62*5.5017049523</f>
        <v>222193.561446902</v>
      </c>
      <c r="X62" s="8" t="n">
        <f aca="false">N62*5.1890047538+L62*5.5017049523</f>
        <v>30679102.7994232</v>
      </c>
      <c r="Y62" s="8" t="n">
        <f aca="false">N62*5.1890047538</f>
        <v>24926127.1474188</v>
      </c>
      <c r="Z62" s="8" t="n">
        <f aca="false">L62*5.5017049523</f>
        <v>5752975.65200432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central_v2_m!D51+temporary_pension_bonus_central!B51</f>
        <v>26691622.7513346</v>
      </c>
      <c r="G63" s="165" t="n">
        <f aca="false">central_v2_m!E51+temporary_pension_bonus_central!B51</f>
        <v>25597541.037486</v>
      </c>
      <c r="H63" s="67" t="n">
        <f aca="false">F63-J63</f>
        <v>25222183.0610674</v>
      </c>
      <c r="I63" s="67" t="n">
        <f aca="false">G63-K63</f>
        <v>24172184.5379268</v>
      </c>
      <c r="J63" s="165" t="n">
        <f aca="false">central_v2_m!J51</f>
        <v>1469439.69026726</v>
      </c>
      <c r="K63" s="165" t="n">
        <f aca="false">central_v2_m!K51</f>
        <v>1425356.49955924</v>
      </c>
      <c r="L63" s="67" t="n">
        <f aca="false">H63-I63</f>
        <v>1049998.52314062</v>
      </c>
      <c r="M63" s="67" t="n">
        <f aca="false">J63-K63</f>
        <v>44083.1907080177</v>
      </c>
      <c r="N63" s="165" t="n">
        <f aca="false">SUM(central_v5_m!C51:J51)</f>
        <v>3958327.75907986</v>
      </c>
      <c r="O63" s="7"/>
      <c r="P63" s="7"/>
      <c r="Q63" s="67" t="n">
        <f aca="false">I63*5.5017049523</f>
        <v>132988227.380221</v>
      </c>
      <c r="R63" s="67"/>
      <c r="S63" s="67"/>
      <c r="T63" s="7"/>
      <c r="U63" s="7"/>
      <c r="V63" s="67" t="n">
        <f aca="false">K63*5.5017049523</f>
        <v>7841890.91241807</v>
      </c>
      <c r="W63" s="67" t="n">
        <f aca="false">M63*5.5017049523</f>
        <v>242532.708631486</v>
      </c>
      <c r="X63" s="67" t="n">
        <f aca="false">N63*5.1890047538+L63*5.5017049523</f>
        <v>26316563.6336344</v>
      </c>
      <c r="Y63" s="67" t="n">
        <f aca="false">N63*5.1890047538</f>
        <v>20539781.5589639</v>
      </c>
      <c r="Z63" s="67" t="n">
        <f aca="false">L63*5.5017049523</f>
        <v>5776782.07467046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central_v2_m!D52+temporary_pension_bonus_central!B52</f>
        <v>27040580.683042</v>
      </c>
      <c r="G64" s="165" t="n">
        <f aca="false">central_v2_m!E52+temporary_pension_bonus_central!B52</f>
        <v>25931428.1762751</v>
      </c>
      <c r="H64" s="67" t="n">
        <f aca="false">F64-J64</f>
        <v>25488550.6759162</v>
      </c>
      <c r="I64" s="67" t="n">
        <f aca="false">G64-K64</f>
        <v>24425959.069363</v>
      </c>
      <c r="J64" s="165" t="n">
        <f aca="false">central_v2_m!J52</f>
        <v>1552030.00712586</v>
      </c>
      <c r="K64" s="165" t="n">
        <f aca="false">central_v2_m!K52</f>
        <v>1505469.10691209</v>
      </c>
      <c r="L64" s="67" t="n">
        <f aca="false">H64-I64</f>
        <v>1062591.60655319</v>
      </c>
      <c r="M64" s="67" t="n">
        <f aca="false">J64-K64</f>
        <v>46560.9002137762</v>
      </c>
      <c r="N64" s="165" t="n">
        <f aca="false">SUM(central_v5_m!C52:J52)</f>
        <v>3983446.22637595</v>
      </c>
      <c r="O64" s="7"/>
      <c r="P64" s="7"/>
      <c r="Q64" s="67" t="n">
        <f aca="false">I64*5.5017049523</f>
        <v>134384419.976592</v>
      </c>
      <c r="R64" s="67"/>
      <c r="S64" s="67"/>
      <c r="T64" s="7"/>
      <c r="U64" s="7"/>
      <c r="V64" s="67" t="n">
        <f aca="false">K64*5.5017049523</f>
        <v>8282646.84103288</v>
      </c>
      <c r="W64" s="67" t="n">
        <f aca="false">M64*5.5017049523</f>
        <v>256164.335289678</v>
      </c>
      <c r="X64" s="67" t="n">
        <f aca="false">N64*5.1890047538+L64*5.5017049523</f>
        <v>26516186.9092175</v>
      </c>
      <c r="Y64" s="67" t="n">
        <f aca="false">N64*5.1890047538</f>
        <v>20670121.4051715</v>
      </c>
      <c r="Z64" s="67" t="n">
        <f aca="false">L64*5.5017049523</f>
        <v>5846065.50404608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central_v2_m!D53+temporary_pension_bonus_central!B53</f>
        <v>27259362.8788852</v>
      </c>
      <c r="G65" s="165" t="n">
        <f aca="false">central_v2_m!E53+temporary_pension_bonus_central!B53</f>
        <v>26141056.6623728</v>
      </c>
      <c r="H65" s="67" t="n">
        <f aca="false">F65-J65</f>
        <v>25660945.8173532</v>
      </c>
      <c r="I65" s="67" t="n">
        <f aca="false">G65-K65</f>
        <v>24590592.1126869</v>
      </c>
      <c r="J65" s="165" t="n">
        <f aca="false">central_v2_m!J53</f>
        <v>1598417.06153193</v>
      </c>
      <c r="K65" s="165" t="n">
        <f aca="false">central_v2_m!K53</f>
        <v>1550464.54968597</v>
      </c>
      <c r="L65" s="67" t="n">
        <f aca="false">H65-I65</f>
        <v>1070353.70466637</v>
      </c>
      <c r="M65" s="67" t="n">
        <f aca="false">J65-K65</f>
        <v>47952.511845958</v>
      </c>
      <c r="N65" s="165" t="n">
        <f aca="false">SUM(central_v5_m!C53:J53)</f>
        <v>4007628.57764392</v>
      </c>
      <c r="O65" s="7"/>
      <c r="P65" s="7"/>
      <c r="Q65" s="67" t="n">
        <f aca="false">I65*5.5017049523</f>
        <v>135290182.406359</v>
      </c>
      <c r="R65" s="67"/>
      <c r="S65" s="67"/>
      <c r="T65" s="7"/>
      <c r="U65" s="7"/>
      <c r="V65" s="67" t="n">
        <f aca="false">K65*5.5017049523</f>
        <v>8530198.4913729</v>
      </c>
      <c r="W65" s="67" t="n">
        <f aca="false">M65*5.5017049523</f>
        <v>263820.571898131</v>
      </c>
      <c r="X65" s="67" t="n">
        <f aca="false">N65*5.1890047538+L65*5.5017049523</f>
        <v>26684374.0185346</v>
      </c>
      <c r="Y65" s="67" t="n">
        <f aca="false">N65*5.1890047538</f>
        <v>20795603.740859</v>
      </c>
      <c r="Z65" s="67" t="n">
        <f aca="false">L65*5.5017049523</f>
        <v>5888770.27767559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central_v2_m!D54+temporary_pension_bonus_central!B54</f>
        <v>27463099.3783402</v>
      </c>
      <c r="G66" s="163" t="n">
        <f aca="false">central_v2_m!E54+temporary_pension_bonus_central!B54</f>
        <v>26335757.6430607</v>
      </c>
      <c r="H66" s="8" t="n">
        <f aca="false">F66-J66</f>
        <v>25807581.9404135</v>
      </c>
      <c r="I66" s="8" t="n">
        <f aca="false">G66-K66</f>
        <v>24729905.7282717</v>
      </c>
      <c r="J66" s="163" t="n">
        <f aca="false">central_v2_m!J54</f>
        <v>1655517.43792677</v>
      </c>
      <c r="K66" s="163" t="n">
        <f aca="false">central_v2_m!K54</f>
        <v>1605851.91478897</v>
      </c>
      <c r="L66" s="8" t="n">
        <f aca="false">H66-I66</f>
        <v>1077676.21214176</v>
      </c>
      <c r="M66" s="8" t="n">
        <f aca="false">J66-K66</f>
        <v>49665.5231378037</v>
      </c>
      <c r="N66" s="163" t="n">
        <f aca="false">SUM(central_v5_m!C54:J54)</f>
        <v>4834697.00035727</v>
      </c>
      <c r="O66" s="5"/>
      <c r="P66" s="5"/>
      <c r="Q66" s="8" t="n">
        <f aca="false">I66*5.5017049523</f>
        <v>136056644.815145</v>
      </c>
      <c r="R66" s="8"/>
      <c r="S66" s="8"/>
      <c r="T66" s="5"/>
      <c r="U66" s="5"/>
      <c r="V66" s="8" t="n">
        <f aca="false">K66*5.5017049523</f>
        <v>8834923.43225489</v>
      </c>
      <c r="W66" s="8" t="n">
        <f aca="false">M66*5.5017049523</f>
        <v>273245.054605825</v>
      </c>
      <c r="X66" s="8" t="n">
        <f aca="false">N66*5.1890047538+L66*5.5017049523</f>
        <v>31016322.2713527</v>
      </c>
      <c r="Y66" s="8" t="n">
        <f aca="false">N66*5.1890047538</f>
        <v>25087265.7180365</v>
      </c>
      <c r="Z66" s="8" t="n">
        <f aca="false">L66*5.5017049523</f>
        <v>5929056.55331622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central_v2_m!D55+temporary_pension_bonus_central!B55</f>
        <v>27672184.3932601</v>
      </c>
      <c r="G67" s="165" t="n">
        <f aca="false">central_v2_m!E55+temporary_pension_bonus_central!B55</f>
        <v>26535302.896683</v>
      </c>
      <c r="H67" s="67" t="n">
        <f aca="false">F67-J67</f>
        <v>25963383.0221958</v>
      </c>
      <c r="I67" s="67" t="n">
        <f aca="false">G67-K67</f>
        <v>24877765.5667506</v>
      </c>
      <c r="J67" s="165" t="n">
        <f aca="false">central_v2_m!J55</f>
        <v>1708801.3710643</v>
      </c>
      <c r="K67" s="165" t="n">
        <f aca="false">central_v2_m!K55</f>
        <v>1657537.32993237</v>
      </c>
      <c r="L67" s="67" t="n">
        <f aca="false">H67-I67</f>
        <v>1085617.45544514</v>
      </c>
      <c r="M67" s="67" t="n">
        <f aca="false">J67-K67</f>
        <v>51264.041131929</v>
      </c>
      <c r="N67" s="165" t="n">
        <f aca="false">SUM(central_v5_m!C55:J55)</f>
        <v>4007130.6340739</v>
      </c>
      <c r="O67" s="7"/>
      <c r="P67" s="7"/>
      <c r="Q67" s="67" t="n">
        <f aca="false">I67*5.5017049523</f>
        <v>136870126.02075</v>
      </c>
      <c r="R67" s="67"/>
      <c r="S67" s="67"/>
      <c r="T67" s="7"/>
      <c r="U67" s="7"/>
      <c r="V67" s="67" t="n">
        <f aca="false">K67*5.5017049523</f>
        <v>9119281.33671102</v>
      </c>
      <c r="W67" s="67" t="n">
        <f aca="false">M67*5.5017049523</f>
        <v>282039.628970445</v>
      </c>
      <c r="X67" s="67" t="n">
        <f aca="false">N67*5.1890047538+L67*5.5017049523</f>
        <v>26765766.8402329</v>
      </c>
      <c r="Y67" s="67" t="n">
        <f aca="false">N67*5.1890047538</f>
        <v>20793019.9093071</v>
      </c>
      <c r="Z67" s="67" t="n">
        <f aca="false">L67*5.5017049523</f>
        <v>5972746.93092585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central_v2_m!D56+temporary_pension_bonus_central!B56</f>
        <v>27877850.3253146</v>
      </c>
      <c r="G68" s="165" t="n">
        <f aca="false">central_v2_m!E56+temporary_pension_bonus_central!B56</f>
        <v>26731658.6782156</v>
      </c>
      <c r="H68" s="67" t="n">
        <f aca="false">F68-J68</f>
        <v>26090639.1403749</v>
      </c>
      <c r="I68" s="67" t="n">
        <f aca="false">G68-K68</f>
        <v>24998063.8288241</v>
      </c>
      <c r="J68" s="165" t="n">
        <f aca="false">central_v2_m!J56</f>
        <v>1787211.18493974</v>
      </c>
      <c r="K68" s="165" t="n">
        <f aca="false">central_v2_m!K56</f>
        <v>1733594.84939154</v>
      </c>
      <c r="L68" s="67" t="n">
        <f aca="false">H68-I68</f>
        <v>1092575.31155085</v>
      </c>
      <c r="M68" s="67" t="n">
        <f aca="false">J68-K68</f>
        <v>53616.3355481918</v>
      </c>
      <c r="N68" s="165" t="n">
        <f aca="false">SUM(central_v5_m!C56:J56)</f>
        <v>4042747.64333911</v>
      </c>
      <c r="O68" s="7"/>
      <c r="P68" s="7"/>
      <c r="Q68" s="67" t="n">
        <f aca="false">I68*5.5017049523</f>
        <v>137531971.564953</v>
      </c>
      <c r="R68" s="67"/>
      <c r="S68" s="67"/>
      <c r="T68" s="7"/>
      <c r="U68" s="7"/>
      <c r="V68" s="67" t="n">
        <f aca="false">K68*5.5017049523</f>
        <v>9537727.36817923</v>
      </c>
      <c r="W68" s="67" t="n">
        <f aca="false">M68*5.5017049523</f>
        <v>294981.258809665</v>
      </c>
      <c r="X68" s="67" t="n">
        <f aca="false">N68*5.1890047538+L68*5.5017049523</f>
        <v>26988863.7420204</v>
      </c>
      <c r="Y68" s="67" t="n">
        <f aca="false">N68*5.1890047538</f>
        <v>20977836.7397004</v>
      </c>
      <c r="Z68" s="67" t="n">
        <f aca="false">L68*5.5017049523</f>
        <v>6011027.00232002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central_v2_m!D57+temporary_pension_bonus_central!B57</f>
        <v>28172012.3120276</v>
      </c>
      <c r="G69" s="165" t="n">
        <f aca="false">central_v2_m!E57+temporary_pension_bonus_central!B57</f>
        <v>27013329.4823829</v>
      </c>
      <c r="H69" s="67" t="n">
        <f aca="false">F69-J69</f>
        <v>26291139.1604801</v>
      </c>
      <c r="I69" s="67" t="n">
        <f aca="false">G69-K69</f>
        <v>25188882.5253818</v>
      </c>
      <c r="J69" s="165" t="n">
        <f aca="false">central_v2_m!J57</f>
        <v>1880873.15154752</v>
      </c>
      <c r="K69" s="165" t="n">
        <f aca="false">central_v2_m!K57</f>
        <v>1824446.95700109</v>
      </c>
      <c r="L69" s="67" t="n">
        <f aca="false">H69-I69</f>
        <v>1102256.63509832</v>
      </c>
      <c r="M69" s="67" t="n">
        <f aca="false">J69-K69</f>
        <v>56426.1945464253</v>
      </c>
      <c r="N69" s="165" t="n">
        <f aca="false">SUM(central_v5_m!C57:J57)</f>
        <v>4012516.81416802</v>
      </c>
      <c r="O69" s="7"/>
      <c r="P69" s="7"/>
      <c r="Q69" s="67" t="n">
        <f aca="false">I69*5.5017049523</f>
        <v>138581799.732796</v>
      </c>
      <c r="R69" s="67"/>
      <c r="S69" s="67"/>
      <c r="T69" s="7"/>
      <c r="U69" s="7"/>
      <c r="V69" s="67" t="n">
        <f aca="false">K69*5.5017049523</f>
        <v>10037568.8585416</v>
      </c>
      <c r="W69" s="67" t="n">
        <f aca="false">M69*5.5017049523</f>
        <v>310440.273975511</v>
      </c>
      <c r="X69" s="67" t="n">
        <f aca="false">N69*5.1890047538+L69*5.5017049523</f>
        <v>26885259.6114462</v>
      </c>
      <c r="Y69" s="67" t="n">
        <f aca="false">N69*5.1890047538</f>
        <v>20820968.8234203</v>
      </c>
      <c r="Z69" s="67" t="n">
        <f aca="false">L69*5.5017049523</f>
        <v>6064290.78802594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central_v2_m!D58+temporary_pension_bonus_central!B58</f>
        <v>28479062.1195632</v>
      </c>
      <c r="G70" s="163" t="n">
        <f aca="false">central_v2_m!E58+temporary_pension_bonus_central!B58</f>
        <v>27306242.0829999</v>
      </c>
      <c r="H70" s="8" t="n">
        <f aca="false">F70-J70</f>
        <v>26527523.5288208</v>
      </c>
      <c r="I70" s="8" t="n">
        <f aca="false">G70-K70</f>
        <v>25413249.6499797</v>
      </c>
      <c r="J70" s="163" t="n">
        <f aca="false">central_v2_m!J58</f>
        <v>1951538.59074245</v>
      </c>
      <c r="K70" s="163" t="n">
        <f aca="false">central_v2_m!K58</f>
        <v>1892992.43302018</v>
      </c>
      <c r="L70" s="8" t="n">
        <f aca="false">H70-I70</f>
        <v>1114273.87884109</v>
      </c>
      <c r="M70" s="8" t="n">
        <f aca="false">J70-K70</f>
        <v>58546.1577222738</v>
      </c>
      <c r="N70" s="163" t="n">
        <f aca="false">SUM(central_v5_m!C58:J58)</f>
        <v>4929711.22015867</v>
      </c>
      <c r="O70" s="5"/>
      <c r="P70" s="5"/>
      <c r="Q70" s="8" t="n">
        <f aca="false">I70*5.5017049523</f>
        <v>139816201.45333</v>
      </c>
      <c r="R70" s="8"/>
      <c r="S70" s="8"/>
      <c r="T70" s="5"/>
      <c r="U70" s="5"/>
      <c r="V70" s="8" t="n">
        <f aca="false">K70*5.5017049523</f>
        <v>10414685.8434135</v>
      </c>
      <c r="W70" s="8" t="n">
        <f aca="false">M70*5.5017049523</f>
        <v>322103.685878771</v>
      </c>
      <c r="X70" s="8" t="n">
        <f aca="false">N70*5.1890047538+L70*5.5017049523</f>
        <v>31710701.0737031</v>
      </c>
      <c r="Y70" s="8" t="n">
        <f aca="false">N70*5.1890047538</f>
        <v>25580294.9562645</v>
      </c>
      <c r="Z70" s="8" t="n">
        <f aca="false">L70*5.5017049523</f>
        <v>6130406.11743858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central_v2_m!D59+temporary_pension_bonus_central!B59</f>
        <v>28635019.4479686</v>
      </c>
      <c r="G71" s="165" t="n">
        <f aca="false">central_v2_m!E59+temporary_pension_bonus_central!B59</f>
        <v>27456332.4769165</v>
      </c>
      <c r="H71" s="67" t="n">
        <f aca="false">F71-J71</f>
        <v>26618490.8942804</v>
      </c>
      <c r="I71" s="67" t="n">
        <f aca="false">G71-K71</f>
        <v>25500299.779839</v>
      </c>
      <c r="J71" s="165" t="n">
        <f aca="false">central_v2_m!J59</f>
        <v>2016528.55368819</v>
      </c>
      <c r="K71" s="165" t="n">
        <f aca="false">central_v2_m!K59</f>
        <v>1956032.69707755</v>
      </c>
      <c r="L71" s="67" t="n">
        <f aca="false">H71-I71</f>
        <v>1118191.11444145</v>
      </c>
      <c r="M71" s="67" t="n">
        <f aca="false">J71-K71</f>
        <v>60495.8566106453</v>
      </c>
      <c r="N71" s="165" t="n">
        <f aca="false">SUM(central_v5_m!C59:J59)</f>
        <v>4082516.98883316</v>
      </c>
      <c r="O71" s="7"/>
      <c r="P71" s="7"/>
      <c r="Q71" s="67" t="n">
        <f aca="false">I71*5.5017049523</f>
        <v>140295125.583875</v>
      </c>
      <c r="R71" s="67"/>
      <c r="S71" s="67"/>
      <c r="T71" s="7"/>
      <c r="U71" s="7"/>
      <c r="V71" s="67" t="n">
        <f aca="false">K71*5.5017049523</f>
        <v>10761514.7763723</v>
      </c>
      <c r="W71" s="67" t="n">
        <f aca="false">M71*5.5017049523</f>
        <v>332830.353908418</v>
      </c>
      <c r="X71" s="67" t="n">
        <f aca="false">N71*5.1890047538+L71*5.5017049523</f>
        <v>27336157.6544649</v>
      </c>
      <c r="Y71" s="67" t="n">
        <f aca="false">N71*5.1890047538</f>
        <v>21184200.0625245</v>
      </c>
      <c r="Z71" s="67" t="n">
        <f aca="false">L71*5.5017049523</f>
        <v>6151957.59194041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central_v2_m!D60+temporary_pension_bonus_central!B60</f>
        <v>28808637.814899</v>
      </c>
      <c r="G72" s="165" t="n">
        <f aca="false">central_v2_m!E60+temporary_pension_bonus_central!B60</f>
        <v>27623389.4136866</v>
      </c>
      <c r="H72" s="67" t="n">
        <f aca="false">F72-J72</f>
        <v>26730569.9831127</v>
      </c>
      <c r="I72" s="67" t="n">
        <f aca="false">G72-K72</f>
        <v>25607663.6168539</v>
      </c>
      <c r="J72" s="165" t="n">
        <f aca="false">central_v2_m!J60</f>
        <v>2078067.83178621</v>
      </c>
      <c r="K72" s="165" t="n">
        <f aca="false">central_v2_m!K60</f>
        <v>2015725.79683263</v>
      </c>
      <c r="L72" s="67" t="n">
        <f aca="false">H72-I72</f>
        <v>1122906.3662588</v>
      </c>
      <c r="M72" s="67" t="n">
        <f aca="false">J72-K72</f>
        <v>62342.0349535865</v>
      </c>
      <c r="N72" s="165" t="n">
        <f aca="false">SUM(central_v5_m!C60:J60)</f>
        <v>4033825.57348746</v>
      </c>
      <c r="O72" s="7"/>
      <c r="P72" s="7"/>
      <c r="Q72" s="67" t="n">
        <f aca="false">I72*5.5017049523</f>
        <v>140885809.737678</v>
      </c>
      <c r="R72" s="67"/>
      <c r="S72" s="67"/>
      <c r="T72" s="7"/>
      <c r="U72" s="7"/>
      <c r="V72" s="67" t="n">
        <f aca="false">K72*5.5017049523</f>
        <v>11089928.5989129</v>
      </c>
      <c r="W72" s="67" t="n">
        <f aca="false">M72*5.5017049523</f>
        <v>342987.482440607</v>
      </c>
      <c r="X72" s="67" t="n">
        <f aca="false">N72*5.1890047538+L72*5.5017049523</f>
        <v>27109439.5930417</v>
      </c>
      <c r="Y72" s="67" t="n">
        <f aca="false">N72*5.1890047538</f>
        <v>20931540.0768265</v>
      </c>
      <c r="Z72" s="67" t="n">
        <f aca="false">L72*5.5017049523</f>
        <v>6177899.51621522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central_v2_m!D61+temporary_pension_bonus_central!B61</f>
        <v>28903986.5323785</v>
      </c>
      <c r="G73" s="165" t="n">
        <f aca="false">central_v2_m!E61+temporary_pension_bonus_central!B61</f>
        <v>27714688.786351</v>
      </c>
      <c r="H73" s="67" t="n">
        <f aca="false">F73-J73</f>
        <v>26780768.2059966</v>
      </c>
      <c r="I73" s="67" t="n">
        <f aca="false">G73-K73</f>
        <v>25655167.0097606</v>
      </c>
      <c r="J73" s="165" t="n">
        <f aca="false">central_v2_m!J61</f>
        <v>2123218.32638184</v>
      </c>
      <c r="K73" s="165" t="n">
        <f aca="false">central_v2_m!K61</f>
        <v>2059521.77659038</v>
      </c>
      <c r="L73" s="67" t="n">
        <f aca="false">H73-I73</f>
        <v>1125601.19623605</v>
      </c>
      <c r="M73" s="67" t="n">
        <f aca="false">J73-K73</f>
        <v>63696.5497914553</v>
      </c>
      <c r="N73" s="165" t="n">
        <f aca="false">SUM(central_v5_m!C61:J61)</f>
        <v>4101687.61917802</v>
      </c>
      <c r="O73" s="7"/>
      <c r="P73" s="7"/>
      <c r="Q73" s="67" t="n">
        <f aca="false">I73*5.5017049523</f>
        <v>141147159.389683</v>
      </c>
      <c r="R73" s="67"/>
      <c r="S73" s="67"/>
      <c r="T73" s="7"/>
      <c r="U73" s="7"/>
      <c r="V73" s="67" t="n">
        <f aca="false">K73*5.5017049523</f>
        <v>11330881.157637</v>
      </c>
      <c r="W73" s="67" t="n">
        <f aca="false">M73*5.5017049523</f>
        <v>350439.623432073</v>
      </c>
      <c r="X73" s="67" t="n">
        <f aca="false">N73*5.1890047538+L73*5.5017049523</f>
        <v>27476402.230164</v>
      </c>
      <c r="Y73" s="67" t="n">
        <f aca="false">N73*5.1890047538</f>
        <v>21283676.5545173</v>
      </c>
      <c r="Z73" s="67" t="n">
        <f aca="false">L73*5.5017049523</f>
        <v>6192725.67564667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central_v2_m!D62+temporary_pension_bonus_central!B62</f>
        <v>29014171.8622439</v>
      </c>
      <c r="G74" s="163" t="n">
        <f aca="false">central_v2_m!E62+temporary_pension_bonus_central!B62</f>
        <v>27819888.1060778</v>
      </c>
      <c r="H74" s="8" t="n">
        <f aca="false">F74-J74</f>
        <v>26830489.6945391</v>
      </c>
      <c r="I74" s="8" t="n">
        <f aca="false">G74-K74</f>
        <v>25701716.4034042</v>
      </c>
      <c r="J74" s="163" t="n">
        <f aca="false">central_v2_m!J62</f>
        <v>2183682.16770477</v>
      </c>
      <c r="K74" s="163" t="n">
        <f aca="false">central_v2_m!K62</f>
        <v>2118171.70267362</v>
      </c>
      <c r="L74" s="8" t="n">
        <f aca="false">H74-I74</f>
        <v>1128773.29113495</v>
      </c>
      <c r="M74" s="8" t="n">
        <f aca="false">J74-K74</f>
        <v>65510.4650311428</v>
      </c>
      <c r="N74" s="163" t="n">
        <f aca="false">SUM(central_v5_m!C62:J62)</f>
        <v>4937816.52849726</v>
      </c>
      <c r="O74" s="5"/>
      <c r="P74" s="5"/>
      <c r="Q74" s="8" t="n">
        <f aca="false">I74*5.5017049523</f>
        <v>141403260.419219</v>
      </c>
      <c r="R74" s="8"/>
      <c r="S74" s="8"/>
      <c r="T74" s="5"/>
      <c r="U74" s="5"/>
      <c r="V74" s="8" t="n">
        <f aca="false">K74*5.5017049523</f>
        <v>11653555.7464212</v>
      </c>
      <c r="W74" s="8" t="n">
        <f aca="false">M74*5.5017049523</f>
        <v>360419.249889314</v>
      </c>
      <c r="X74" s="8" t="n">
        <f aca="false">N74*5.1890047538+L74*5.5017049523</f>
        <v>31832531.0456256</v>
      </c>
      <c r="Y74" s="8" t="n">
        <f aca="false">N74*5.1890047538</f>
        <v>25622353.4397645</v>
      </c>
      <c r="Z74" s="8" t="n">
        <f aca="false">L74*5.5017049523</f>
        <v>6210177.60586112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central_v2_m!D63+temporary_pension_bonus_central!B63</f>
        <v>29091973.0497867</v>
      </c>
      <c r="G75" s="165" t="n">
        <f aca="false">central_v2_m!E63+temporary_pension_bonus_central!B63</f>
        <v>27894706.4633526</v>
      </c>
      <c r="H75" s="67" t="n">
        <f aca="false">F75-J75</f>
        <v>26874994.8985183</v>
      </c>
      <c r="I75" s="67" t="n">
        <f aca="false">G75-K75</f>
        <v>25744237.6566223</v>
      </c>
      <c r="J75" s="165" t="n">
        <f aca="false">central_v2_m!J63</f>
        <v>2216978.15126839</v>
      </c>
      <c r="K75" s="165" t="n">
        <f aca="false">central_v2_m!K63</f>
        <v>2150468.80673033</v>
      </c>
      <c r="L75" s="67" t="n">
        <f aca="false">H75-I75</f>
        <v>1130757.241896</v>
      </c>
      <c r="M75" s="67" t="n">
        <f aca="false">J75-K75</f>
        <v>66509.3445380516</v>
      </c>
      <c r="N75" s="165" t="n">
        <f aca="false">SUM(central_v5_m!C63:J63)</f>
        <v>4068705.1549613</v>
      </c>
      <c r="O75" s="7"/>
      <c r="P75" s="7"/>
      <c r="Q75" s="67" t="n">
        <f aca="false">I75*5.5017049523</f>
        <v>141637199.808627</v>
      </c>
      <c r="R75" s="67"/>
      <c r="S75" s="67"/>
      <c r="T75" s="7"/>
      <c r="U75" s="7"/>
      <c r="V75" s="67" t="n">
        <f aca="false">K75*5.5017049523</f>
        <v>11831244.883755</v>
      </c>
      <c r="W75" s="67" t="n">
        <f aca="false">M75*5.5017049523</f>
        <v>365914.790219226</v>
      </c>
      <c r="X75" s="67" t="n">
        <f aca="false">N75*5.1890047538+L75*5.5017049523</f>
        <v>27333623.1084931</v>
      </c>
      <c r="Y75" s="67" t="n">
        <f aca="false">N75*5.1890047538</f>
        <v>21112530.3909048</v>
      </c>
      <c r="Z75" s="67" t="n">
        <f aca="false">L75*5.5017049523</f>
        <v>6221092.71758831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central_v2_m!D64+temporary_pension_bonus_central!B64</f>
        <v>29325014.884538</v>
      </c>
      <c r="G76" s="165" t="n">
        <f aca="false">central_v2_m!E64+temporary_pension_bonus_central!B64</f>
        <v>28116956.9621131</v>
      </c>
      <c r="H76" s="67" t="n">
        <f aca="false">F76-J76</f>
        <v>27007169.0019758</v>
      </c>
      <c r="I76" s="67" t="n">
        <f aca="false">G76-K76</f>
        <v>25868646.4560278</v>
      </c>
      <c r="J76" s="165" t="n">
        <f aca="false">central_v2_m!J64</f>
        <v>2317845.88256221</v>
      </c>
      <c r="K76" s="165" t="n">
        <f aca="false">central_v2_m!K64</f>
        <v>2248310.50608535</v>
      </c>
      <c r="L76" s="67" t="n">
        <f aca="false">H76-I76</f>
        <v>1138522.54594803</v>
      </c>
      <c r="M76" s="67" t="n">
        <f aca="false">J76-K76</f>
        <v>69535.3764768671</v>
      </c>
      <c r="N76" s="165" t="n">
        <f aca="false">SUM(central_v5_m!C64:J64)</f>
        <v>4011881.60303604</v>
      </c>
      <c r="O76" s="7"/>
      <c r="P76" s="7"/>
      <c r="Q76" s="67" t="n">
        <f aca="false">I76*5.5017049523</f>
        <v>142321660.316426</v>
      </c>
      <c r="R76" s="67"/>
      <c r="S76" s="67"/>
      <c r="T76" s="7"/>
      <c r="U76" s="7"/>
      <c r="V76" s="67" t="n">
        <f aca="false">K76*5.5017049523</f>
        <v>12369541.0456379</v>
      </c>
      <c r="W76" s="67" t="n">
        <f aca="false">M76*5.5017049523</f>
        <v>382563.125122825</v>
      </c>
      <c r="X76" s="67" t="n">
        <f aca="false">N76*5.1890047538+L76*5.5017049523</f>
        <v>27081487.8391843</v>
      </c>
      <c r="Y76" s="67" t="n">
        <f aca="false">N76*5.1890047538</f>
        <v>20817672.7098368</v>
      </c>
      <c r="Z76" s="67" t="n">
        <f aca="false">L76*5.5017049523</f>
        <v>6263815.12934749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central_v2_m!D65+temporary_pension_bonus_central!B65</f>
        <v>29517400.3897251</v>
      </c>
      <c r="G77" s="165" t="n">
        <f aca="false">central_v2_m!E65+temporary_pension_bonus_central!B65</f>
        <v>28301739.9376592</v>
      </c>
      <c r="H77" s="67" t="n">
        <f aca="false">F77-J77</f>
        <v>27122319.416322</v>
      </c>
      <c r="I77" s="67" t="n">
        <f aca="false">G77-K77</f>
        <v>25978511.3934582</v>
      </c>
      <c r="J77" s="165" t="n">
        <f aca="false">central_v2_m!J65</f>
        <v>2395080.97340309</v>
      </c>
      <c r="K77" s="165" t="n">
        <f aca="false">central_v2_m!K65</f>
        <v>2323228.544201</v>
      </c>
      <c r="L77" s="67" t="n">
        <f aca="false">H77-I77</f>
        <v>1143808.02286379</v>
      </c>
      <c r="M77" s="67" t="n">
        <f aca="false">J77-K77</f>
        <v>71852.4292020933</v>
      </c>
      <c r="N77" s="165" t="n">
        <f aca="false">SUM(central_v5_m!C65:J65)</f>
        <v>4039848.0552141</v>
      </c>
      <c r="O77" s="7"/>
      <c r="P77" s="7"/>
      <c r="Q77" s="67" t="n">
        <f aca="false">I77*5.5017049523</f>
        <v>142926104.786771</v>
      </c>
      <c r="R77" s="67"/>
      <c r="S77" s="67"/>
      <c r="T77" s="7"/>
      <c r="U77" s="7"/>
      <c r="V77" s="67" t="n">
        <f aca="false">K77*5.5017049523</f>
        <v>12781717.9869554</v>
      </c>
      <c r="W77" s="67" t="n">
        <f aca="false">M77*5.5017049523</f>
        <v>395310.865575942</v>
      </c>
      <c r="X77" s="67" t="n">
        <f aca="false">N77*5.1890047538+L77*5.5017049523</f>
        <v>27255685.0270058</v>
      </c>
      <c r="Y77" s="67" t="n">
        <f aca="false">N77*5.1890047538</f>
        <v>20962790.7631356</v>
      </c>
      <c r="Z77" s="67" t="n">
        <f aca="false">L77*5.5017049523</f>
        <v>6292894.26387019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central_v2_m!D66+temporary_pension_bonus_central!B66</f>
        <v>29662122.7270605</v>
      </c>
      <c r="G78" s="163" t="n">
        <f aca="false">central_v2_m!E66+temporary_pension_bonus_central!B66</f>
        <v>28441750.2405975</v>
      </c>
      <c r="H78" s="8" t="n">
        <f aca="false">F78-J78</f>
        <v>27160986.3905653</v>
      </c>
      <c r="I78" s="8" t="n">
        <f aca="false">G78-K78</f>
        <v>26015647.9941972</v>
      </c>
      <c r="J78" s="163" t="n">
        <f aca="false">central_v2_m!J66</f>
        <v>2501136.33649518</v>
      </c>
      <c r="K78" s="163" t="n">
        <f aca="false">central_v2_m!K66</f>
        <v>2426102.24640033</v>
      </c>
      <c r="L78" s="8" t="n">
        <f aca="false">H78-I78</f>
        <v>1145338.39636816</v>
      </c>
      <c r="M78" s="8" t="n">
        <f aca="false">J78-K78</f>
        <v>75034.0900948555</v>
      </c>
      <c r="N78" s="163" t="n">
        <f aca="false">SUM(central_v5_m!C66:J66)</f>
        <v>4938192.92402992</v>
      </c>
      <c r="O78" s="5"/>
      <c r="P78" s="5"/>
      <c r="Q78" s="8" t="n">
        <f aca="false">I78*5.5017049523</f>
        <v>143130419.406968</v>
      </c>
      <c r="R78" s="8"/>
      <c r="S78" s="8"/>
      <c r="T78" s="5"/>
      <c r="U78" s="5"/>
      <c r="V78" s="8" t="n">
        <f aca="false">K78*5.5017049523</f>
        <v>13347698.7438068</v>
      </c>
      <c r="W78" s="8" t="n">
        <f aca="false">M78*5.5017049523</f>
        <v>412815.425066191</v>
      </c>
      <c r="X78" s="8" t="n">
        <f aca="false">N78*5.1890047538+L78*5.5017049523</f>
        <v>31925620.4853308</v>
      </c>
      <c r="Y78" s="8" t="n">
        <f aca="false">N78*5.1890047538</f>
        <v>25624306.5579728</v>
      </c>
      <c r="Z78" s="8" t="n">
        <f aca="false">L78*5.5017049523</f>
        <v>6301313.92735803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central_v2_m!D67+temporary_pension_bonus_central!B67</f>
        <v>29804777.1395719</v>
      </c>
      <c r="G79" s="165" t="n">
        <f aca="false">central_v2_m!E67+temporary_pension_bonus_central!B67</f>
        <v>28578700.0410289</v>
      </c>
      <c r="H79" s="67" t="n">
        <f aca="false">F79-J79</f>
        <v>27256542.3216082</v>
      </c>
      <c r="I79" s="67" t="n">
        <f aca="false">G79-K79</f>
        <v>26106912.2676041</v>
      </c>
      <c r="J79" s="165" t="n">
        <f aca="false">central_v2_m!J67</f>
        <v>2548234.81796371</v>
      </c>
      <c r="K79" s="165" t="n">
        <f aca="false">central_v2_m!K67</f>
        <v>2471787.7734248</v>
      </c>
      <c r="L79" s="67" t="n">
        <f aca="false">H79-I79</f>
        <v>1149630.05400413</v>
      </c>
      <c r="M79" s="67" t="n">
        <f aca="false">J79-K79</f>
        <v>76447.044538911</v>
      </c>
      <c r="N79" s="165" t="n">
        <f aca="false">SUM(central_v5_m!C67:J67)</f>
        <v>4078716.18700092</v>
      </c>
      <c r="O79" s="7"/>
      <c r="P79" s="7"/>
      <c r="Q79" s="67" t="n">
        <f aca="false">I79*5.5017049523</f>
        <v>143632528.511939</v>
      </c>
      <c r="R79" s="67"/>
      <c r="S79" s="67"/>
      <c r="T79" s="7"/>
      <c r="U79" s="7"/>
      <c r="V79" s="67" t="n">
        <f aca="false">K79*5.5017049523</f>
        <v>13599047.0340858</v>
      </c>
      <c r="W79" s="67" t="n">
        <f aca="false">M79*5.5017049523</f>
        <v>420589.083528425</v>
      </c>
      <c r="X79" s="67" t="n">
        <f aca="false">N79*5.1890047538+L79*5.5017049523</f>
        <v>27489403.0451762</v>
      </c>
      <c r="Y79" s="67" t="n">
        <f aca="false">N79*5.1890047538</f>
        <v>21164477.6837488</v>
      </c>
      <c r="Z79" s="67" t="n">
        <f aca="false">L79*5.5017049523</f>
        <v>6324925.36142745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central_v2_m!D68+temporary_pension_bonus_central!B68</f>
        <v>30013738.098025</v>
      </c>
      <c r="G80" s="165" t="n">
        <f aca="false">central_v2_m!E68+temporary_pension_bonus_central!B68</f>
        <v>28778408.8959235</v>
      </c>
      <c r="H80" s="67" t="n">
        <f aca="false">F80-J80</f>
        <v>27383358.2877223</v>
      </c>
      <c r="I80" s="67" t="n">
        <f aca="false">G80-K80</f>
        <v>26226940.4799299</v>
      </c>
      <c r="J80" s="165" t="n">
        <f aca="false">central_v2_m!J68</f>
        <v>2630379.81030272</v>
      </c>
      <c r="K80" s="165" t="n">
        <f aca="false">central_v2_m!K68</f>
        <v>2551468.41599364</v>
      </c>
      <c r="L80" s="67" t="n">
        <f aca="false">H80-I80</f>
        <v>1156417.8077924</v>
      </c>
      <c r="M80" s="67" t="n">
        <f aca="false">J80-K80</f>
        <v>78911.3943090807</v>
      </c>
      <c r="N80" s="165" t="n">
        <f aca="false">SUM(central_v5_m!C68:J68)</f>
        <v>3976688.95832327</v>
      </c>
      <c r="O80" s="7"/>
      <c r="P80" s="7"/>
      <c r="Q80" s="67" t="n">
        <f aca="false">I80*5.5017049523</f>
        <v>144292888.322108</v>
      </c>
      <c r="R80" s="67"/>
      <c r="S80" s="67"/>
      <c r="T80" s="7"/>
      <c r="U80" s="7"/>
      <c r="V80" s="67" t="n">
        <f aca="false">K80*5.5017049523</f>
        <v>14037426.4199093</v>
      </c>
      <c r="W80" s="67" t="n">
        <f aca="false">M80*5.5017049523</f>
        <v>434147.208863167</v>
      </c>
      <c r="X80" s="67" t="n">
        <f aca="false">N80*5.1890047538+L80*5.5017049523</f>
        <v>26997327.4891828</v>
      </c>
      <c r="Y80" s="67" t="n">
        <f aca="false">N80*5.1890047538</f>
        <v>20635057.9091234</v>
      </c>
      <c r="Z80" s="67" t="n">
        <f aca="false">L80*5.5017049523</f>
        <v>6362269.58005935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central_v2_m!D69+temporary_pension_bonus_central!B69</f>
        <v>30158556.1342279</v>
      </c>
      <c r="G81" s="165" t="n">
        <f aca="false">central_v2_m!E69+temporary_pension_bonus_central!B69</f>
        <v>28916493.8118081</v>
      </c>
      <c r="H81" s="67" t="n">
        <f aca="false">F81-J81</f>
        <v>27477524.4092169</v>
      </c>
      <c r="I81" s="67" t="n">
        <f aca="false">G81-K81</f>
        <v>26315893.0385474</v>
      </c>
      <c r="J81" s="165" t="n">
        <f aca="false">central_v2_m!J69</f>
        <v>2681031.72501103</v>
      </c>
      <c r="K81" s="165" t="n">
        <f aca="false">central_v2_m!K69</f>
        <v>2600600.7732607</v>
      </c>
      <c r="L81" s="67" t="n">
        <f aca="false">H81-I81</f>
        <v>1161631.37066944</v>
      </c>
      <c r="M81" s="67" t="n">
        <f aca="false">J81-K81</f>
        <v>80430.9517503311</v>
      </c>
      <c r="N81" s="165" t="n">
        <f aca="false">SUM(central_v5_m!C69:J69)</f>
        <v>3947346.93423711</v>
      </c>
      <c r="O81" s="7"/>
      <c r="P81" s="7"/>
      <c r="Q81" s="67" t="n">
        <f aca="false">I81*5.5017049523</f>
        <v>144782279.054374</v>
      </c>
      <c r="R81" s="67"/>
      <c r="S81" s="67"/>
      <c r="T81" s="7"/>
      <c r="U81" s="7"/>
      <c r="V81" s="67" t="n">
        <f aca="false">K81*5.5017049523</f>
        <v>14307738.1532036</v>
      </c>
      <c r="W81" s="67" t="n">
        <f aca="false">M81*5.5017049523</f>
        <v>442507.365562999</v>
      </c>
      <c r="X81" s="67" t="n">
        <f aca="false">N81*5.1890047538+L81*5.5017049523</f>
        <v>26873755.0714133</v>
      </c>
      <c r="Y81" s="67" t="n">
        <f aca="false">N81*5.1890047538</f>
        <v>20482802.0066542</v>
      </c>
      <c r="Z81" s="67" t="n">
        <f aca="false">L81*5.5017049523</f>
        <v>6390953.06475909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central_v2_m!D70+temporary_pension_bonus_central!B70</f>
        <v>30240398.4221588</v>
      </c>
      <c r="G82" s="163" t="n">
        <f aca="false">central_v2_m!E70+temporary_pension_bonus_central!B70</f>
        <v>28996347.9274792</v>
      </c>
      <c r="H82" s="8" t="n">
        <f aca="false">F82-J82</f>
        <v>27468894.0933757</v>
      </c>
      <c r="I82" s="8" t="n">
        <f aca="false">G82-K82</f>
        <v>26307988.7285596</v>
      </c>
      <c r="J82" s="163" t="n">
        <f aca="false">central_v2_m!J70</f>
        <v>2771504.32878314</v>
      </c>
      <c r="K82" s="163" t="n">
        <f aca="false">central_v2_m!K70</f>
        <v>2688359.19891965</v>
      </c>
      <c r="L82" s="8" t="n">
        <f aca="false">H82-I82</f>
        <v>1160905.3648161</v>
      </c>
      <c r="M82" s="8" t="n">
        <f aca="false">J82-K82</f>
        <v>83145.1298634941</v>
      </c>
      <c r="N82" s="163" t="n">
        <f aca="false">SUM(central_v5_m!C70:J70)</f>
        <v>4738650.18046266</v>
      </c>
      <c r="O82" s="5"/>
      <c r="P82" s="5"/>
      <c r="Q82" s="8" t="n">
        <f aca="false">I82*5.5017049523</f>
        <v>144738791.872969</v>
      </c>
      <c r="R82" s="8"/>
      <c r="S82" s="8"/>
      <c r="T82" s="5"/>
      <c r="U82" s="5"/>
      <c r="V82" s="8" t="n">
        <f aca="false">K82*5.5017049523</f>
        <v>14790559.1182575</v>
      </c>
      <c r="W82" s="8" t="n">
        <f aca="false">M82*5.5017049523</f>
        <v>457439.972729612</v>
      </c>
      <c r="X82" s="8" t="n">
        <f aca="false">N82*5.1890047538+L82*5.5017049523</f>
        <v>30975837.1077764</v>
      </c>
      <c r="Y82" s="8" t="n">
        <f aca="false">N82*5.1890047538</f>
        <v>24588878.313016</v>
      </c>
      <c r="Z82" s="8" t="n">
        <f aca="false">L82*5.5017049523</f>
        <v>6386958.79476037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central_v2_m!D71+temporary_pension_bonus_central!B71</f>
        <v>30399699.3196565</v>
      </c>
      <c r="G83" s="165" t="n">
        <f aca="false">central_v2_m!E71+temporary_pension_bonus_central!B71</f>
        <v>29149703.4770995</v>
      </c>
      <c r="H83" s="67" t="n">
        <f aca="false">F83-J83</f>
        <v>27540334.4774956</v>
      </c>
      <c r="I83" s="67" t="n">
        <f aca="false">G83-K83</f>
        <v>26376119.5802034</v>
      </c>
      <c r="J83" s="165" t="n">
        <f aca="false">central_v2_m!J71</f>
        <v>2859364.84216089</v>
      </c>
      <c r="K83" s="165" t="n">
        <f aca="false">central_v2_m!K71</f>
        <v>2773583.89689607</v>
      </c>
      <c r="L83" s="67" t="n">
        <f aca="false">H83-I83</f>
        <v>1164214.89729221</v>
      </c>
      <c r="M83" s="67" t="n">
        <f aca="false">J83-K83</f>
        <v>85780.945264827</v>
      </c>
      <c r="N83" s="165" t="n">
        <f aca="false">SUM(central_v5_m!C71:J71)</f>
        <v>4008469.54854357</v>
      </c>
      <c r="O83" s="7"/>
      <c r="P83" s="7"/>
      <c r="Q83" s="67" t="n">
        <f aca="false">I83*5.5017049523</f>
        <v>145113627.716862</v>
      </c>
      <c r="R83" s="67"/>
      <c r="S83" s="67"/>
      <c r="T83" s="7"/>
      <c r="U83" s="7"/>
      <c r="V83" s="67" t="n">
        <f aca="false">K83*5.5017049523</f>
        <v>15259440.2611726</v>
      </c>
      <c r="W83" s="67" t="n">
        <f aca="false">M83*5.5017049523</f>
        <v>471941.451376474</v>
      </c>
      <c r="X83" s="67" t="n">
        <f aca="false">N83*5.1890047538+L83*5.5017049523</f>
        <v>27205134.4088291</v>
      </c>
      <c r="Y83" s="67" t="n">
        <f aca="false">N83*5.1890047538</f>
        <v>20799967.5428551</v>
      </c>
      <c r="Z83" s="67" t="n">
        <f aca="false">L83*5.5017049523</f>
        <v>6405166.86597398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central_v2_m!D72+temporary_pension_bonus_central!B72</f>
        <v>30529992.3815838</v>
      </c>
      <c r="G84" s="165" t="n">
        <f aca="false">central_v2_m!E72+temporary_pension_bonus_central!B72</f>
        <v>29275200.8746003</v>
      </c>
      <c r="H84" s="67" t="n">
        <f aca="false">F84-J84</f>
        <v>27605838.5250407</v>
      </c>
      <c r="I84" s="67" t="n">
        <f aca="false">G84-K84</f>
        <v>26438771.6337534</v>
      </c>
      <c r="J84" s="165" t="n">
        <f aca="false">central_v2_m!J72</f>
        <v>2924153.85654311</v>
      </c>
      <c r="K84" s="165" t="n">
        <f aca="false">central_v2_m!K72</f>
        <v>2836429.24084682</v>
      </c>
      <c r="L84" s="67" t="n">
        <f aca="false">H84-I84</f>
        <v>1167066.89128726</v>
      </c>
      <c r="M84" s="67" t="n">
        <f aca="false">J84-K84</f>
        <v>87724.6156962933</v>
      </c>
      <c r="N84" s="165" t="n">
        <f aca="false">SUM(central_v5_m!C72:J72)</f>
        <v>3968094.2261666</v>
      </c>
      <c r="O84" s="7"/>
      <c r="P84" s="7"/>
      <c r="Q84" s="67" t="n">
        <f aca="false">I84*5.5017049523</f>
        <v>145458320.83015</v>
      </c>
      <c r="R84" s="67"/>
      <c r="S84" s="67"/>
      <c r="T84" s="7"/>
      <c r="U84" s="7"/>
      <c r="V84" s="67" t="n">
        <f aca="false">K84*5.5017049523</f>
        <v>15605196.8012155</v>
      </c>
      <c r="W84" s="67" t="n">
        <f aca="false">M84*5.5017049523</f>
        <v>482634.952614911</v>
      </c>
      <c r="X84" s="67" t="n">
        <f aca="false">N84*5.1890047538+L84*5.5017049523</f>
        <v>27011317.4985653</v>
      </c>
      <c r="Y84" s="67" t="n">
        <f aca="false">N84*5.1890047538</f>
        <v>20590459.8031048</v>
      </c>
      <c r="Z84" s="67" t="n">
        <f aca="false">L84*5.5017049523</f>
        <v>6420857.6954605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central_v2_m!D73+temporary_pension_bonus_central!B73</f>
        <v>30776600.8033366</v>
      </c>
      <c r="G85" s="165" t="n">
        <f aca="false">central_v2_m!E73+temporary_pension_bonus_central!B73</f>
        <v>29511572.8013256</v>
      </c>
      <c r="H85" s="67" t="n">
        <f aca="false">F85-J85</f>
        <v>27788280.2906252</v>
      </c>
      <c r="I85" s="67" t="n">
        <f aca="false">G85-K85</f>
        <v>26612901.9039955</v>
      </c>
      <c r="J85" s="165" t="n">
        <f aca="false">central_v2_m!J73</f>
        <v>2988320.51271143</v>
      </c>
      <c r="K85" s="165" t="n">
        <f aca="false">central_v2_m!K73</f>
        <v>2898670.89733009</v>
      </c>
      <c r="L85" s="67" t="n">
        <f aca="false">H85-I85</f>
        <v>1175378.3866297</v>
      </c>
      <c r="M85" s="67" t="n">
        <f aca="false">J85-K85</f>
        <v>89649.6153813428</v>
      </c>
      <c r="N85" s="165" t="n">
        <f aca="false">SUM(central_v5_m!C73:J73)</f>
        <v>4047530.82122029</v>
      </c>
      <c r="O85" s="7"/>
      <c r="P85" s="7"/>
      <c r="Q85" s="67" t="n">
        <f aca="false">I85*5.5017049523</f>
        <v>146416334.200286</v>
      </c>
      <c r="R85" s="67"/>
      <c r="S85" s="67"/>
      <c r="T85" s="7"/>
      <c r="U85" s="7"/>
      <c r="V85" s="67" t="n">
        <f aca="false">K85*5.5017049523</f>
        <v>15947632.0309288</v>
      </c>
      <c r="W85" s="67" t="n">
        <f aca="false">M85*5.5017049523</f>
        <v>493225.732915324</v>
      </c>
      <c r="X85" s="67" t="n">
        <f aca="false">N85*5.1890047538+L85*5.5017049523</f>
        <v>27469241.7630111</v>
      </c>
      <c r="Y85" s="67" t="n">
        <f aca="false">N85*5.1890047538</f>
        <v>21002656.6724641</v>
      </c>
      <c r="Z85" s="67" t="n">
        <f aca="false">L85*5.5017049523</f>
        <v>6466585.09054703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central_v2_m!D74+temporary_pension_bonus_central!B74</f>
        <v>30751486.3512457</v>
      </c>
      <c r="G86" s="163" t="n">
        <f aca="false">central_v2_m!E74+temporary_pension_bonus_central!B74</f>
        <v>29487756.9290614</v>
      </c>
      <c r="H86" s="8" t="n">
        <f aca="false">F86-J86</f>
        <v>27704529.6123882</v>
      </c>
      <c r="I86" s="8" t="n">
        <f aca="false">G86-K86</f>
        <v>26532208.8923697</v>
      </c>
      <c r="J86" s="163" t="n">
        <f aca="false">central_v2_m!J74</f>
        <v>3046956.73885751</v>
      </c>
      <c r="K86" s="163" t="n">
        <f aca="false">central_v2_m!K74</f>
        <v>2955548.03669179</v>
      </c>
      <c r="L86" s="8" t="n">
        <f aca="false">H86-I86</f>
        <v>1172320.72001852</v>
      </c>
      <c r="M86" s="8" t="n">
        <f aca="false">J86-K86</f>
        <v>91408.7021657256</v>
      </c>
      <c r="N86" s="163" t="n">
        <f aca="false">SUM(central_v5_m!C74:J74)</f>
        <v>4810048.73073463</v>
      </c>
      <c r="O86" s="5"/>
      <c r="P86" s="5"/>
      <c r="Q86" s="8" t="n">
        <f aca="false">I86*5.5017049523</f>
        <v>145972385.058608</v>
      </c>
      <c r="R86" s="8"/>
      <c r="S86" s="8"/>
      <c r="T86" s="5"/>
      <c r="U86" s="5"/>
      <c r="V86" s="8" t="n">
        <f aca="false">K86*5.5017049523</f>
        <v>16260553.2702278</v>
      </c>
      <c r="W86" s="8" t="n">
        <f aca="false">M86*5.5017049523</f>
        <v>502903.709388489</v>
      </c>
      <c r="X86" s="8" t="n">
        <f aca="false">N86*5.1890047538+L86*5.5017049523</f>
        <v>31409128.4408015</v>
      </c>
      <c r="Y86" s="8" t="n">
        <f aca="false">N86*5.1890047538</f>
        <v>24959365.7297917</v>
      </c>
      <c r="Z86" s="8" t="n">
        <f aca="false">L86*5.5017049523</f>
        <v>6449762.71100982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central_v2_m!D75+temporary_pension_bonus_central!B75</f>
        <v>30953288.5160669</v>
      </c>
      <c r="G87" s="165" t="n">
        <f aca="false">central_v2_m!E75+temporary_pension_bonus_central!B75</f>
        <v>29682080.3624486</v>
      </c>
      <c r="H87" s="67" t="n">
        <f aca="false">F87-J87</f>
        <v>27830417.4648118</v>
      </c>
      <c r="I87" s="67" t="n">
        <f aca="false">G87-K87</f>
        <v>26652895.4427311</v>
      </c>
      <c r="J87" s="165" t="n">
        <f aca="false">central_v2_m!J75</f>
        <v>3122871.05125514</v>
      </c>
      <c r="K87" s="165" t="n">
        <f aca="false">central_v2_m!K75</f>
        <v>3029184.91971749</v>
      </c>
      <c r="L87" s="67" t="n">
        <f aca="false">H87-I87</f>
        <v>1177522.02208071</v>
      </c>
      <c r="M87" s="67" t="n">
        <f aca="false">J87-K87</f>
        <v>93686.131537654</v>
      </c>
      <c r="N87" s="165" t="n">
        <f aca="false">SUM(central_v5_m!C75:J75)</f>
        <v>3979848.95374297</v>
      </c>
      <c r="O87" s="7"/>
      <c r="P87" s="7"/>
      <c r="Q87" s="67" t="n">
        <f aca="false">I87*5.5017049523</f>
        <v>146636366.850408</v>
      </c>
      <c r="R87" s="67"/>
      <c r="S87" s="67"/>
      <c r="T87" s="7"/>
      <c r="U87" s="7"/>
      <c r="V87" s="67" t="n">
        <f aca="false">K87*5.5017049523</f>
        <v>16665681.6742422</v>
      </c>
      <c r="W87" s="67" t="n">
        <f aca="false">M87*5.5017049523</f>
        <v>515433.45384254</v>
      </c>
      <c r="X87" s="67" t="n">
        <f aca="false">N87*5.1890047538+L87*5.5017049523</f>
        <v>27129833.880702</v>
      </c>
      <c r="Y87" s="67" t="n">
        <f aca="false">N87*5.1890047538</f>
        <v>20651455.1403782</v>
      </c>
      <c r="Z87" s="67" t="n">
        <f aca="false">L87*5.5017049523</f>
        <v>6478378.74032374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central_v2_m!D76+temporary_pension_bonus_central!B76</f>
        <v>31124616.8956351</v>
      </c>
      <c r="G88" s="165" t="n">
        <f aca="false">central_v2_m!E76+temporary_pension_bonus_central!B76</f>
        <v>29847254.3186437</v>
      </c>
      <c r="H88" s="67" t="n">
        <f aca="false">F88-J88</f>
        <v>27943941.0920353</v>
      </c>
      <c r="I88" s="67" t="n">
        <f aca="false">G88-K88</f>
        <v>26761998.7891519</v>
      </c>
      <c r="J88" s="165" t="n">
        <f aca="false">central_v2_m!J76</f>
        <v>3180675.80359984</v>
      </c>
      <c r="K88" s="165" t="n">
        <f aca="false">central_v2_m!K76</f>
        <v>3085255.52949184</v>
      </c>
      <c r="L88" s="67" t="n">
        <f aca="false">H88-I88</f>
        <v>1181942.30288343</v>
      </c>
      <c r="M88" s="67" t="n">
        <f aca="false">J88-K88</f>
        <v>95420.274107995</v>
      </c>
      <c r="N88" s="165" t="n">
        <f aca="false">SUM(central_v5_m!C76:J76)</f>
        <v>3954752.36061422</v>
      </c>
      <c r="O88" s="7"/>
      <c r="P88" s="7"/>
      <c r="Q88" s="67" t="n">
        <f aca="false">I88*5.5017049523</f>
        <v>147236621.271723</v>
      </c>
      <c r="R88" s="67"/>
      <c r="S88" s="67"/>
      <c r="T88" s="7"/>
      <c r="U88" s="7"/>
      <c r="V88" s="67" t="n">
        <f aca="false">K88*5.5017049523</f>
        <v>16974165.6257162</v>
      </c>
      <c r="W88" s="67" t="n">
        <f aca="false">M88*5.5017049523</f>
        <v>524974.194609779</v>
      </c>
      <c r="X88" s="67" t="n">
        <f aca="false">N88*5.1890047538+L88*5.5017049523</f>
        <v>27023926.6204356</v>
      </c>
      <c r="Y88" s="67" t="n">
        <f aca="false">N88*5.1890047538</f>
        <v>20521228.799329</v>
      </c>
      <c r="Z88" s="67" t="n">
        <f aca="false">L88*5.5017049523</f>
        <v>6502697.82110662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central_v2_m!D77+temporary_pension_bonus_central!B77</f>
        <v>31300921.081853</v>
      </c>
      <c r="G89" s="165" t="n">
        <f aca="false">central_v2_m!E77+temporary_pension_bonus_central!B77</f>
        <v>30016720.6021922</v>
      </c>
      <c r="H89" s="67" t="n">
        <f aca="false">F89-J89</f>
        <v>28037096.1965404</v>
      </c>
      <c r="I89" s="67" t="n">
        <f aca="false">G89-K89</f>
        <v>26850810.4634389</v>
      </c>
      <c r="J89" s="165" t="n">
        <f aca="false">central_v2_m!J77</f>
        <v>3263824.88531262</v>
      </c>
      <c r="K89" s="165" t="n">
        <f aca="false">central_v2_m!K77</f>
        <v>3165910.13875324</v>
      </c>
      <c r="L89" s="67" t="n">
        <f aca="false">H89-I89</f>
        <v>1186285.73310144</v>
      </c>
      <c r="M89" s="67" t="n">
        <f aca="false">J89-K89</f>
        <v>97914.7465593792</v>
      </c>
      <c r="N89" s="165" t="n">
        <f aca="false">SUM(central_v5_m!C77:J77)</f>
        <v>3938259.60098835</v>
      </c>
      <c r="O89" s="7"/>
      <c r="P89" s="7"/>
      <c r="Q89" s="67" t="n">
        <f aca="false">I89*5.5017049523</f>
        <v>147725236.899971</v>
      </c>
      <c r="R89" s="67"/>
      <c r="S89" s="67"/>
      <c r="T89" s="7"/>
      <c r="U89" s="7"/>
      <c r="V89" s="67" t="n">
        <f aca="false">K89*5.5017049523</f>
        <v>17417903.4889155</v>
      </c>
      <c r="W89" s="67" t="n">
        <f aca="false">M89*5.5017049523</f>
        <v>538698.046048936</v>
      </c>
      <c r="X89" s="67" t="n">
        <f aca="false">N89*5.1890047538+L89*5.5017049523</f>
        <v>26962241.883874</v>
      </c>
      <c r="Y89" s="67" t="n">
        <f aca="false">N89*5.1890047538</f>
        <v>20435647.791227</v>
      </c>
      <c r="Z89" s="67" t="n">
        <f aca="false">L89*5.5017049523</f>
        <v>6526594.092647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central_v2_m!D78+temporary_pension_bonus_central!B78</f>
        <v>31564455.3464589</v>
      </c>
      <c r="G90" s="163" t="n">
        <f aca="false">central_v2_m!E78+temporary_pension_bonus_central!B78</f>
        <v>30269614.6351208</v>
      </c>
      <c r="H90" s="8" t="n">
        <f aca="false">F90-J90</f>
        <v>28220913.1422131</v>
      </c>
      <c r="I90" s="8" t="n">
        <f aca="false">G90-K90</f>
        <v>27026378.6970024</v>
      </c>
      <c r="J90" s="163" t="n">
        <f aca="false">central_v2_m!J78</f>
        <v>3343542.2042458</v>
      </c>
      <c r="K90" s="163" t="n">
        <f aca="false">central_v2_m!K78</f>
        <v>3243235.93811843</v>
      </c>
      <c r="L90" s="8" t="n">
        <f aca="false">H90-I90</f>
        <v>1194534.44521077</v>
      </c>
      <c r="M90" s="8" t="n">
        <f aca="false">J90-K90</f>
        <v>100306.266127375</v>
      </c>
      <c r="N90" s="163" t="n">
        <f aca="false">SUM(central_v5_m!C78:J78)</f>
        <v>4929125.16407828</v>
      </c>
      <c r="O90" s="5"/>
      <c r="P90" s="5"/>
      <c r="Q90" s="8" t="n">
        <f aca="false">I90*5.5017049523</f>
        <v>148691161.520033</v>
      </c>
      <c r="R90" s="8"/>
      <c r="S90" s="8"/>
      <c r="T90" s="5"/>
      <c r="U90" s="5"/>
      <c r="V90" s="8" t="n">
        <f aca="false">K90*5.5017049523</f>
        <v>17843327.2222235</v>
      </c>
      <c r="W90" s="8" t="n">
        <f aca="false">M90*5.5017049523</f>
        <v>551855.481099698</v>
      </c>
      <c r="X90" s="8" t="n">
        <f aca="false">N90*5.1890047538+L90*5.5017049523</f>
        <v>32149229.9813864</v>
      </c>
      <c r="Y90" s="8" t="n">
        <f aca="false">N90*5.1890047538</f>
        <v>25577253.9084774</v>
      </c>
      <c r="Z90" s="8" t="n">
        <f aca="false">L90*5.5017049523</f>
        <v>6571976.07290905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central_v2_m!D79+temporary_pension_bonus_central!B79</f>
        <v>31712053.9560786</v>
      </c>
      <c r="G91" s="165" t="n">
        <f aca="false">central_v2_m!E79+temporary_pension_bonus_central!B79</f>
        <v>30411116.9978599</v>
      </c>
      <c r="H91" s="67" t="n">
        <f aca="false">F91-J91</f>
        <v>28300498.5252728</v>
      </c>
      <c r="I91" s="67" t="n">
        <f aca="false">G91-K91</f>
        <v>27101908.2299783</v>
      </c>
      <c r="J91" s="165" t="n">
        <f aca="false">central_v2_m!J79</f>
        <v>3411555.43080579</v>
      </c>
      <c r="K91" s="165" t="n">
        <f aca="false">central_v2_m!K79</f>
        <v>3309208.76788162</v>
      </c>
      <c r="L91" s="67" t="n">
        <f aca="false">H91-I91</f>
        <v>1198590.2952945</v>
      </c>
      <c r="M91" s="67" t="n">
        <f aca="false">J91-K91</f>
        <v>102346.662924174</v>
      </c>
      <c r="N91" s="165" t="n">
        <f aca="false">SUM(central_v5_m!C79:J79)</f>
        <v>4046169.25895014</v>
      </c>
      <c r="O91" s="7"/>
      <c r="P91" s="7"/>
      <c r="Q91" s="67" t="n">
        <f aca="false">I91*5.5017049523</f>
        <v>149106702.725652</v>
      </c>
      <c r="R91" s="67"/>
      <c r="S91" s="67"/>
      <c r="T91" s="7"/>
      <c r="U91" s="7"/>
      <c r="V91" s="67" t="n">
        <f aca="false">K91*5.5017049523</f>
        <v>18206290.2664489</v>
      </c>
      <c r="W91" s="67" t="n">
        <f aca="false">M91*5.5017049523</f>
        <v>563081.142261308</v>
      </c>
      <c r="X91" s="67" t="n">
        <f aca="false">N91*5.1890047538+L91*5.5017049523</f>
        <v>27589881.6827722</v>
      </c>
      <c r="Y91" s="67" t="n">
        <f aca="false">N91*5.1890047538</f>
        <v>20995591.5193717</v>
      </c>
      <c r="Z91" s="67" t="n">
        <f aca="false">L91*5.5017049523</f>
        <v>6594290.1634005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central_v2_m!D80+temporary_pension_bonus_central!B80</f>
        <v>31983170.3893742</v>
      </c>
      <c r="G92" s="165" t="n">
        <f aca="false">central_v2_m!E80+temporary_pension_bonus_central!B80</f>
        <v>30670768.6844907</v>
      </c>
      <c r="H92" s="67" t="n">
        <f aca="false">F92-J92</f>
        <v>28502754.3455601</v>
      </c>
      <c r="I92" s="67" t="n">
        <f aca="false">G92-K92</f>
        <v>27294765.121991</v>
      </c>
      <c r="J92" s="165" t="n">
        <f aca="false">central_v2_m!J80</f>
        <v>3480416.0438141</v>
      </c>
      <c r="K92" s="165" t="n">
        <f aca="false">central_v2_m!K80</f>
        <v>3376003.56249968</v>
      </c>
      <c r="L92" s="67" t="n">
        <f aca="false">H92-I92</f>
        <v>1207989.22356907</v>
      </c>
      <c r="M92" s="67" t="n">
        <f aca="false">J92-K92</f>
        <v>104412.481314423</v>
      </c>
      <c r="N92" s="165" t="n">
        <f aca="false">SUM(central_v5_m!C80:J80)</f>
        <v>3985288.93655159</v>
      </c>
      <c r="O92" s="7"/>
      <c r="P92" s="7"/>
      <c r="Q92" s="67" t="n">
        <f aca="false">I92*5.5017049523</f>
        <v>150167744.443523</v>
      </c>
      <c r="R92" s="67"/>
      <c r="S92" s="67"/>
      <c r="T92" s="7"/>
      <c r="U92" s="7"/>
      <c r="V92" s="67" t="n">
        <f aca="false">K92*5.5017049523</f>
        <v>18573775.5187869</v>
      </c>
      <c r="W92" s="67" t="n">
        <f aca="false">M92*5.5017049523</f>
        <v>574446.665529492</v>
      </c>
      <c r="X92" s="67" t="n">
        <f aca="false">N92*5.1890047538+L92*5.5017049523</f>
        <v>27325683.5306677</v>
      </c>
      <c r="Y92" s="67" t="n">
        <f aca="false">N92*5.1890047538</f>
        <v>20679683.2370328</v>
      </c>
      <c r="Z92" s="67" t="n">
        <f aca="false">L92*5.5017049523</f>
        <v>6646000.29363498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central_v2_m!D81+temporary_pension_bonus_central!B81</f>
        <v>32194396.4687557</v>
      </c>
      <c r="G93" s="165" t="n">
        <f aca="false">central_v2_m!E81+temporary_pension_bonus_central!B81</f>
        <v>30873605.4240915</v>
      </c>
      <c r="H93" s="67" t="n">
        <f aca="false">F93-J93</f>
        <v>28607243.327674</v>
      </c>
      <c r="I93" s="67" t="n">
        <f aca="false">G93-K93</f>
        <v>27394066.8772423</v>
      </c>
      <c r="J93" s="165" t="n">
        <f aca="false">central_v2_m!J81</f>
        <v>3587153.1410817</v>
      </c>
      <c r="K93" s="165" t="n">
        <f aca="false">central_v2_m!K81</f>
        <v>3479538.54684925</v>
      </c>
      <c r="L93" s="67" t="n">
        <f aca="false">H93-I93</f>
        <v>1213176.45043173</v>
      </c>
      <c r="M93" s="67" t="n">
        <f aca="false">J93-K93</f>
        <v>107614.59423245</v>
      </c>
      <c r="N93" s="165" t="n">
        <f aca="false">SUM(central_v5_m!C81:J81)</f>
        <v>3939995.32631791</v>
      </c>
      <c r="O93" s="7"/>
      <c r="P93" s="7"/>
      <c r="Q93" s="67" t="n">
        <f aca="false">I93*5.5017049523</f>
        <v>150714073.402161</v>
      </c>
      <c r="R93" s="67"/>
      <c r="S93" s="67"/>
      <c r="T93" s="7"/>
      <c r="U93" s="7"/>
      <c r="V93" s="67" t="n">
        <f aca="false">K93*5.5017049523</f>
        <v>19143394.4549193</v>
      </c>
      <c r="W93" s="67" t="n">
        <f aca="false">M93*5.5017049523</f>
        <v>592063.746028426</v>
      </c>
      <c r="X93" s="67" t="n">
        <f aca="false">N93*5.1890047538+L93*5.5017049523</f>
        <v>27119193.3635674</v>
      </c>
      <c r="Y93" s="67" t="n">
        <f aca="false">N93*5.1890047538</f>
        <v>20444654.4782134</v>
      </c>
      <c r="Z93" s="67" t="n">
        <f aca="false">L93*5.5017049523</f>
        <v>6674538.88535399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central_v2_m!D82+temporary_pension_bonus_central!B82</f>
        <v>32302704.7382178</v>
      </c>
      <c r="G94" s="163" t="n">
        <f aca="false">central_v2_m!E82+temporary_pension_bonus_central!B82</f>
        <v>30979620.0421029</v>
      </c>
      <c r="H94" s="8" t="n">
        <f aca="false">F94-J94</f>
        <v>28629996.4132278</v>
      </c>
      <c r="I94" s="8" t="n">
        <f aca="false">G94-K94</f>
        <v>27417092.9668627</v>
      </c>
      <c r="J94" s="163" t="n">
        <f aca="false">central_v2_m!J82</f>
        <v>3672708.32498993</v>
      </c>
      <c r="K94" s="163" t="n">
        <f aca="false">central_v2_m!K82</f>
        <v>3562527.07524023</v>
      </c>
      <c r="L94" s="8" t="n">
        <f aca="false">H94-I94</f>
        <v>1212903.44636518</v>
      </c>
      <c r="M94" s="8" t="n">
        <f aca="false">J94-K94</f>
        <v>110181.249749698</v>
      </c>
      <c r="N94" s="163" t="n">
        <f aca="false">SUM(central_v5_m!C82:J82)</f>
        <v>4848836.93613694</v>
      </c>
      <c r="O94" s="5"/>
      <c r="P94" s="5"/>
      <c r="Q94" s="8" t="n">
        <f aca="false">I94*5.5017049523</f>
        <v>150840756.153458</v>
      </c>
      <c r="R94" s="8"/>
      <c r="S94" s="8"/>
      <c r="T94" s="5"/>
      <c r="U94" s="5"/>
      <c r="V94" s="8" t="n">
        <f aca="false">K94*5.5017049523</f>
        <v>19599972.852552</v>
      </c>
      <c r="W94" s="8" t="n">
        <f aca="false">M94*5.5017049523</f>
        <v>606184.727398515</v>
      </c>
      <c r="X94" s="8" t="n">
        <f aca="false">N94*5.1890047538+L94*5.5017049523</f>
        <v>31833674.8095446</v>
      </c>
      <c r="Y94" s="8" t="n">
        <f aca="false">N94*5.1890047538</f>
        <v>25160637.9120156</v>
      </c>
      <c r="Z94" s="8" t="n">
        <f aca="false">L94*5.5017049523</f>
        <v>6673036.89752904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central_v2_m!D83+temporary_pension_bonus_central!B83</f>
        <v>32438409.443566</v>
      </c>
      <c r="G95" s="165" t="n">
        <f aca="false">central_v2_m!E83+temporary_pension_bonus_central!B83</f>
        <v>31110010.514299</v>
      </c>
      <c r="H95" s="67" t="n">
        <f aca="false">F95-J95</f>
        <v>28695775.3505507</v>
      </c>
      <c r="I95" s="67" t="n">
        <f aca="false">G95-K95</f>
        <v>27479655.4440742</v>
      </c>
      <c r="J95" s="165" t="n">
        <f aca="false">central_v2_m!J83</f>
        <v>3742634.09301528</v>
      </c>
      <c r="K95" s="165" t="n">
        <f aca="false">central_v2_m!K83</f>
        <v>3630355.07022482</v>
      </c>
      <c r="L95" s="67" t="n">
        <f aca="false">H95-I95</f>
        <v>1216119.90647651</v>
      </c>
      <c r="M95" s="67" t="n">
        <f aca="false">J95-K95</f>
        <v>112279.022790459</v>
      </c>
      <c r="N95" s="165" t="n">
        <f aca="false">SUM(central_v5_m!C83:J83)</f>
        <v>3912525.71933131</v>
      </c>
      <c r="O95" s="7"/>
      <c r="P95" s="7"/>
      <c r="Q95" s="67" t="n">
        <f aca="false">I95*5.5017049523</f>
        <v>151184956.44416</v>
      </c>
      <c r="R95" s="67"/>
      <c r="S95" s="67"/>
      <c r="T95" s="7"/>
      <c r="U95" s="7"/>
      <c r="V95" s="67" t="n">
        <f aca="false">K95*5.5017049523</f>
        <v>19973142.4684633</v>
      </c>
      <c r="W95" s="67" t="n">
        <f aca="false">M95*5.5017049523</f>
        <v>617726.055725675</v>
      </c>
      <c r="X95" s="67" t="n">
        <f aca="false">N95*5.1890047538+L95*5.5017049523</f>
        <v>26992847.4690274</v>
      </c>
      <c r="Y95" s="67" t="n">
        <f aca="false">N95*5.1890047538</f>
        <v>20302114.5569749</v>
      </c>
      <c r="Z95" s="67" t="n">
        <f aca="false">L95*5.5017049523</f>
        <v>6690732.91205244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central_v2_m!D84+temporary_pension_bonus_central!B84</f>
        <v>32481861.5181398</v>
      </c>
      <c r="G96" s="165" t="n">
        <f aca="false">central_v2_m!E84+temporary_pension_bonus_central!B84</f>
        <v>31153084.6608932</v>
      </c>
      <c r="H96" s="67" t="n">
        <f aca="false">F96-J96</f>
        <v>28649020.4213358</v>
      </c>
      <c r="I96" s="67" t="n">
        <f aca="false">G96-K96</f>
        <v>27435228.7969932</v>
      </c>
      <c r="J96" s="165" t="n">
        <f aca="false">central_v2_m!J84</f>
        <v>3832841.09680409</v>
      </c>
      <c r="K96" s="165" t="n">
        <f aca="false">central_v2_m!K84</f>
        <v>3717855.86389997</v>
      </c>
      <c r="L96" s="67" t="n">
        <f aca="false">H96-I96</f>
        <v>1213791.62434256</v>
      </c>
      <c r="M96" s="67" t="n">
        <f aca="false">J96-K96</f>
        <v>114985.232904123</v>
      </c>
      <c r="N96" s="165" t="n">
        <f aca="false">SUM(central_v5_m!C84:J84)</f>
        <v>3952420.20720435</v>
      </c>
      <c r="O96" s="7"/>
      <c r="P96" s="7"/>
      <c r="Q96" s="67" t="n">
        <f aca="false">I96*5.5017049523</f>
        <v>150940534.139901</v>
      </c>
      <c r="R96" s="67"/>
      <c r="S96" s="67"/>
      <c r="T96" s="7"/>
      <c r="U96" s="7"/>
      <c r="V96" s="67" t="n">
        <f aca="false">K96*5.5017049523</f>
        <v>20454546.018356</v>
      </c>
      <c r="W96" s="67" t="n">
        <f aca="false">M96*5.5017049523</f>
        <v>632614.825309981</v>
      </c>
      <c r="X96" s="67" t="n">
        <f aca="false">N96*5.1890047538+L96*5.5017049523</f>
        <v>27187050.6349043</v>
      </c>
      <c r="Y96" s="67" t="n">
        <f aca="false">N96*5.1890047538</f>
        <v>20509127.2441986</v>
      </c>
      <c r="Z96" s="67" t="n">
        <f aca="false">L96*5.5017049523</f>
        <v>6677923.39070571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central_v2_m!D85+temporary_pension_bonus_central!B85</f>
        <v>32650013.1392451</v>
      </c>
      <c r="G97" s="165" t="n">
        <f aca="false">central_v2_m!E85+temporary_pension_bonus_central!B85</f>
        <v>31314645.8670802</v>
      </c>
      <c r="H97" s="67" t="n">
        <f aca="false">F97-J97</f>
        <v>28728452.8650004</v>
      </c>
      <c r="I97" s="67" t="n">
        <f aca="false">G97-K97</f>
        <v>27510732.4010628</v>
      </c>
      <c r="J97" s="165" t="n">
        <f aca="false">central_v2_m!J85</f>
        <v>3921560.27424473</v>
      </c>
      <c r="K97" s="165" t="n">
        <f aca="false">central_v2_m!K85</f>
        <v>3803913.46601739</v>
      </c>
      <c r="L97" s="67" t="n">
        <f aca="false">H97-I97</f>
        <v>1217720.46393765</v>
      </c>
      <c r="M97" s="67" t="n">
        <f aca="false">J97-K97</f>
        <v>117646.808227343</v>
      </c>
      <c r="N97" s="165" t="n">
        <f aca="false">SUM(central_v5_m!C85:J85)</f>
        <v>3941453.71454625</v>
      </c>
      <c r="O97" s="7"/>
      <c r="P97" s="7"/>
      <c r="Q97" s="67" t="n">
        <f aca="false">I97*5.5017049523</f>
        <v>151355932.692327</v>
      </c>
      <c r="R97" s="67"/>
      <c r="S97" s="67"/>
      <c r="T97" s="7"/>
      <c r="U97" s="7"/>
      <c r="V97" s="67" t="n">
        <f aca="false">K97*5.5017049523</f>
        <v>20928009.5541085</v>
      </c>
      <c r="W97" s="67" t="n">
        <f aca="false">M97*5.5017049523</f>
        <v>647258.027446659</v>
      </c>
      <c r="X97" s="67" t="n">
        <f aca="false">N97*5.1890047538+L97*5.5017049523</f>
        <v>27151760.768626</v>
      </c>
      <c r="Y97" s="67" t="n">
        <f aca="false">N97*5.1890047538</f>
        <v>20452222.0616632</v>
      </c>
      <c r="Z97" s="67" t="n">
        <f aca="false">L97*5.5017049523</f>
        <v>6699538.70696281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central_v2_m!D86+temporary_pension_bonus_central!B86</f>
        <v>32708490.7722504</v>
      </c>
      <c r="G98" s="163" t="n">
        <f aca="false">central_v2_m!E86+temporary_pension_bonus_central!B86</f>
        <v>31371335.3564951</v>
      </c>
      <c r="H98" s="8" t="n">
        <f aca="false">F98-J98</f>
        <v>28712955.5390979</v>
      </c>
      <c r="I98" s="8" t="n">
        <f aca="false">G98-K98</f>
        <v>27495666.1803372</v>
      </c>
      <c r="J98" s="163" t="n">
        <f aca="false">central_v2_m!J86</f>
        <v>3995535.23315249</v>
      </c>
      <c r="K98" s="163" t="n">
        <f aca="false">central_v2_m!K86</f>
        <v>3875669.17615791</v>
      </c>
      <c r="L98" s="8" t="n">
        <f aca="false">H98-I98</f>
        <v>1217289.35876069</v>
      </c>
      <c r="M98" s="8" t="n">
        <f aca="false">J98-K98</f>
        <v>119866.056994574</v>
      </c>
      <c r="N98" s="163" t="n">
        <f aca="false">SUM(central_v5_m!C86:J86)</f>
        <v>4798319.10762819</v>
      </c>
      <c r="O98" s="5"/>
      <c r="P98" s="5"/>
      <c r="Q98" s="8" t="n">
        <f aca="false">I98*5.5017049523</f>
        <v>151273042.791149</v>
      </c>
      <c r="R98" s="8"/>
      <c r="S98" s="8"/>
      <c r="T98" s="5"/>
      <c r="U98" s="5"/>
      <c r="V98" s="8" t="n">
        <f aca="false">K98*5.5017049523</f>
        <v>21322788.2999444</v>
      </c>
      <c r="W98" s="8" t="n">
        <f aca="false">M98*5.5017049523</f>
        <v>659467.679379723</v>
      </c>
      <c r="X98" s="8" t="n">
        <f aca="false">N98*5.1890047538+L98*5.5017049523</f>
        <v>31595667.5532078</v>
      </c>
      <c r="Y98" s="8" t="n">
        <f aca="false">N98*5.1890047538</f>
        <v>24898500.6597321</v>
      </c>
      <c r="Z98" s="8" t="n">
        <f aca="false">L98*5.5017049523</f>
        <v>6697166.89347579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central_v2_m!D87+temporary_pension_bonus_central!B87</f>
        <v>32906171.8070917</v>
      </c>
      <c r="G99" s="165" t="n">
        <f aca="false">central_v2_m!E87+temporary_pension_bonus_central!B87</f>
        <v>31561953.1196782</v>
      </c>
      <c r="H99" s="67" t="n">
        <f aca="false">F99-J99</f>
        <v>28789892.9047068</v>
      </c>
      <c r="I99" s="67" t="n">
        <f aca="false">G99-K99</f>
        <v>27569162.5843649</v>
      </c>
      <c r="J99" s="165" t="n">
        <f aca="false">central_v2_m!J87</f>
        <v>4116278.90238486</v>
      </c>
      <c r="K99" s="165" t="n">
        <f aca="false">central_v2_m!K87</f>
        <v>3992790.53531332</v>
      </c>
      <c r="L99" s="67" t="n">
        <f aca="false">H99-I99</f>
        <v>1220730.32034191</v>
      </c>
      <c r="M99" s="67" t="n">
        <f aca="false">J99-K99</f>
        <v>123488.367071546</v>
      </c>
      <c r="N99" s="165" t="n">
        <f aca="false">SUM(central_v5_m!C87:J87)</f>
        <v>3936739.61734979</v>
      </c>
      <c r="O99" s="7"/>
      <c r="P99" s="7"/>
      <c r="Q99" s="67" t="n">
        <f aca="false">I99*5.5017049523</f>
        <v>151677398.321164</v>
      </c>
      <c r="R99" s="67"/>
      <c r="S99" s="67"/>
      <c r="T99" s="7"/>
      <c r="U99" s="7"/>
      <c r="V99" s="67" t="n">
        <f aca="false">K99*5.5017049523</f>
        <v>21967155.4616299</v>
      </c>
      <c r="W99" s="67" t="n">
        <f aca="false">M99*5.5017049523</f>
        <v>679396.560668963</v>
      </c>
      <c r="X99" s="67" t="n">
        <f aca="false">N99*5.1890047538+L99*5.5017049523</f>
        <v>27143858.6377487</v>
      </c>
      <c r="Y99" s="67" t="n">
        <f aca="false">N99*5.1890047538</f>
        <v>20427760.5889008</v>
      </c>
      <c r="Z99" s="67" t="n">
        <f aca="false">L99*5.5017049523</f>
        <v>6716098.04884784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central_v2_m!D88+temporary_pension_bonus_central!B88</f>
        <v>33027605.877588</v>
      </c>
      <c r="G100" s="165" t="n">
        <f aca="false">central_v2_m!E88+temporary_pension_bonus_central!B88</f>
        <v>31678898.9086335</v>
      </c>
      <c r="H100" s="67" t="n">
        <f aca="false">F100-J100</f>
        <v>28856595.4156994</v>
      </c>
      <c r="I100" s="67" t="n">
        <f aca="false">G100-K100</f>
        <v>27633018.7606015</v>
      </c>
      <c r="J100" s="165" t="n">
        <f aca="false">central_v2_m!J88</f>
        <v>4171010.46188868</v>
      </c>
      <c r="K100" s="165" t="n">
        <f aca="false">central_v2_m!K88</f>
        <v>4045880.14803202</v>
      </c>
      <c r="L100" s="67" t="n">
        <f aca="false">H100-I100</f>
        <v>1223576.65509787</v>
      </c>
      <c r="M100" s="67" t="n">
        <f aca="false">J100-K100</f>
        <v>125130.31385666</v>
      </c>
      <c r="N100" s="165" t="n">
        <f aca="false">SUM(central_v5_m!C88:J88)</f>
        <v>4012552.68316949</v>
      </c>
      <c r="O100" s="7"/>
      <c r="P100" s="7"/>
      <c r="Q100" s="67" t="n">
        <f aca="false">I100*5.5017049523</f>
        <v>152028716.1622</v>
      </c>
      <c r="R100" s="67"/>
      <c r="S100" s="67"/>
      <c r="T100" s="7"/>
      <c r="U100" s="7"/>
      <c r="V100" s="67" t="n">
        <f aca="false">K100*5.5017049523</f>
        <v>22259238.84684</v>
      </c>
      <c r="W100" s="67" t="n">
        <f aca="false">M100*5.5017049523</f>
        <v>688430.067428039</v>
      </c>
      <c r="X100" s="67" t="n">
        <f aca="false">N100*5.1890047538+L100*5.5017049523</f>
        <v>27552912.6907101</v>
      </c>
      <c r="Y100" s="67" t="n">
        <f aca="false">N100*5.1890047538</f>
        <v>20821154.9478394</v>
      </c>
      <c r="Z100" s="67" t="n">
        <f aca="false">L100*5.5017049523</f>
        <v>6731757.74287063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central_v2_m!D89+temporary_pension_bonus_central!B89</f>
        <v>33395621.2105389</v>
      </c>
      <c r="G101" s="165" t="n">
        <f aca="false">central_v2_m!E89+temporary_pension_bonus_central!B89</f>
        <v>32031676.5323812</v>
      </c>
      <c r="H101" s="67" t="n">
        <f aca="false">F101-J101</f>
        <v>29114523.7027268</v>
      </c>
      <c r="I101" s="67" t="n">
        <f aca="false">G101-K101</f>
        <v>27879011.9498035</v>
      </c>
      <c r="J101" s="165" t="n">
        <f aca="false">central_v2_m!J89</f>
        <v>4281097.50781202</v>
      </c>
      <c r="K101" s="165" t="n">
        <f aca="false">central_v2_m!K89</f>
        <v>4152664.58257766</v>
      </c>
      <c r="L101" s="67" t="n">
        <f aca="false">H101-I101</f>
        <v>1235511.75292334</v>
      </c>
      <c r="M101" s="67" t="n">
        <f aca="false">J101-K101</f>
        <v>128432.925234361</v>
      </c>
      <c r="N101" s="165" t="n">
        <f aca="false">SUM(central_v5_m!C89:J89)</f>
        <v>3965402.89242232</v>
      </c>
      <c r="O101" s="7"/>
      <c r="P101" s="7"/>
      <c r="Q101" s="67" t="n">
        <f aca="false">I101*5.5017049523</f>
        <v>153382098.109465</v>
      </c>
      <c r="R101" s="67"/>
      <c r="S101" s="67"/>
      <c r="T101" s="7"/>
      <c r="U101" s="7"/>
      <c r="V101" s="67" t="n">
        <f aca="false">K101*5.5017049523</f>
        <v>22846735.2992083</v>
      </c>
      <c r="W101" s="67" t="n">
        <f aca="false">M101*5.5017049523</f>
        <v>706600.060800258</v>
      </c>
      <c r="X101" s="67" t="n">
        <f aca="false">N101*5.1890047538+L101*5.5017049523</f>
        <v>27373915.5891949</v>
      </c>
      <c r="Y101" s="67" t="n">
        <f aca="false">N101*5.1890047538</f>
        <v>20576494.4595117</v>
      </c>
      <c r="Z101" s="67" t="n">
        <f aca="false">L101*5.5017049523</f>
        <v>6797421.12968317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central_v2_m!D90+temporary_pension_bonus_central!B90</f>
        <v>33475163.9949201</v>
      </c>
      <c r="G102" s="163" t="n">
        <f aca="false">central_v2_m!E90+temporary_pension_bonus_central!B90</f>
        <v>32108254.2734022</v>
      </c>
      <c r="H102" s="8" t="n">
        <f aca="false">F102-J102</f>
        <v>29164713.7071865</v>
      </c>
      <c r="I102" s="8" t="n">
        <f aca="false">G102-K102</f>
        <v>27927117.4943006</v>
      </c>
      <c r="J102" s="163" t="n">
        <f aca="false">central_v2_m!J90</f>
        <v>4310450.28773356</v>
      </c>
      <c r="K102" s="163" t="n">
        <f aca="false">central_v2_m!K90</f>
        <v>4181136.77910155</v>
      </c>
      <c r="L102" s="8" t="n">
        <f aca="false">H102-I102</f>
        <v>1237596.21288591</v>
      </c>
      <c r="M102" s="8" t="n">
        <f aca="false">J102-K102</f>
        <v>129313.508632007</v>
      </c>
      <c r="N102" s="163" t="n">
        <f aca="false">SUM(central_v5_m!C90:J90)</f>
        <v>4863629.62099579</v>
      </c>
      <c r="O102" s="5"/>
      <c r="P102" s="5"/>
      <c r="Q102" s="8" t="n">
        <f aca="false">I102*5.5017049523</f>
        <v>153646760.621858</v>
      </c>
      <c r="R102" s="8"/>
      <c r="S102" s="8"/>
      <c r="T102" s="5"/>
      <c r="U102" s="5"/>
      <c r="V102" s="8" t="n">
        <f aca="false">K102*5.5017049523</f>
        <v>23003380.9238267</v>
      </c>
      <c r="W102" s="8" t="n">
        <f aca="false">M102*5.5017049523</f>
        <v>711444.770839999</v>
      </c>
      <c r="X102" s="8" t="n">
        <f aca="false">N102*5.1890047538+L102*5.5017049523</f>
        <v>32046286.4374518</v>
      </c>
      <c r="Y102" s="8" t="n">
        <f aca="false">N102*5.1890047538</f>
        <v>25237397.2240697</v>
      </c>
      <c r="Z102" s="8" t="n">
        <f aca="false">L102*5.5017049523</f>
        <v>6808889.21338211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central_v2_m!D91+temporary_pension_bonus_central!B91</f>
        <v>33631778.0918215</v>
      </c>
      <c r="G103" s="165" t="n">
        <f aca="false">central_v2_m!E91+temporary_pension_bonus_central!B91</f>
        <v>32259076.1708999</v>
      </c>
      <c r="H103" s="67" t="n">
        <f aca="false">F103-J103</f>
        <v>29216886.2156183</v>
      </c>
      <c r="I103" s="67" t="n">
        <f aca="false">G103-K103</f>
        <v>27976631.0509828</v>
      </c>
      <c r="J103" s="165" t="n">
        <f aca="false">central_v2_m!J91</f>
        <v>4414891.87620321</v>
      </c>
      <c r="K103" s="165" t="n">
        <f aca="false">central_v2_m!K91</f>
        <v>4282445.11991712</v>
      </c>
      <c r="L103" s="67" t="n">
        <f aca="false">H103-I103</f>
        <v>1240255.16463552</v>
      </c>
      <c r="M103" s="67" t="n">
        <f aca="false">J103-K103</f>
        <v>132446.756286097</v>
      </c>
      <c r="N103" s="165" t="n">
        <f aca="false">SUM(central_v5_m!C91:J91)</f>
        <v>3984445.72225368</v>
      </c>
      <c r="O103" s="7"/>
      <c r="P103" s="7"/>
      <c r="Q103" s="67" t="n">
        <f aca="false">I103*5.5017049523</f>
        <v>153919169.601862</v>
      </c>
      <c r="R103" s="67"/>
      <c r="S103" s="67"/>
      <c r="T103" s="7"/>
      <c r="U103" s="7"/>
      <c r="V103" s="67" t="n">
        <f aca="false">K103*5.5017049523</f>
        <v>23560749.524201</v>
      </c>
      <c r="W103" s="67" t="n">
        <f aca="false">M103*5.5017049523</f>
        <v>728682.97497529</v>
      </c>
      <c r="X103" s="67" t="n">
        <f aca="false">N103*5.1890047538+L103*5.5017049523</f>
        <v>27498825.7754233</v>
      </c>
      <c r="Y103" s="67" t="n">
        <f aca="false">N103*5.1890047538</f>
        <v>20675307.7940324</v>
      </c>
      <c r="Z103" s="67" t="n">
        <f aca="false">L103*5.5017049523</f>
        <v>6823517.98139092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central_v2_m!D92+temporary_pension_bonus_central!B92</f>
        <v>33816874.4603779</v>
      </c>
      <c r="G104" s="165" t="n">
        <f aca="false">central_v2_m!E92+temporary_pension_bonus_central!B92</f>
        <v>32437511.6774942</v>
      </c>
      <c r="H104" s="67" t="n">
        <f aca="false">F104-J104</f>
        <v>29318431.3356457</v>
      </c>
      <c r="I104" s="67" t="n">
        <f aca="false">G104-K104</f>
        <v>28074021.8465039</v>
      </c>
      <c r="J104" s="165" t="n">
        <f aca="false">central_v2_m!J92</f>
        <v>4498443.12473223</v>
      </c>
      <c r="K104" s="165" t="n">
        <f aca="false">central_v2_m!K92</f>
        <v>4363489.83099026</v>
      </c>
      <c r="L104" s="67" t="n">
        <f aca="false">H104-I104</f>
        <v>1244409.48914181</v>
      </c>
      <c r="M104" s="67" t="n">
        <f aca="false">J104-K104</f>
        <v>134953.293741967</v>
      </c>
      <c r="N104" s="165" t="n">
        <f aca="false">SUM(central_v5_m!C92:J92)</f>
        <v>3956859.48062635</v>
      </c>
      <c r="O104" s="7"/>
      <c r="P104" s="7"/>
      <c r="Q104" s="67" t="n">
        <f aca="false">I104*5.5017049523</f>
        <v>154454985.023889</v>
      </c>
      <c r="R104" s="67"/>
      <c r="S104" s="67"/>
      <c r="T104" s="7"/>
      <c r="U104" s="7"/>
      <c r="V104" s="67" t="n">
        <f aca="false">K104*5.5017049523</f>
        <v>24006633.6124698</v>
      </c>
      <c r="W104" s="67" t="n">
        <f aca="false">M104*5.5017049523</f>
        <v>742473.204509374</v>
      </c>
      <c r="X104" s="67" t="n">
        <f aca="false">N104*5.1890047538+L104*5.5017049523</f>
        <v>27378536.5041893</v>
      </c>
      <c r="Y104" s="67" t="n">
        <f aca="false">N104*5.1890047538</f>
        <v>20532162.6550887</v>
      </c>
      <c r="Z104" s="67" t="n">
        <f aca="false">L104*5.5017049523</f>
        <v>6846373.84910059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central_v2_m!D93+temporary_pension_bonus_central!B93</f>
        <v>33889793.7488271</v>
      </c>
      <c r="G105" s="165" t="n">
        <f aca="false">central_v2_m!E93+temporary_pension_bonus_central!B93</f>
        <v>32509835.9755589</v>
      </c>
      <c r="H105" s="67" t="n">
        <f aca="false">F105-J105</f>
        <v>29282074.9165281</v>
      </c>
      <c r="I105" s="67" t="n">
        <f aca="false">G105-K105</f>
        <v>28040348.7082289</v>
      </c>
      <c r="J105" s="165" t="n">
        <f aca="false">central_v2_m!J93</f>
        <v>4607718.83229898</v>
      </c>
      <c r="K105" s="165" t="n">
        <f aca="false">central_v2_m!K93</f>
        <v>4469487.26733002</v>
      </c>
      <c r="L105" s="67" t="n">
        <f aca="false">H105-I105</f>
        <v>1241726.2082992</v>
      </c>
      <c r="M105" s="67" t="n">
        <f aca="false">J105-K105</f>
        <v>138231.56496897</v>
      </c>
      <c r="N105" s="165" t="n">
        <f aca="false">SUM(central_v5_m!C93:J93)</f>
        <v>3877610.13799253</v>
      </c>
      <c r="O105" s="7"/>
      <c r="P105" s="7"/>
      <c r="Q105" s="67" t="n">
        <f aca="false">I105*5.5017049523</f>
        <v>154269725.352282</v>
      </c>
      <c r="R105" s="67"/>
      <c r="S105" s="67"/>
      <c r="T105" s="7"/>
      <c r="U105" s="7"/>
      <c r="V105" s="67" t="n">
        <f aca="false">K105*5.5017049523</f>
        <v>24589800.2329113</v>
      </c>
      <c r="W105" s="67" t="n">
        <f aca="false">M105*5.5017049523</f>
        <v>760509.28555396</v>
      </c>
      <c r="X105" s="67" t="n">
        <f aca="false">N105*5.1890047538+L105*5.5017049523</f>
        <v>26952548.6690267</v>
      </c>
      <c r="Y105" s="67" t="n">
        <f aca="false">N105*5.1890047538</f>
        <v>20120937.4394263</v>
      </c>
      <c r="Z105" s="67" t="n">
        <f aca="false">L105*5.5017049523</f>
        <v>6831611.2296004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central_v2_m!D94+temporary_pension_bonus_central!B94</f>
        <v>33824139.5050663</v>
      </c>
      <c r="G106" s="163" t="n">
        <f aca="false">central_v2_m!E94+temporary_pension_bonus_central!B94</f>
        <v>32448996.7050567</v>
      </c>
      <c r="H106" s="8" t="n">
        <f aca="false">F106-J106</f>
        <v>29204504.9044173</v>
      </c>
      <c r="I106" s="8" t="n">
        <f aca="false">G106-K106</f>
        <v>27967951.1424272</v>
      </c>
      <c r="J106" s="163" t="n">
        <f aca="false">central_v2_m!J94</f>
        <v>4619634.60064902</v>
      </c>
      <c r="K106" s="163" t="n">
        <f aca="false">central_v2_m!K94</f>
        <v>4481045.56262955</v>
      </c>
      <c r="L106" s="8" t="n">
        <f aca="false">H106-I106</f>
        <v>1236553.7619901</v>
      </c>
      <c r="M106" s="8" t="n">
        <f aca="false">J106-K106</f>
        <v>138589.038019471</v>
      </c>
      <c r="N106" s="163" t="n">
        <f aca="false">SUM(central_v5_m!C94:J94)</f>
        <v>4743099.99438056</v>
      </c>
      <c r="O106" s="5"/>
      <c r="P106" s="5"/>
      <c r="Q106" s="8" t="n">
        <f aca="false">I106*5.5017049523</f>
        <v>153871415.305976</v>
      </c>
      <c r="R106" s="8"/>
      <c r="S106" s="8"/>
      <c r="T106" s="5"/>
      <c r="U106" s="5"/>
      <c r="V106" s="8" t="n">
        <f aca="false">K106*5.5017049523</f>
        <v>24653390.5634009</v>
      </c>
      <c r="W106" s="8" t="n">
        <f aca="false">M106*5.5017049523</f>
        <v>762475.996806216</v>
      </c>
      <c r="X106" s="8" t="n">
        <f aca="false">N106*5.1890047538+L106*5.5017049523</f>
        <v>31415122.3747156</v>
      </c>
      <c r="Y106" s="8" t="n">
        <f aca="false">N106*5.1890047538</f>
        <v>24611968.4185895</v>
      </c>
      <c r="Z106" s="8" t="n">
        <f aca="false">L106*5.5017049523</f>
        <v>6803153.95612615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central_v2_m!D95+temporary_pension_bonus_central!B95</f>
        <v>33922414.4885915</v>
      </c>
      <c r="G107" s="165" t="n">
        <f aca="false">central_v2_m!E95+temporary_pension_bonus_central!B95</f>
        <v>32542473.7953376</v>
      </c>
      <c r="H107" s="67" t="n">
        <f aca="false">F107-J107</f>
        <v>29263126.0280555</v>
      </c>
      <c r="I107" s="67" t="n">
        <f aca="false">G107-K107</f>
        <v>28022963.9886177</v>
      </c>
      <c r="J107" s="165" t="n">
        <f aca="false">central_v2_m!J95</f>
        <v>4659288.46053597</v>
      </c>
      <c r="K107" s="165" t="n">
        <f aca="false">central_v2_m!K95</f>
        <v>4519509.80671989</v>
      </c>
      <c r="L107" s="67" t="n">
        <f aca="false">H107-I107</f>
        <v>1240162.03943781</v>
      </c>
      <c r="M107" s="67" t="n">
        <f aca="false">J107-K107</f>
        <v>139778.65381608</v>
      </c>
      <c r="N107" s="165" t="n">
        <f aca="false">SUM(central_v5_m!C95:J95)</f>
        <v>3926867.67524568</v>
      </c>
      <c r="O107" s="7"/>
      <c r="P107" s="7"/>
      <c r="Q107" s="67" t="n">
        <f aca="false">I107*5.5017049523</f>
        <v>154174079.754303</v>
      </c>
      <c r="R107" s="67"/>
      <c r="S107" s="67"/>
      <c r="T107" s="7"/>
      <c r="U107" s="7"/>
      <c r="V107" s="67" t="n">
        <f aca="false">K107*5.5017049523</f>
        <v>24865009.4855992</v>
      </c>
      <c r="W107" s="67" t="n">
        <f aca="false">M107*5.5017049523</f>
        <v>769020.911925753</v>
      </c>
      <c r="X107" s="67" t="n">
        <f aca="false">N107*5.1890047538+L107*5.5017049523</f>
        <v>27199540.6684229</v>
      </c>
      <c r="Y107" s="67" t="n">
        <f aca="false">N107*5.1890047538</f>
        <v>20376535.0343934</v>
      </c>
      <c r="Z107" s="67" t="n">
        <f aca="false">L107*5.5017049523</f>
        <v>6823005.63402948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central_v2_m!D96+temporary_pension_bonus_central!B96</f>
        <v>34096337.4536941</v>
      </c>
      <c r="G108" s="165" t="n">
        <f aca="false">central_v2_m!E96+temporary_pension_bonus_central!B96</f>
        <v>32708941.4056153</v>
      </c>
      <c r="H108" s="67" t="n">
        <f aca="false">F108-J108</f>
        <v>29378029.7865772</v>
      </c>
      <c r="I108" s="67" t="n">
        <f aca="false">G108-K108</f>
        <v>28132182.9685118</v>
      </c>
      <c r="J108" s="165" t="n">
        <f aca="false">central_v2_m!J96</f>
        <v>4718307.66711698</v>
      </c>
      <c r="K108" s="165" t="n">
        <f aca="false">central_v2_m!K96</f>
        <v>4576758.43710347</v>
      </c>
      <c r="L108" s="67" t="n">
        <f aca="false">H108-I108</f>
        <v>1245846.81806533</v>
      </c>
      <c r="M108" s="67" t="n">
        <f aca="false">J108-K108</f>
        <v>141549.23001351</v>
      </c>
      <c r="N108" s="165" t="n">
        <f aca="false">SUM(central_v5_m!C96:J96)</f>
        <v>3983571.19952264</v>
      </c>
      <c r="O108" s="7"/>
      <c r="P108" s="7"/>
      <c r="Q108" s="67" t="n">
        <f aca="false">I108*5.5017049523</f>
        <v>154774970.356871</v>
      </c>
      <c r="R108" s="67"/>
      <c r="S108" s="67"/>
      <c r="T108" s="7"/>
      <c r="U108" s="7"/>
      <c r="V108" s="67" t="n">
        <f aca="false">K108*5.5017049523</f>
        <v>25179974.558893</v>
      </c>
      <c r="W108" s="67" t="n">
        <f aca="false">M108*5.5017049523</f>
        <v>778762.099759581</v>
      </c>
      <c r="X108" s="67" t="n">
        <f aca="false">N108*5.1890047538+L108*5.5017049523</f>
        <v>27525051.500181</v>
      </c>
      <c r="Y108" s="67" t="n">
        <f aca="false">N108*5.1890047538</f>
        <v>20670769.8914238</v>
      </c>
      <c r="Z108" s="67" t="n">
        <f aca="false">L108*5.5017049523</f>
        <v>6854281.6087572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central_v2_m!D97+temporary_pension_bonus_central!B97</f>
        <v>34198097.0197883</v>
      </c>
      <c r="G109" s="165" t="n">
        <f aca="false">central_v2_m!E97+temporary_pension_bonus_central!B97</f>
        <v>32808239.5851422</v>
      </c>
      <c r="H109" s="67" t="n">
        <f aca="false">F109-J109</f>
        <v>29379622.7670168</v>
      </c>
      <c r="I109" s="67" t="n">
        <f aca="false">G109-K109</f>
        <v>28134319.5599538</v>
      </c>
      <c r="J109" s="165" t="n">
        <f aca="false">central_v2_m!J97</f>
        <v>4818474.25277154</v>
      </c>
      <c r="K109" s="165" t="n">
        <f aca="false">central_v2_m!K97</f>
        <v>4673920.0251884</v>
      </c>
      <c r="L109" s="67" t="n">
        <f aca="false">H109-I109</f>
        <v>1245303.20706298</v>
      </c>
      <c r="M109" s="67" t="n">
        <f aca="false">J109-K109</f>
        <v>144554.227583146</v>
      </c>
      <c r="N109" s="165" t="n">
        <f aca="false">SUM(central_v5_m!C97:J97)</f>
        <v>3949597.13609756</v>
      </c>
      <c r="O109" s="7"/>
      <c r="P109" s="7"/>
      <c r="Q109" s="67" t="n">
        <f aca="false">I109*5.5017049523</f>
        <v>154786725.252588</v>
      </c>
      <c r="R109" s="67"/>
      <c r="S109" s="67"/>
      <c r="T109" s="7"/>
      <c r="U109" s="7"/>
      <c r="V109" s="67" t="n">
        <f aca="false">K109*5.5017049523</f>
        <v>25714528.9492332</v>
      </c>
      <c r="W109" s="67" t="n">
        <f aca="false">M109*5.5017049523</f>
        <v>795294.709770094</v>
      </c>
      <c r="X109" s="67" t="n">
        <f aca="false">N109*5.1890047538+L109*5.5017049523</f>
        <v>27345769.1362186</v>
      </c>
      <c r="Y109" s="67" t="n">
        <f aca="false">N109*5.1890047538</f>
        <v>20494478.3148051</v>
      </c>
      <c r="Z109" s="67" t="n">
        <f aca="false">L109*5.5017049523</f>
        <v>6851290.82141348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central_v2_m!D98+temporary_pension_bonus_central!B98</f>
        <v>34443481.4818798</v>
      </c>
      <c r="G110" s="163" t="n">
        <f aca="false">central_v2_m!E98+temporary_pension_bonus_central!B98</f>
        <v>33044353.1356902</v>
      </c>
      <c r="H110" s="8" t="n">
        <f aca="false">F110-J110</f>
        <v>29495494.6405893</v>
      </c>
      <c r="I110" s="8" t="n">
        <f aca="false">G110-K110</f>
        <v>28244805.8996384</v>
      </c>
      <c r="J110" s="163" t="n">
        <f aca="false">central_v2_m!J98</f>
        <v>4947986.84129048</v>
      </c>
      <c r="K110" s="163" t="n">
        <f aca="false">central_v2_m!K98</f>
        <v>4799547.23605177</v>
      </c>
      <c r="L110" s="8" t="n">
        <f aca="false">H110-I110</f>
        <v>1250688.74095092</v>
      </c>
      <c r="M110" s="8" t="n">
        <f aca="false">J110-K110</f>
        <v>148439.605238713</v>
      </c>
      <c r="N110" s="163" t="n">
        <f aca="false">SUM(central_v5_m!C98:J98)</f>
        <v>4876468.49202321</v>
      </c>
      <c r="O110" s="5"/>
      <c r="P110" s="5"/>
      <c r="Q110" s="8" t="n">
        <f aca="false">I110*5.5017049523</f>
        <v>155394588.494793</v>
      </c>
      <c r="R110" s="8"/>
      <c r="S110" s="8"/>
      <c r="T110" s="5"/>
      <c r="U110" s="5"/>
      <c r="V110" s="8" t="n">
        <f aca="false">K110*5.5017049523</f>
        <v>26405692.7973838</v>
      </c>
      <c r="W110" s="8" t="n">
        <f aca="false">M110*5.5017049523</f>
        <v>816670.911259286</v>
      </c>
      <c r="X110" s="8" t="n">
        <f aca="false">N110*5.1890047538+L110*5.5017049523</f>
        <v>32184938.6267398</v>
      </c>
      <c r="Y110" s="8" t="n">
        <f aca="false">N110*5.1890047538</f>
        <v>25304018.1868643</v>
      </c>
      <c r="Z110" s="8" t="n">
        <f aca="false">L110*5.5017049523</f>
        <v>6880920.43987551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central_v2_m!D99+temporary_pension_bonus_central!B99</f>
        <v>34586920.0390709</v>
      </c>
      <c r="G111" s="165" t="n">
        <f aca="false">central_v2_m!E99+temporary_pension_bonus_central!B99</f>
        <v>33183236.2106024</v>
      </c>
      <c r="H111" s="67" t="n">
        <f aca="false">F111-J111</f>
        <v>29592303.8518623</v>
      </c>
      <c r="I111" s="67" t="n">
        <f aca="false">G111-K111</f>
        <v>28338458.5090101</v>
      </c>
      <c r="J111" s="165" t="n">
        <f aca="false">central_v2_m!J99</f>
        <v>4994616.18720858</v>
      </c>
      <c r="K111" s="165" t="n">
        <f aca="false">central_v2_m!K99</f>
        <v>4844777.70159232</v>
      </c>
      <c r="L111" s="67" t="n">
        <f aca="false">H111-I111</f>
        <v>1253845.34285219</v>
      </c>
      <c r="M111" s="67" t="n">
        <f aca="false">J111-K111</f>
        <v>149838.485616257</v>
      </c>
      <c r="N111" s="165" t="n">
        <f aca="false">SUM(central_v5_m!C99:J99)</f>
        <v>3966309.55047715</v>
      </c>
      <c r="O111" s="7"/>
      <c r="P111" s="7"/>
      <c r="Q111" s="67" t="n">
        <f aca="false">I111*5.5017049523</f>
        <v>155909837.519569</v>
      </c>
      <c r="R111" s="67"/>
      <c r="S111" s="67"/>
      <c r="T111" s="7"/>
      <c r="U111" s="7"/>
      <c r="V111" s="67" t="n">
        <f aca="false">K111*5.5017049523</f>
        <v>26654537.4736431</v>
      </c>
      <c r="W111" s="67" t="n">
        <f aca="false">M111*5.5017049523</f>
        <v>824367.138360096</v>
      </c>
      <c r="X111" s="67" t="n">
        <f aca="false">N111*5.1890047538+L111*5.5017049523</f>
        <v>27479486.2446565</v>
      </c>
      <c r="Y111" s="67" t="n">
        <f aca="false">N111*5.1890047538</f>
        <v>20581199.1124683</v>
      </c>
      <c r="Z111" s="67" t="n">
        <f aca="false">L111*5.5017049523</f>
        <v>6898287.13218821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central_v2_m!D100+temporary_pension_bonus_central!B100</f>
        <v>34708036.4190876</v>
      </c>
      <c r="G112" s="165" t="n">
        <f aca="false">central_v2_m!E100+temporary_pension_bonus_central!B100</f>
        <v>33300902.5653317</v>
      </c>
      <c r="H112" s="67" t="n">
        <f aca="false">F112-J112</f>
        <v>29602263.4003682</v>
      </c>
      <c r="I112" s="67" t="n">
        <f aca="false">G112-K112</f>
        <v>28348302.7371739</v>
      </c>
      <c r="J112" s="165" t="n">
        <f aca="false">central_v2_m!J100</f>
        <v>5105773.01871946</v>
      </c>
      <c r="K112" s="165" t="n">
        <f aca="false">central_v2_m!K100</f>
        <v>4952599.82815787</v>
      </c>
      <c r="L112" s="67" t="n">
        <f aca="false">H112-I112</f>
        <v>1253960.66319432</v>
      </c>
      <c r="M112" s="67" t="n">
        <f aca="false">J112-K112</f>
        <v>153173.190561584</v>
      </c>
      <c r="N112" s="165" t="n">
        <f aca="false">SUM(central_v5_m!C100:J100)</f>
        <v>3948677.58652348</v>
      </c>
      <c r="Q112" s="67" t="n">
        <f aca="false">I112*5.5017049523</f>
        <v>155963997.558409</v>
      </c>
      <c r="R112" s="67"/>
      <c r="S112" s="67"/>
      <c r="V112" s="67" t="n">
        <f aca="false">K112*5.5017049523</f>
        <v>27247743.0013363</v>
      </c>
      <c r="W112" s="67" t="n">
        <f aca="false">M112*5.5017049523</f>
        <v>842713.701072259</v>
      </c>
      <c r="X112" s="67" t="n">
        <f aca="false">N112*5.1890047538+L112*5.5017049523</f>
        <v>27388628.3583794</v>
      </c>
      <c r="Y112" s="67" t="n">
        <f aca="false">N112*5.1890047538</f>
        <v>20489706.7676939</v>
      </c>
      <c r="Z112" s="67" t="n">
        <f aca="false">L112*5.5017049523</f>
        <v>6898921.59068559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central_v2_m!D101+temporary_pension_bonus_central!B101</f>
        <v>34925110.01961</v>
      </c>
      <c r="G113" s="165" t="n">
        <f aca="false">central_v2_m!E101+temporary_pension_bonus_central!B101</f>
        <v>33509503.7492381</v>
      </c>
      <c r="H113" s="67" t="n">
        <f aca="false">F113-J113</f>
        <v>29739688.9489601</v>
      </c>
      <c r="I113" s="67" t="n">
        <f aca="false">G113-K113</f>
        <v>28479645.3107077</v>
      </c>
      <c r="J113" s="165" t="n">
        <f aca="false">central_v2_m!J101</f>
        <v>5185421.07064993</v>
      </c>
      <c r="K113" s="165" t="n">
        <f aca="false">central_v2_m!K101</f>
        <v>5029858.43853044</v>
      </c>
      <c r="L113" s="67" t="n">
        <f aca="false">H113-I113</f>
        <v>1260043.63825241</v>
      </c>
      <c r="M113" s="67" t="n">
        <f aca="false">J113-K113</f>
        <v>155562.632119497</v>
      </c>
      <c r="N113" s="165" t="n">
        <f aca="false">SUM(central_v5_m!C101:J101)</f>
        <v>3865783.17253342</v>
      </c>
      <c r="Q113" s="67" t="n">
        <f aca="false">I113*5.5017049523</f>
        <v>156686605.645668</v>
      </c>
      <c r="R113" s="67"/>
      <c r="S113" s="67"/>
      <c r="V113" s="67" t="n">
        <f aca="false">K113*5.5017049523</f>
        <v>27672797.0806308</v>
      </c>
      <c r="W113" s="67" t="n">
        <f aca="false">M113*5.5017049523</f>
        <v>855859.703524661</v>
      </c>
      <c r="X113" s="67" t="n">
        <f aca="false">N113*5.1890047538+L113*5.5017049523</f>
        <v>26991955.5841233</v>
      </c>
      <c r="Y113" s="67" t="n">
        <f aca="false">N113*5.1890047538</f>
        <v>20059567.2594359</v>
      </c>
      <c r="Z113" s="67" t="n">
        <f aca="false">L113*5.5017049523</f>
        <v>6932388.3246874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central_v2_m!D102+temporary_pension_bonus_central!B102</f>
        <v>35083389.6247693</v>
      </c>
      <c r="G114" s="163" t="n">
        <f aca="false">central_v2_m!E102+temporary_pension_bonus_central!B102</f>
        <v>33663250.0398638</v>
      </c>
      <c r="H114" s="8" t="n">
        <f aca="false">F114-J114</f>
        <v>29837566.8771416</v>
      </c>
      <c r="I114" s="8" t="n">
        <f aca="false">G114-K114</f>
        <v>28574801.974665</v>
      </c>
      <c r="J114" s="163" t="n">
        <f aca="false">central_v2_m!J102</f>
        <v>5245822.74762769</v>
      </c>
      <c r="K114" s="163" t="n">
        <f aca="false">central_v2_m!K102</f>
        <v>5088448.06519886</v>
      </c>
      <c r="L114" s="8" t="n">
        <f aca="false">H114-I114</f>
        <v>1262764.9024766</v>
      </c>
      <c r="M114" s="8" t="n">
        <f aca="false">J114-K114</f>
        <v>157374.68242883</v>
      </c>
      <c r="N114" s="163" t="n">
        <f aca="false">SUM(central_v5_m!C102:J102)</f>
        <v>4794017.90089211</v>
      </c>
      <c r="O114" s="5"/>
      <c r="P114" s="5"/>
      <c r="Q114" s="8" t="n">
        <f aca="false">I114*5.5017049523</f>
        <v>157210129.535006</v>
      </c>
      <c r="R114" s="8"/>
      <c r="S114" s="8"/>
      <c r="T114" s="5"/>
      <c r="U114" s="5"/>
      <c r="V114" s="8" t="n">
        <f aca="false">K114*5.5017049523</f>
        <v>27995139.9198259</v>
      </c>
      <c r="W114" s="8" t="n">
        <f aca="false">M114*5.5017049523</f>
        <v>865829.069685335</v>
      </c>
      <c r="X114" s="8" t="n">
        <f aca="false">N114*5.1890047538+L114*5.5017049523</f>
        <v>31823541.5950776</v>
      </c>
      <c r="Y114" s="8" t="n">
        <f aca="false">N114*5.1890047538</f>
        <v>24876181.6775314</v>
      </c>
      <c r="Z114" s="8" t="n">
        <f aca="false">L114*5.5017049523</f>
        <v>6947359.91754614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central_v2_m!D103+temporary_pension_bonus_central!B103</f>
        <v>35350320.7340658</v>
      </c>
      <c r="G115" s="165" t="n">
        <f aca="false">central_v2_m!E103+temporary_pension_bonus_central!B103</f>
        <v>33918610.3127906</v>
      </c>
      <c r="H115" s="67" t="n">
        <f aca="false">F115-J115</f>
        <v>30036729.2794426</v>
      </c>
      <c r="I115" s="67" t="n">
        <f aca="false">G115-K115</f>
        <v>28764426.6018061</v>
      </c>
      <c r="J115" s="165" t="n">
        <f aca="false">central_v2_m!J103</f>
        <v>5313591.4546232</v>
      </c>
      <c r="K115" s="165" t="n">
        <f aca="false">central_v2_m!K103</f>
        <v>5154183.7109845</v>
      </c>
      <c r="L115" s="67" t="n">
        <f aca="false">H115-I115</f>
        <v>1272302.67763653</v>
      </c>
      <c r="M115" s="67" t="n">
        <f aca="false">J115-K115</f>
        <v>159407.743638695</v>
      </c>
      <c r="N115" s="165" t="n">
        <f aca="false">SUM(central_v5_m!C103:J103)</f>
        <v>3920836.64485735</v>
      </c>
      <c r="O115" s="7"/>
      <c r="P115" s="7"/>
      <c r="Q115" s="67" t="n">
        <f aca="false">I115*5.5017049523</f>
        <v>158253388.285226</v>
      </c>
      <c r="R115" s="67"/>
      <c r="S115" s="67"/>
      <c r="T115" s="7"/>
      <c r="U115" s="7"/>
      <c r="V115" s="67" t="n">
        <f aca="false">K115*5.5017049523</f>
        <v>28356798.0477874</v>
      </c>
      <c r="W115" s="67" t="n">
        <f aca="false">M115*5.5017049523</f>
        <v>877014.372611978</v>
      </c>
      <c r="X115" s="67" t="n">
        <f aca="false">N115*5.1890047538+L115*5.5017049523</f>
        <v>27345073.9314155</v>
      </c>
      <c r="Y115" s="67" t="n">
        <f aca="false">N115*5.1890047538</f>
        <v>20345239.989038</v>
      </c>
      <c r="Z115" s="67" t="n">
        <f aca="false">L115*5.5017049523</f>
        <v>6999833.94237743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central_v2_m!D104+temporary_pension_bonus_central!B104</f>
        <v>35456765.1399327</v>
      </c>
      <c r="G116" s="165" t="n">
        <f aca="false">central_v2_m!E104+temporary_pension_bonus_central!B104</f>
        <v>34020880.8591727</v>
      </c>
      <c r="H116" s="67" t="n">
        <f aca="false">F116-J116</f>
        <v>30114950.9362893</v>
      </c>
      <c r="I116" s="67" t="n">
        <f aca="false">G116-K116</f>
        <v>28839321.0816386</v>
      </c>
      <c r="J116" s="165" t="n">
        <f aca="false">central_v2_m!J104</f>
        <v>5341814.20364337</v>
      </c>
      <c r="K116" s="165" t="n">
        <f aca="false">central_v2_m!K104</f>
        <v>5181559.77753407</v>
      </c>
      <c r="L116" s="67" t="n">
        <f aca="false">H116-I116</f>
        <v>1275629.85465069</v>
      </c>
      <c r="M116" s="67" t="n">
        <f aca="false">J116-K116</f>
        <v>160254.4261093</v>
      </c>
      <c r="N116" s="165" t="n">
        <f aca="false">SUM(central_v5_m!C104:J104)</f>
        <v>3929894.49277196</v>
      </c>
      <c r="O116" s="7"/>
      <c r="P116" s="7"/>
      <c r="Q116" s="67" t="n">
        <f aca="false">I116*5.5017049523</f>
        <v>158665435.615821</v>
      </c>
      <c r="R116" s="67"/>
      <c r="S116" s="67"/>
      <c r="T116" s="7"/>
      <c r="U116" s="7"/>
      <c r="V116" s="67" t="n">
        <f aca="false">K116*5.5017049523</f>
        <v>28507413.0886977</v>
      </c>
      <c r="W116" s="67" t="n">
        <f aca="false">M116*5.5017049523</f>
        <v>881672.56975353</v>
      </c>
      <c r="X116" s="67" t="n">
        <f aca="false">N116*5.1890047538+L116*5.5017049523</f>
        <v>27410380.2935595</v>
      </c>
      <c r="Y116" s="67" t="n">
        <f aca="false">N116*5.1890047538</f>
        <v>20392241.2049261</v>
      </c>
      <c r="Z116" s="67" t="n">
        <f aca="false">L116*5.5017049523</f>
        <v>7018139.08863342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central_v2_m!D105+temporary_pension_bonus_central!B105</f>
        <v>35639939.5034287</v>
      </c>
      <c r="G117" s="165" t="n">
        <f aca="false">central_v2_m!E105+temporary_pension_bonus_central!B105</f>
        <v>34196496.6184452</v>
      </c>
      <c r="H117" s="67" t="n">
        <f aca="false">F117-J117</f>
        <v>30234710.4377544</v>
      </c>
      <c r="I117" s="67" t="n">
        <f aca="false">G117-K117</f>
        <v>28953424.4247411</v>
      </c>
      <c r="J117" s="165" t="n">
        <f aca="false">central_v2_m!J105</f>
        <v>5405229.06567434</v>
      </c>
      <c r="K117" s="165" t="n">
        <f aca="false">central_v2_m!K105</f>
        <v>5243072.19370411</v>
      </c>
      <c r="L117" s="67" t="n">
        <f aca="false">H117-I117</f>
        <v>1281286.01301327</v>
      </c>
      <c r="M117" s="67" t="n">
        <f aca="false">J117-K117</f>
        <v>162156.871970231</v>
      </c>
      <c r="N117" s="165" t="n">
        <f aca="false">SUM(central_v5_m!C105:J105)</f>
        <v>3819072.79454527</v>
      </c>
      <c r="O117" s="7"/>
      <c r="P117" s="7"/>
      <c r="Q117" s="67" t="n">
        <f aca="false">I117*5.5017049523</f>
        <v>159293198.543642</v>
      </c>
      <c r="R117" s="67"/>
      <c r="S117" s="67"/>
      <c r="T117" s="7"/>
      <c r="U117" s="7"/>
      <c r="V117" s="67" t="n">
        <f aca="false">K117*5.5017049523</f>
        <v>28845836.2533683</v>
      </c>
      <c r="W117" s="67" t="n">
        <f aca="false">M117*5.5017049523</f>
        <v>892139.265568095</v>
      </c>
      <c r="X117" s="67" t="n">
        <f aca="false">N117*5.1890047538+L117*5.5017049523</f>
        <v>26866444.4891115</v>
      </c>
      <c r="Y117" s="67" t="n">
        <f aca="false">N117*5.1890047538</f>
        <v>19817186.8860036</v>
      </c>
      <c r="Z117" s="67" t="n">
        <f aca="false">L117*5.5017049523</f>
        <v>7049257.60310783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80" colorId="64" zoomScale="60" zoomScaleNormal="60" zoomScalePageLayoutView="100" workbookViewId="0">
      <selection pane="topLeft" activeCell="R130" activeCellId="0" sqref="R130"/>
    </sheetView>
  </sheetViews>
  <sheetFormatPr defaultColWidth="9.37109375" defaultRowHeight="12.8" zeroHeight="false" outlineLevelRow="0" outlineLevelCol="0"/>
  <cols>
    <col collapsed="false" customWidth="true" hidden="false" outlineLevel="0" max="6" min="5" style="111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7"/>
      <c r="B9" s="176" t="n">
        <v>2015</v>
      </c>
      <c r="C9" s="7" t="n">
        <v>1</v>
      </c>
      <c r="D9" s="176" t="n">
        <v>161</v>
      </c>
      <c r="E9" s="165" t="n">
        <f aca="false">central_SIPA_income!B2</f>
        <v>18034497.499367</v>
      </c>
      <c r="F9" s="165" t="n">
        <f aca="false">central_SIPA_income!I2</f>
        <v>132278.052265445</v>
      </c>
      <c r="G9" s="67" t="n">
        <f aca="false">E9-F9*0.7</f>
        <v>17941902.8627812</v>
      </c>
      <c r="H9" s="9"/>
      <c r="I9" s="177"/>
      <c r="J9" s="67" t="n">
        <f aca="false">G9*3.8235866717</f>
        <v>68602420.6510662</v>
      </c>
      <c r="K9" s="9"/>
      <c r="L9" s="177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6" t="n">
        <v>2015</v>
      </c>
      <c r="C10" s="7" t="n">
        <v>2</v>
      </c>
      <c r="D10" s="176" t="n">
        <v>162</v>
      </c>
      <c r="E10" s="165" t="n">
        <f aca="false">central_SIPA_income!B3</f>
        <v>22385764.1527932</v>
      </c>
      <c r="F10" s="165" t="n">
        <f aca="false">central_SIPA_income!I3</f>
        <v>137545.195244366</v>
      </c>
      <c r="G10" s="67" t="n">
        <f aca="false">E10-F10*0.7</f>
        <v>22289482.5161221</v>
      </c>
      <c r="H10" s="9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6" t="n">
        <v>2015</v>
      </c>
      <c r="C11" s="7" t="n">
        <v>3</v>
      </c>
      <c r="D11" s="176" t="n">
        <v>163</v>
      </c>
      <c r="E11" s="165" t="n">
        <f aca="false">central_SIPA_income!B4</f>
        <v>20234056.7711665</v>
      </c>
      <c r="F11" s="165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6" t="n">
        <v>2015</v>
      </c>
      <c r="C12" s="7" t="n">
        <v>4</v>
      </c>
      <c r="D12" s="176" t="n">
        <v>164</v>
      </c>
      <c r="E12" s="165" t="n">
        <f aca="false">central_SIPA_income!B5</f>
        <v>23483163.7309384</v>
      </c>
      <c r="F12" s="165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central_SIPA_income!B6</f>
        <v>19146816.254714</v>
      </c>
      <c r="F13" s="163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central_SIPA_income!B7</f>
        <v>21810280.3571705</v>
      </c>
      <c r="F14" s="165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central_SIPA_income!B8</f>
        <v>18980756.5787828</v>
      </c>
      <c r="F15" s="165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central_SIPA_income!B9</f>
        <v>22397188.7827913</v>
      </c>
      <c r="F16" s="165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central_SIPA_income!B10</f>
        <v>19615633.2382376</v>
      </c>
      <c r="F17" s="163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central_SIPA_income!B11</f>
        <v>23378790.7203935</v>
      </c>
      <c r="F18" s="165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central_SIPA_income!B12</f>
        <v>20578914.6776703</v>
      </c>
      <c r="F19" s="165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central_SIPA_income!B13</f>
        <v>24419598.4120469</v>
      </c>
      <c r="F20" s="165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central_SIPA_income!B14</f>
        <v>19446933.4382352</v>
      </c>
      <c r="F21" s="163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central_SIPA_income!B15</f>
        <v>21970032.2997489</v>
      </c>
      <c r="F22" s="165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central_SIPA_income!B16</f>
        <v>18061907.8282328</v>
      </c>
      <c r="F23" s="165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central_SIPA_income!B17</f>
        <v>19818011.5998267</v>
      </c>
      <c r="F24" s="165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central_SIPA_income!B18</f>
        <v>15851385.0013307</v>
      </c>
      <c r="F25" s="163" t="n">
        <f aca="false">central_SIPA_income!I18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central_SIPA_income!B19</f>
        <v>18844983.0549242</v>
      </c>
      <c r="F26" s="165" t="n">
        <f aca="false">central_SIPA_income!I19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central_SIPA_income!B20</f>
        <v>15710193.8603896</v>
      </c>
      <c r="F27" s="165" t="n">
        <f aca="false">central_SIPA_income!I20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central_SIPA_income!B21</f>
        <v>17901847.1373961</v>
      </c>
      <c r="F28" s="165" t="n">
        <f aca="false">central_SIPA_income!I21</f>
        <v>105328.863710972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central_SIPA_income!B22</f>
        <v>16312290.4430825</v>
      </c>
      <c r="F29" s="163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central_SIPA_income!B23</f>
        <v>18376456.9659741</v>
      </c>
      <c r="F30" s="165" t="n">
        <f aca="false">central_SIPA_income!I23</f>
        <v>82723.7607858221</v>
      </c>
      <c r="G30" s="67" t="n">
        <f aca="false">E30-F30*0.7</f>
        <v>18318550.333424</v>
      </c>
      <c r="H30" s="67"/>
      <c r="I30" s="67"/>
      <c r="J30" s="67" t="n">
        <f aca="false">G30*3.8235866717</f>
        <v>70042564.8997456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central_SIPA_income!B24</f>
        <v>15775623.187441</v>
      </c>
      <c r="F31" s="165" t="n">
        <f aca="false">central_SIPA_income!I24</f>
        <v>82703.572565179</v>
      </c>
      <c r="G31" s="67" t="n">
        <f aca="false">E31-F31*0.7</f>
        <v>15717730.6866453</v>
      </c>
      <c r="H31" s="67"/>
      <c r="I31" s="67"/>
      <c r="J31" s="67" t="n">
        <f aca="false">G31*3.8235866717</f>
        <v>60098105.5628272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central_SIPA_income!B25</f>
        <v>19094122.7808011</v>
      </c>
      <c r="F32" s="165" t="n">
        <f aca="false">central_SIPA_income!I25</f>
        <v>88026.8110739797</v>
      </c>
      <c r="G32" s="67" t="n">
        <f aca="false">E32-F32*0.7</f>
        <v>19032504.0130493</v>
      </c>
      <c r="H32" s="67"/>
      <c r="I32" s="67"/>
      <c r="J32" s="67" t="n">
        <f aca="false">G32*3.8235866717</f>
        <v>72772428.673372</v>
      </c>
      <c r="K32" s="9"/>
      <c r="L32" s="67"/>
      <c r="M32" s="67" t="n">
        <f aca="false">F32*2.511711692</f>
        <v>221097.97058399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central_SIPA_income!B26</f>
        <v>16817161.1222165</v>
      </c>
      <c r="F33" s="163" t="n">
        <f aca="false">central_SIPA_income!I26</f>
        <v>95312.4611729082</v>
      </c>
      <c r="G33" s="8" t="n">
        <f aca="false">E33-F33*0.7</f>
        <v>16750442.3993954</v>
      </c>
      <c r="H33" s="8"/>
      <c r="I33" s="8"/>
      <c r="J33" s="8" t="n">
        <f aca="false">G33*3.8235866717</f>
        <v>64046768.303407</v>
      </c>
      <c r="K33" s="6"/>
      <c r="L33" s="8"/>
      <c r="M33" s="8" t="n">
        <f aca="false">F33*2.511711692</f>
        <v>239397.42312129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central_SIPA_income!B27</f>
        <v>19717357.5887034</v>
      </c>
      <c r="F34" s="165" t="n">
        <f aca="false">central_SIPA_income!I27</f>
        <v>97128.4700677565</v>
      </c>
      <c r="G34" s="67" t="n">
        <f aca="false">E34-F34*0.7</f>
        <v>19649367.659656</v>
      </c>
      <c r="H34" s="67"/>
      <c r="I34" s="67"/>
      <c r="J34" s="67" t="n">
        <f aca="false">G34*3.8235866717</f>
        <v>75131060.2907935</v>
      </c>
      <c r="K34" s="9"/>
      <c r="L34" s="67"/>
      <c r="M34" s="67" t="n">
        <f aca="false">F34*2.511711692</f>
        <v>243958.713895256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central_SIPA_income!B28</f>
        <v>17479015.1075059</v>
      </c>
      <c r="F35" s="165" t="n">
        <f aca="false">central_SIPA_income!I28</f>
        <v>99749.0592256444</v>
      </c>
      <c r="G35" s="67" t="n">
        <f aca="false">E35-F35*0.7</f>
        <v>17409190.7660479</v>
      </c>
      <c r="H35" s="67"/>
      <c r="I35" s="67"/>
      <c r="J35" s="67" t="n">
        <f aca="false">G35*3.8235866717</f>
        <v>66565549.7781436</v>
      </c>
      <c r="K35" s="9"/>
      <c r="L35" s="67"/>
      <c r="M35" s="67" t="n">
        <f aca="false">F35*2.511711692</f>
        <v>250540.878323052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central_SIPA_income!B29</f>
        <v>20589192.4659837</v>
      </c>
      <c r="F36" s="165" t="n">
        <f aca="false">central_SIPA_income!I29</f>
        <v>99926.3374893916</v>
      </c>
      <c r="G36" s="67" t="n">
        <f aca="false">E36-F36*0.7</f>
        <v>20519244.0297411</v>
      </c>
      <c r="H36" s="67"/>
      <c r="I36" s="67"/>
      <c r="J36" s="67" t="n">
        <f aca="false">G36*3.8235866717</f>
        <v>78457107.985478</v>
      </c>
      <c r="K36" s="9"/>
      <c r="L36" s="67"/>
      <c r="M36" s="67" t="n">
        <f aca="false">F36*2.511711692</f>
        <v>250986.150210843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central_SIPA_income!B30</f>
        <v>17948122.9556862</v>
      </c>
      <c r="F37" s="163" t="n">
        <f aca="false">central_SIPA_income!I30</f>
        <v>103313.572523547</v>
      </c>
      <c r="G37" s="8" t="n">
        <f aca="false">E37-F37*0.7</f>
        <v>17875803.4549197</v>
      </c>
      <c r="H37" s="8"/>
      <c r="I37" s="8"/>
      <c r="J37" s="8" t="n">
        <f aca="false">G37*3.8235866717</f>
        <v>68349683.8361598</v>
      </c>
      <c r="K37" s="6"/>
      <c r="L37" s="8"/>
      <c r="M37" s="8" t="n">
        <f aca="false">F37*2.511711692</f>
        <v>259493.908049683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central_SIPA_income!B31</f>
        <v>21202185.5430572</v>
      </c>
      <c r="F38" s="165" t="n">
        <f aca="false">central_SIPA_income!I31</f>
        <v>102715.463373592</v>
      </c>
      <c r="G38" s="67" t="n">
        <f aca="false">E38-F38*0.7</f>
        <v>21130284.7186957</v>
      </c>
      <c r="H38" s="67"/>
      <c r="I38" s="67"/>
      <c r="J38" s="67" t="n">
        <f aca="false">G38*3.8235866717</f>
        <v>80793475.0196312</v>
      </c>
      <c r="K38" s="9"/>
      <c r="L38" s="67"/>
      <c r="M38" s="67" t="n">
        <f aca="false">F38*2.511711692</f>
        <v>257991.630304648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central_SIPA_income!B32</f>
        <v>18516484.4417064</v>
      </c>
      <c r="F39" s="165" t="n">
        <f aca="false">central_SIPA_income!I32</f>
        <v>103509.806691832</v>
      </c>
      <c r="G39" s="67" t="n">
        <f aca="false">E39-F39*0.7</f>
        <v>18444027.5770221</v>
      </c>
      <c r="H39" s="67"/>
      <c r="I39" s="67"/>
      <c r="J39" s="67" t="n">
        <f aca="false">G39*3.8235866717</f>
        <v>70522338.0159691</v>
      </c>
      <c r="K39" s="9"/>
      <c r="L39" s="67"/>
      <c r="M39" s="67" t="n">
        <f aca="false">F39*2.511711692</f>
        <v>259986.791704535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central_SIPA_income!B33</f>
        <v>21744744.529617</v>
      </c>
      <c r="F40" s="165" t="n">
        <f aca="false">central_SIPA_income!I33</f>
        <v>102688.443190472</v>
      </c>
      <c r="G40" s="67" t="n">
        <f aca="false">E40-F40*0.7</f>
        <v>21672862.6193837</v>
      </c>
      <c r="H40" s="67"/>
      <c r="I40" s="67"/>
      <c r="J40" s="67" t="n">
        <f aca="false">G40*3.8235866717</f>
        <v>82868068.6490607</v>
      </c>
      <c r="K40" s="9"/>
      <c r="L40" s="67"/>
      <c r="M40" s="67" t="n">
        <f aca="false">F40*2.511711692</f>
        <v>257923.763394787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central_SIPA_income!B34</f>
        <v>19059636.78247</v>
      </c>
      <c r="F41" s="163" t="n">
        <f aca="false">central_SIPA_income!I34</f>
        <v>102500.762835434</v>
      </c>
      <c r="G41" s="8" t="n">
        <f aca="false">E41-F41*0.7</f>
        <v>18987886.2484852</v>
      </c>
      <c r="H41" s="8"/>
      <c r="I41" s="8"/>
      <c r="J41" s="8" t="n">
        <f aca="false">G41*3.8235866717</f>
        <v>72601828.7834638</v>
      </c>
      <c r="K41" s="6"/>
      <c r="L41" s="8"/>
      <c r="M41" s="8" t="n">
        <f aca="false">F41*2.511711692</f>
        <v>257452.364452679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central_SIPA_income!B35</f>
        <v>22301086.8102038</v>
      </c>
      <c r="F42" s="165" t="n">
        <f aca="false">central_SIPA_income!I35</f>
        <v>99431.5465119042</v>
      </c>
      <c r="G42" s="67" t="n">
        <f aca="false">E42-F42*0.7</f>
        <v>22231484.7276455</v>
      </c>
      <c r="H42" s="67"/>
      <c r="I42" s="67"/>
      <c r="J42" s="67" t="n">
        <f aca="false">G42*3.8235866717</f>
        <v>85004008.6967273</v>
      </c>
      <c r="K42" s="9"/>
      <c r="L42" s="67"/>
      <c r="M42" s="67" t="n">
        <f aca="false">F42*2.511711692</f>
        <v>249743.377927592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central_SIPA_income!B36</f>
        <v>19495912.6760832</v>
      </c>
      <c r="F43" s="165" t="n">
        <f aca="false">central_SIPA_income!I36</f>
        <v>104133.997239399</v>
      </c>
      <c r="G43" s="67" t="n">
        <f aca="false">E43-F43*0.7</f>
        <v>19423018.8780156</v>
      </c>
      <c r="H43" s="67"/>
      <c r="I43" s="67"/>
      <c r="J43" s="67" t="n">
        <f aca="false">G43*3.8235866717</f>
        <v>74265596.106158</v>
      </c>
      <c r="K43" s="9"/>
      <c r="L43" s="67"/>
      <c r="M43" s="67" t="n">
        <f aca="false">F43*2.511711692</f>
        <v>261554.578400893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central_SIPA_income!B37</f>
        <v>22836955.0233478</v>
      </c>
      <c r="F44" s="165" t="n">
        <f aca="false">central_SIPA_income!I37</f>
        <v>104483.559001365</v>
      </c>
      <c r="G44" s="67" t="n">
        <f aca="false">E44-F44*0.7</f>
        <v>22763816.5320469</v>
      </c>
      <c r="H44" s="67"/>
      <c r="I44" s="67"/>
      <c r="J44" s="67" t="n">
        <f aca="false">G44*3.8235866717</f>
        <v>87039425.4889585</v>
      </c>
      <c r="K44" s="9"/>
      <c r="L44" s="67"/>
      <c r="M44" s="67" t="n">
        <f aca="false">F44*2.511711692</f>
        <v>262432.576765502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central_SIPA_income!B38</f>
        <v>19943617.4333836</v>
      </c>
      <c r="F45" s="163" t="n">
        <f aca="false">central_SIPA_income!I38</f>
        <v>102602.973563744</v>
      </c>
      <c r="G45" s="8" t="n">
        <f aca="false">E45-F45*0.7</f>
        <v>19871795.351889</v>
      </c>
      <c r="H45" s="8"/>
      <c r="I45" s="8"/>
      <c r="J45" s="8" t="n">
        <f aca="false">G45*3.8235866717</f>
        <v>75981531.8502329</v>
      </c>
      <c r="K45" s="6"/>
      <c r="L45" s="8"/>
      <c r="M45" s="8" t="n">
        <f aca="false">F45*2.511711692</f>
        <v>257709.088334022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central_SIPA_income!B39</f>
        <v>23123586.048561</v>
      </c>
      <c r="F46" s="165" t="n">
        <f aca="false">central_SIPA_income!I39</f>
        <v>105447.138241767</v>
      </c>
      <c r="G46" s="67" t="n">
        <f aca="false">E46-F46*0.7</f>
        <v>23049773.0517917</v>
      </c>
      <c r="H46" s="67"/>
      <c r="I46" s="67"/>
      <c r="J46" s="67" t="n">
        <f aca="false">G46*3.8235866717</f>
        <v>88132805.0265406</v>
      </c>
      <c r="K46" s="9"/>
      <c r="L46" s="67"/>
      <c r="M46" s="67" t="n">
        <f aca="false">F46*2.511711692</f>
        <v>264852.810009786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central_SIPA_income!B40</f>
        <v>20227073.161906</v>
      </c>
      <c r="F47" s="165" t="n">
        <f aca="false">central_SIPA_income!I40</f>
        <v>105527.511288269</v>
      </c>
      <c r="G47" s="67" t="n">
        <f aca="false">E47-F47*0.7</f>
        <v>20153203.9040042</v>
      </c>
      <c r="H47" s="67"/>
      <c r="I47" s="67"/>
      <c r="J47" s="67" t="n">
        <f aca="false">G47*3.8235866717</f>
        <v>77057521.8394029</v>
      </c>
      <c r="K47" s="9"/>
      <c r="L47" s="67"/>
      <c r="M47" s="67" t="n">
        <f aca="false">F47*2.511711692</f>
        <v>265054.683930408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central_SIPA_income!B41</f>
        <v>23379348.8207869</v>
      </c>
      <c r="F48" s="165" t="n">
        <f aca="false">central_SIPA_income!I41</f>
        <v>107592.885134346</v>
      </c>
      <c r="G48" s="67" t="n">
        <f aca="false">E48-F48*0.7</f>
        <v>23304033.8011929</v>
      </c>
      <c r="H48" s="67"/>
      <c r="I48" s="67"/>
      <c r="J48" s="67" t="n">
        <f aca="false">G48*3.8235866717</f>
        <v>89104993.0390875</v>
      </c>
      <c r="K48" s="9"/>
      <c r="L48" s="67"/>
      <c r="M48" s="67" t="n">
        <f aca="false">F48*2.511711692</f>
        <v>270242.307567949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central_SIPA_income!B42</f>
        <v>20795918.9498426</v>
      </c>
      <c r="F49" s="163" t="n">
        <f aca="false">central_SIPA_income!I42</f>
        <v>109946.928769787</v>
      </c>
      <c r="G49" s="8" t="n">
        <f aca="false">E49-F49*0.7</f>
        <v>20718956.0997038</v>
      </c>
      <c r="H49" s="8"/>
      <c r="I49" s="8"/>
      <c r="J49" s="8" t="n">
        <f aca="false">G49*3.8235866717</f>
        <v>79220724.3943648</v>
      </c>
      <c r="K49" s="6"/>
      <c r="L49" s="8"/>
      <c r="M49" s="8" t="n">
        <f aca="false">F49*2.511711692</f>
        <v>276154.986490565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central_SIPA_income!B43</f>
        <v>24260461.944292</v>
      </c>
      <c r="F50" s="165" t="n">
        <f aca="false">central_SIPA_income!I43</f>
        <v>107687.146284379</v>
      </c>
      <c r="G50" s="67" t="n">
        <f aca="false">E50-F50*0.7</f>
        <v>24185080.9418929</v>
      </c>
      <c r="H50" s="67"/>
      <c r="I50" s="67"/>
      <c r="J50" s="67" t="n">
        <f aca="false">G50*3.8235866717</f>
        <v>92473753.1434075</v>
      </c>
      <c r="K50" s="9"/>
      <c r="L50" s="67"/>
      <c r="M50" s="67" t="n">
        <f aca="false">F50*2.511711692</f>
        <v>270479.064400589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central_SIPA_income!B44</f>
        <v>21215918.9922992</v>
      </c>
      <c r="F51" s="165" t="n">
        <f aca="false">central_SIPA_income!I44</f>
        <v>112306.204339627</v>
      </c>
      <c r="G51" s="67" t="n">
        <f aca="false">E51-F51*0.7</f>
        <v>21137304.6492614</v>
      </c>
      <c r="H51" s="67"/>
      <c r="I51" s="67"/>
      <c r="J51" s="67" t="n">
        <f aca="false">G51*3.8235866717</f>
        <v>80820316.3325784</v>
      </c>
      <c r="K51" s="9"/>
      <c r="L51" s="67"/>
      <c r="M51" s="67" t="n">
        <f aca="false">F51*2.511711692</f>
        <v>282080.806523981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central_SIPA_income!B45</f>
        <v>24666727.6985982</v>
      </c>
      <c r="F52" s="165" t="n">
        <f aca="false">central_SIPA_income!I45</f>
        <v>109370.947099664</v>
      </c>
      <c r="G52" s="67" t="n">
        <f aca="false">E52-F52*0.7</f>
        <v>24590168.0356284</v>
      </c>
      <c r="H52" s="67"/>
      <c r="I52" s="67"/>
      <c r="J52" s="67" t="n">
        <f aca="false">G52*3.8235866717</f>
        <v>94022638.7558922</v>
      </c>
      <c r="K52" s="9"/>
      <c r="L52" s="67"/>
      <c r="M52" s="67" t="n">
        <f aca="false">F52*2.511711692</f>
        <v>274708.286595339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central_SIPA_income!B46</f>
        <v>21398451.7437444</v>
      </c>
      <c r="F53" s="163" t="n">
        <f aca="false">central_SIPA_income!I46</f>
        <v>113106.065416478</v>
      </c>
      <c r="G53" s="8" t="n">
        <f aca="false">E53-F53*0.7</f>
        <v>21319277.4979529</v>
      </c>
      <c r="H53" s="8"/>
      <c r="I53" s="8"/>
      <c r="J53" s="8" t="n">
        <f aca="false">G53*3.8235866717</f>
        <v>81516105.2914464</v>
      </c>
      <c r="K53" s="6"/>
      <c r="L53" s="8"/>
      <c r="M53" s="8" t="n">
        <f aca="false">F53*2.511711692</f>
        <v>284089.826942685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central_SIPA_income!B47</f>
        <v>24829903.8345106</v>
      </c>
      <c r="F54" s="165" t="n">
        <f aca="false">central_SIPA_income!I47</f>
        <v>111946.219532798</v>
      </c>
      <c r="G54" s="67" t="n">
        <f aca="false">E54-F54*0.7</f>
        <v>24751541.4808377</v>
      </c>
      <c r="H54" s="67"/>
      <c r="I54" s="67"/>
      <c r="J54" s="67" t="n">
        <f aca="false">G54*3.8235866717</f>
        <v>94639664.1101606</v>
      </c>
      <c r="K54" s="9"/>
      <c r="L54" s="67"/>
      <c r="M54" s="67" t="n">
        <f aca="false">F54*2.511711692</f>
        <v>281176.628475727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central_SIPA_income!B48</f>
        <v>21909529.0065305</v>
      </c>
      <c r="F55" s="165" t="n">
        <f aca="false">central_SIPA_income!I48</f>
        <v>108849.035974433</v>
      </c>
      <c r="G55" s="67" t="n">
        <f aca="false">E55-F55*0.7</f>
        <v>21833334.6813484</v>
      </c>
      <c r="H55" s="67"/>
      <c r="I55" s="67"/>
      <c r="J55" s="67" t="n">
        <f aca="false">G55*3.8235866717</f>
        <v>83481647.4863692</v>
      </c>
      <c r="K55" s="9"/>
      <c r="L55" s="67"/>
      <c r="M55" s="67" t="n">
        <f aca="false">F55*2.511711692</f>
        <v>273397.396319913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central_SIPA_income!B49</f>
        <v>25539307.4912823</v>
      </c>
      <c r="F56" s="165" t="n">
        <f aca="false">central_SIPA_income!I49</f>
        <v>116669.651080877</v>
      </c>
      <c r="G56" s="67" t="n">
        <f aca="false">E56-F56*0.7</f>
        <v>25457638.7355257</v>
      </c>
      <c r="H56" s="67"/>
      <c r="I56" s="67"/>
      <c r="J56" s="67" t="n">
        <f aca="false">G56*3.8235866717</f>
        <v>97339488.1621095</v>
      </c>
      <c r="K56" s="9"/>
      <c r="L56" s="67"/>
      <c r="M56" s="67" t="n">
        <f aca="false">F56*2.511711692</f>
        <v>293040.526721399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central_SIPA_income!B50</f>
        <v>22488406.6349103</v>
      </c>
      <c r="F57" s="163" t="n">
        <f aca="false">central_SIPA_income!I50</f>
        <v>116822.435469427</v>
      </c>
      <c r="G57" s="8" t="n">
        <f aca="false">E57-F57*0.7</f>
        <v>22406630.9300817</v>
      </c>
      <c r="H57" s="8"/>
      <c r="I57" s="8"/>
      <c r="J57" s="8" t="n">
        <f aca="false">G57*3.8235866717</f>
        <v>85673695.3819613</v>
      </c>
      <c r="K57" s="6"/>
      <c r="L57" s="8"/>
      <c r="M57" s="8" t="n">
        <f aca="false">F57*2.511711692</f>
        <v>293424.277056476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central_SIPA_income!B51</f>
        <v>26249829.2585389</v>
      </c>
      <c r="F58" s="165" t="n">
        <f aca="false">central_SIPA_income!I51</f>
        <v>117207.519234493</v>
      </c>
      <c r="G58" s="67" t="n">
        <f aca="false">E58-F58*0.7</f>
        <v>26167783.9950748</v>
      </c>
      <c r="H58" s="67"/>
      <c r="I58" s="67"/>
      <c r="J58" s="67" t="n">
        <f aca="false">G58*3.8235866717</f>
        <v>100054790.111492</v>
      </c>
      <c r="K58" s="9"/>
      <c r="L58" s="67"/>
      <c r="M58" s="67" t="n">
        <f aca="false">F58*2.511711692</f>
        <v>294391.496451592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central_SIPA_income!B52</f>
        <v>23278141.2238633</v>
      </c>
      <c r="F59" s="165" t="n">
        <f aca="false">central_SIPA_income!I52</f>
        <v>118633.061578643</v>
      </c>
      <c r="G59" s="67" t="n">
        <f aca="false">E59-F59*0.7</f>
        <v>23195098.0807582</v>
      </c>
      <c r="H59" s="67"/>
      <c r="I59" s="67"/>
      <c r="J59" s="67" t="n">
        <f aca="false">G59*3.8235866717</f>
        <v>88688467.8703614</v>
      </c>
      <c r="K59" s="9"/>
      <c r="L59" s="67"/>
      <c r="M59" s="67" t="n">
        <f aca="false">F59*2.511711692</f>
        <v>297972.047824834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central_SIPA_income!B53</f>
        <v>27278433.7202761</v>
      </c>
      <c r="F60" s="165" t="n">
        <f aca="false">central_SIPA_income!I53</f>
        <v>119172.618173966</v>
      </c>
      <c r="G60" s="67" t="n">
        <f aca="false">E60-F60*0.7</f>
        <v>27195012.8875543</v>
      </c>
      <c r="H60" s="67"/>
      <c r="I60" s="67"/>
      <c r="J60" s="67" t="n">
        <f aca="false">G60*3.8235866717</f>
        <v>103982488.813563</v>
      </c>
      <c r="K60" s="9"/>
      <c r="L60" s="67"/>
      <c r="M60" s="67" t="n">
        <f aca="false">F60*2.511711692</f>
        <v>299327.258433802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central_SIPA_income!B54</f>
        <v>23911427.864499</v>
      </c>
      <c r="F61" s="163" t="n">
        <f aca="false">central_SIPA_income!I54</f>
        <v>112974.196226781</v>
      </c>
      <c r="G61" s="8" t="n">
        <f aca="false">E61-F61*0.7</f>
        <v>23832345.9271402</v>
      </c>
      <c r="H61" s="8"/>
      <c r="I61" s="8"/>
      <c r="J61" s="8" t="n">
        <f aca="false">G61*3.8235866717</f>
        <v>91125040.2423572</v>
      </c>
      <c r="K61" s="6"/>
      <c r="L61" s="8"/>
      <c r="M61" s="8" t="n">
        <f aca="false">F61*2.511711692</f>
        <v>283758.609557109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central_SIPA_income!B55</f>
        <v>27787282.9478069</v>
      </c>
      <c r="F62" s="165" t="n">
        <f aca="false">central_SIPA_income!I55</f>
        <v>114239.606223144</v>
      </c>
      <c r="G62" s="67" t="n">
        <f aca="false">E62-F62*0.7</f>
        <v>27707315.2234507</v>
      </c>
      <c r="H62" s="67"/>
      <c r="I62" s="67"/>
      <c r="J62" s="67" t="n">
        <f aca="false">G62*3.8235866717</f>
        <v>105941321.196977</v>
      </c>
      <c r="K62" s="9"/>
      <c r="L62" s="67"/>
      <c r="M62" s="67" t="n">
        <f aca="false">F62*2.511711692</f>
        <v>286936.954640147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central_SIPA_income!B56</f>
        <v>24306883.1327037</v>
      </c>
      <c r="F63" s="165" t="n">
        <f aca="false">central_SIPA_income!I56</f>
        <v>112152.218145483</v>
      </c>
      <c r="G63" s="67" t="n">
        <f aca="false">E63-F63*0.7</f>
        <v>24228376.5800018</v>
      </c>
      <c r="H63" s="67"/>
      <c r="I63" s="67"/>
      <c r="J63" s="67" t="n">
        <f aca="false">G63*3.8235866717</f>
        <v>92639297.7682234</v>
      </c>
      <c r="K63" s="9"/>
      <c r="L63" s="67"/>
      <c r="M63" s="67" t="n">
        <f aca="false">F63*2.511711692</f>
        <v>281694.037599744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central_SIPA_income!B57</f>
        <v>28196501.7611276</v>
      </c>
      <c r="F64" s="165" t="n">
        <f aca="false">central_SIPA_income!I57</f>
        <v>115484.146786737</v>
      </c>
      <c r="G64" s="67" t="n">
        <f aca="false">E64-F64*0.7</f>
        <v>28115662.8583769</v>
      </c>
      <c r="H64" s="67"/>
      <c r="I64" s="67"/>
      <c r="J64" s="67" t="n">
        <f aca="false">G64*3.8235866717</f>
        <v>107502673.771301</v>
      </c>
      <c r="K64" s="9"/>
      <c r="L64" s="67"/>
      <c r="M64" s="67" t="n">
        <f aca="false">F64*2.511711692</f>
        <v>290062.881724891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central_SIPA_income!B58</f>
        <v>24650929.7392175</v>
      </c>
      <c r="F65" s="163" t="n">
        <f aca="false">central_SIPA_income!I58</f>
        <v>117171.53628789</v>
      </c>
      <c r="G65" s="8" t="n">
        <f aca="false">E65-F65*0.7</f>
        <v>24568909.6638159</v>
      </c>
      <c r="H65" s="8"/>
      <c r="I65" s="8"/>
      <c r="J65" s="8" t="n">
        <f aca="false">G65*3.8235866717</f>
        <v>93941355.528768</v>
      </c>
      <c r="K65" s="6"/>
      <c r="L65" s="8"/>
      <c r="M65" s="8" t="n">
        <f aca="false">F65*2.511711692</f>
        <v>294301.117663895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central_SIPA_income!B59</f>
        <v>28625721.0214006</v>
      </c>
      <c r="F66" s="165" t="n">
        <f aca="false">central_SIPA_income!I59</f>
        <v>119548.372453702</v>
      </c>
      <c r="G66" s="67" t="n">
        <f aca="false">E66-F66*0.7</f>
        <v>28542037.160683</v>
      </c>
      <c r="H66" s="67"/>
      <c r="I66" s="67"/>
      <c r="J66" s="67" t="n">
        <f aca="false">G66*3.8235866717</f>
        <v>109132952.870754</v>
      </c>
      <c r="K66" s="9"/>
      <c r="L66" s="67"/>
      <c r="M66" s="67" t="n">
        <f aca="false">F66*2.511711692</f>
        <v>300271.044851534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central_SIPA_income!B60</f>
        <v>24973450.4539335</v>
      </c>
      <c r="F67" s="165" t="n">
        <f aca="false">central_SIPA_income!I60</f>
        <v>119454.112035642</v>
      </c>
      <c r="G67" s="67" t="n">
        <f aca="false">E67-F67*0.7</f>
        <v>24889832.5755086</v>
      </c>
      <c r="H67" s="67"/>
      <c r="I67" s="67"/>
      <c r="J67" s="67" t="n">
        <f aca="false">G67*3.8235866717</f>
        <v>95168432.0965591</v>
      </c>
      <c r="K67" s="9"/>
      <c r="L67" s="67"/>
      <c r="M67" s="67" t="n">
        <f aca="false">F67*2.511711692</f>
        <v>300034.289857399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central_SIPA_income!B61</f>
        <v>28934012.6679443</v>
      </c>
      <c r="F68" s="165" t="n">
        <f aca="false">central_SIPA_income!I61</f>
        <v>117053.511362901</v>
      </c>
      <c r="G68" s="67" t="n">
        <f aca="false">E68-F68*0.7</f>
        <v>28852075.2099903</v>
      </c>
      <c r="H68" s="67"/>
      <c r="I68" s="67"/>
      <c r="J68" s="67" t="n">
        <f aca="false">G68*3.8235866717</f>
        <v>110318410.223805</v>
      </c>
      <c r="K68" s="9"/>
      <c r="L68" s="67"/>
      <c r="M68" s="67" t="n">
        <f aca="false">F68*2.511711692</f>
        <v>294004.673079854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central_SIPA_income!B62</f>
        <v>25384838.9922863</v>
      </c>
      <c r="F69" s="163" t="n">
        <f aca="false">central_SIPA_income!I62</f>
        <v>117163.660335587</v>
      </c>
      <c r="G69" s="8" t="n">
        <f aca="false">E69-F69*0.7</f>
        <v>25302824.4300514</v>
      </c>
      <c r="H69" s="8"/>
      <c r="I69" s="8"/>
      <c r="J69" s="8" t="n">
        <f aca="false">G69*3.8235866717</f>
        <v>96747542.2471095</v>
      </c>
      <c r="K69" s="6"/>
      <c r="L69" s="8"/>
      <c r="M69" s="8" t="n">
        <f aca="false">F69*2.511711692</f>
        <v>294281.33554241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central_SIPA_income!B63</f>
        <v>29244646.6580627</v>
      </c>
      <c r="F70" s="165" t="n">
        <f aca="false">central_SIPA_income!I63</f>
        <v>113996.177298324</v>
      </c>
      <c r="G70" s="67" t="n">
        <f aca="false">E70-F70*0.7</f>
        <v>29164849.3339538</v>
      </c>
      <c r="H70" s="67"/>
      <c r="I70" s="67"/>
      <c r="J70" s="67" t="n">
        <f aca="false">G70*3.8235866717</f>
        <v>111514329.195445</v>
      </c>
      <c r="K70" s="9"/>
      <c r="L70" s="67"/>
      <c r="M70" s="67" t="n">
        <f aca="false">F70*2.511711692</f>
        <v>286325.531363505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central_SIPA_income!B64</f>
        <v>25572856.9317034</v>
      </c>
      <c r="F71" s="165" t="n">
        <f aca="false">central_SIPA_income!I64</f>
        <v>114806.172038449</v>
      </c>
      <c r="G71" s="67" t="n">
        <f aca="false">E71-F71*0.7</f>
        <v>25492492.6112765</v>
      </c>
      <c r="H71" s="67"/>
      <c r="I71" s="67"/>
      <c r="J71" s="67" t="n">
        <f aca="false">G71*3.8235866717</f>
        <v>97472754.9768874</v>
      </c>
      <c r="K71" s="9"/>
      <c r="L71" s="67"/>
      <c r="M71" s="67" t="n">
        <f aca="false">F71*2.511711692</f>
        <v>288360.004622736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central_SIPA_income!B65</f>
        <v>29881941.4049204</v>
      </c>
      <c r="F72" s="165" t="n">
        <f aca="false">central_SIPA_income!I65</f>
        <v>114230.023119691</v>
      </c>
      <c r="G72" s="67" t="n">
        <f aca="false">E72-F72*0.7</f>
        <v>29801980.3887367</v>
      </c>
      <c r="H72" s="67"/>
      <c r="I72" s="67"/>
      <c r="J72" s="67" t="n">
        <f aca="false">G72*3.8235866717</f>
        <v>113950455.004638</v>
      </c>
      <c r="K72" s="9"/>
      <c r="L72" s="67"/>
      <c r="M72" s="67" t="n">
        <f aca="false">F72*2.511711692</f>
        <v>286912.884647159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central_SIPA_income!B66</f>
        <v>26091271.5531539</v>
      </c>
      <c r="F73" s="163" t="n">
        <f aca="false">central_SIPA_income!I66</f>
        <v>121828.887712993</v>
      </c>
      <c r="G73" s="8" t="n">
        <f aca="false">E73-F73*0.7</f>
        <v>26005991.3317548</v>
      </c>
      <c r="H73" s="8"/>
      <c r="I73" s="8"/>
      <c r="J73" s="8" t="n">
        <f aca="false">G73*3.8235866717</f>
        <v>99436161.8404434</v>
      </c>
      <c r="K73" s="6"/>
      <c r="L73" s="8"/>
      <c r="M73" s="8" t="n">
        <f aca="false">F73*2.511711692</f>
        <v>305999.041692079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central_SIPA_income!B67</f>
        <v>30134882.2104413</v>
      </c>
      <c r="F74" s="165" t="n">
        <f aca="false">central_SIPA_income!I67</f>
        <v>123292.434796654</v>
      </c>
      <c r="G74" s="67" t="n">
        <f aca="false">E74-F74*0.7</f>
        <v>30048577.5060837</v>
      </c>
      <c r="H74" s="67"/>
      <c r="I74" s="67"/>
      <c r="J74" s="67" t="n">
        <f aca="false">G74*3.8235866717</f>
        <v>114893340.455806</v>
      </c>
      <c r="K74" s="9"/>
      <c r="L74" s="67"/>
      <c r="M74" s="67" t="n">
        <f aca="false">F74*2.511711692</f>
        <v>309675.050013904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central_SIPA_income!B68</f>
        <v>26374083.2732366</v>
      </c>
      <c r="F75" s="165" t="n">
        <f aca="false">central_SIPA_income!I68</f>
        <v>121583.639957565</v>
      </c>
      <c r="G75" s="67" t="n">
        <f aca="false">E75-F75*0.7</f>
        <v>26288974.7252663</v>
      </c>
      <c r="H75" s="67"/>
      <c r="I75" s="67"/>
      <c r="J75" s="67" t="n">
        <f aca="false">G75*3.8235866717</f>
        <v>100518173.372187</v>
      </c>
      <c r="K75" s="9"/>
      <c r="L75" s="67"/>
      <c r="M75" s="67" t="n">
        <f aca="false">F75*2.511711692</f>
        <v>305383.050037335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central_SIPA_income!B69</f>
        <v>30629112.5561544</v>
      </c>
      <c r="F76" s="165" t="n">
        <f aca="false">central_SIPA_income!I69</f>
        <v>118880.633028211</v>
      </c>
      <c r="G76" s="67" t="n">
        <f aca="false">E76-F76*0.7</f>
        <v>30545896.1130347</v>
      </c>
      <c r="H76" s="67"/>
      <c r="I76" s="67"/>
      <c r="J76" s="67" t="n">
        <f aca="false">G76*3.8235866717</f>
        <v>116794881.252932</v>
      </c>
      <c r="K76" s="9"/>
      <c r="L76" s="67"/>
      <c r="M76" s="67" t="n">
        <f aca="false">F76*2.511711692</f>
        <v>298593.875929319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central_SIPA_income!B70</f>
        <v>26645863.6060408</v>
      </c>
      <c r="F77" s="163" t="n">
        <f aca="false">central_SIPA_income!I70</f>
        <v>117918.012418727</v>
      </c>
      <c r="G77" s="8" t="n">
        <f aca="false">E77-F77*0.7</f>
        <v>26563320.9973477</v>
      </c>
      <c r="H77" s="8"/>
      <c r="I77" s="8"/>
      <c r="J77" s="8" t="n">
        <f aca="false">G77*3.8235866717</f>
        <v>101567160.121548</v>
      </c>
      <c r="K77" s="6"/>
      <c r="L77" s="8"/>
      <c r="M77" s="8" t="n">
        <f aca="false">F77*2.511711692</f>
        <v>296176.050489517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central_SIPA_income!B71</f>
        <v>30859947.6780195</v>
      </c>
      <c r="F78" s="165" t="n">
        <f aca="false">central_SIPA_income!I71</f>
        <v>116815.77751441</v>
      </c>
      <c r="G78" s="67" t="n">
        <f aca="false">E78-F78*0.7</f>
        <v>30778176.6337594</v>
      </c>
      <c r="H78" s="67"/>
      <c r="I78" s="67"/>
      <c r="J78" s="67" t="n">
        <f aca="false">G78*3.8235866717</f>
        <v>117683025.956071</v>
      </c>
      <c r="K78" s="9"/>
      <c r="L78" s="67"/>
      <c r="M78" s="67" t="n">
        <f aca="false">F78*2.511711692</f>
        <v>293407.554193015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central_SIPA_income!B72</f>
        <v>26929126.4991067</v>
      </c>
      <c r="F79" s="165" t="n">
        <f aca="false">central_SIPA_income!I72</f>
        <v>119591.187827434</v>
      </c>
      <c r="G79" s="67" t="n">
        <f aca="false">E79-F79*0.7</f>
        <v>26845412.6676275</v>
      </c>
      <c r="H79" s="67"/>
      <c r="I79" s="67"/>
      <c r="J79" s="67" t="n">
        <f aca="false">G79*3.8235866717</f>
        <v>102645762.072227</v>
      </c>
      <c r="K79" s="9"/>
      <c r="L79" s="67"/>
      <c r="M79" s="67" t="n">
        <f aca="false">F79*2.511711692</f>
        <v>300378.584726333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central_SIPA_income!B73</f>
        <v>31199371.4680612</v>
      </c>
      <c r="F80" s="165" t="n">
        <f aca="false">central_SIPA_income!I73</f>
        <v>118786.878159853</v>
      </c>
      <c r="G80" s="67" t="n">
        <f aca="false">E80-F80*0.7</f>
        <v>31116220.6533493</v>
      </c>
      <c r="H80" s="67"/>
      <c r="I80" s="67"/>
      <c r="J80" s="67" t="n">
        <f aca="false">G80*3.8235866717</f>
        <v>118975566.563823</v>
      </c>
      <c r="K80" s="9"/>
      <c r="L80" s="67"/>
      <c r="M80" s="67" t="n">
        <f aca="false">F80*2.511711692</f>
        <v>298358.390730282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central_SIPA_income!B74</f>
        <v>27317962.0085421</v>
      </c>
      <c r="F81" s="163" t="n">
        <f aca="false">central_SIPA_income!I74</f>
        <v>119734.78552327</v>
      </c>
      <c r="G81" s="8" t="n">
        <f aca="false">E81-F81*0.7</f>
        <v>27234147.6586758</v>
      </c>
      <c r="H81" s="8"/>
      <c r="I81" s="8"/>
      <c r="J81" s="8" t="n">
        <f aca="false">G81*3.8235866717</f>
        <v>104132124.002823</v>
      </c>
      <c r="K81" s="6"/>
      <c r="L81" s="8"/>
      <c r="M81" s="8" t="n">
        <f aca="false">F81*2.511711692</f>
        <v>300739.260737908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central_SIPA_income!B75</f>
        <v>31406843.7944439</v>
      </c>
      <c r="F82" s="165" t="n">
        <f aca="false">central_SIPA_income!I75</f>
        <v>124104.661767726</v>
      </c>
      <c r="G82" s="67" t="n">
        <f aca="false">E82-F82*0.7</f>
        <v>31319970.5312065</v>
      </c>
      <c r="H82" s="67"/>
      <c r="I82" s="67"/>
      <c r="J82" s="67" t="n">
        <f aca="false">G82*3.8235866717</f>
        <v>119754621.881158</v>
      </c>
      <c r="K82" s="9"/>
      <c r="L82" s="67"/>
      <c r="M82" s="67" t="n">
        <f aca="false">F82*2.511711692</f>
        <v>311715.129993703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central_SIPA_income!B76</f>
        <v>27521702.7249178</v>
      </c>
      <c r="F83" s="165" t="n">
        <f aca="false">central_SIPA_income!I76</f>
        <v>125639.973683876</v>
      </c>
      <c r="G83" s="67" t="n">
        <f aca="false">E83-F83*0.7</f>
        <v>27433754.7433391</v>
      </c>
      <c r="H83" s="67"/>
      <c r="I83" s="67"/>
      <c r="J83" s="67" t="n">
        <f aca="false">G83*3.8235866717</f>
        <v>104895338.991318</v>
      </c>
      <c r="K83" s="9"/>
      <c r="L83" s="67"/>
      <c r="M83" s="67" t="n">
        <f aca="false">F83*2.511711692</f>
        <v>315571.390884364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central_SIPA_income!B77</f>
        <v>31729142.7454085</v>
      </c>
      <c r="F84" s="165" t="n">
        <f aca="false">central_SIPA_income!I77</f>
        <v>127956.503648412</v>
      </c>
      <c r="G84" s="67" t="n">
        <f aca="false">E84-F84*0.7</f>
        <v>31639573.1928546</v>
      </c>
      <c r="H84" s="67"/>
      <c r="I84" s="67"/>
      <c r="J84" s="67" t="n">
        <f aca="false">G84*3.8235866717</f>
        <v>120976650.358475</v>
      </c>
      <c r="K84" s="9"/>
      <c r="L84" s="67"/>
      <c r="M84" s="67" t="n">
        <f aca="false">F84*2.511711692</f>
        <v>321389.846281156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central_SIPA_income!B78</f>
        <v>27909092.063656</v>
      </c>
      <c r="F85" s="163" t="n">
        <f aca="false">central_SIPA_income!I78</f>
        <v>125280.985769051</v>
      </c>
      <c r="G85" s="8" t="n">
        <f aca="false">E85-F85*0.7</f>
        <v>27821395.3736176</v>
      </c>
      <c r="H85" s="8"/>
      <c r="I85" s="8"/>
      <c r="J85" s="8" t="n">
        <f aca="false">G85*3.8235866717</f>
        <v>106377516.538661</v>
      </c>
      <c r="K85" s="6"/>
      <c r="L85" s="8"/>
      <c r="M85" s="8" t="n">
        <f aca="false">F85*2.511711692</f>
        <v>314669.716741411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central_SIPA_income!B79</f>
        <v>32327897.6799222</v>
      </c>
      <c r="F86" s="165" t="n">
        <f aca="false">central_SIPA_income!I79</f>
        <v>122045.620977354</v>
      </c>
      <c r="G86" s="67" t="n">
        <f aca="false">E86-F86*0.7</f>
        <v>32242465.745238</v>
      </c>
      <c r="H86" s="67"/>
      <c r="I86" s="67"/>
      <c r="J86" s="67" t="n">
        <f aca="false">G86*3.8235866717</f>
        <v>123281862.286236</v>
      </c>
      <c r="K86" s="9"/>
      <c r="L86" s="67"/>
      <c r="M86" s="67" t="n">
        <f aca="false">F86*2.511711692</f>
        <v>306543.413166222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central_SIPA_income!B80</f>
        <v>28112555.2411644</v>
      </c>
      <c r="F87" s="165" t="n">
        <f aca="false">central_SIPA_income!I80</f>
        <v>127722.204870526</v>
      </c>
      <c r="G87" s="67" t="n">
        <f aca="false">E87-F87*0.7</f>
        <v>28023149.697755</v>
      </c>
      <c r="H87" s="67"/>
      <c r="I87" s="67"/>
      <c r="J87" s="67" t="n">
        <f aca="false">G87*3.8235866717</f>
        <v>107148941.68339</v>
      </c>
      <c r="K87" s="9"/>
      <c r="L87" s="67"/>
      <c r="M87" s="67" t="n">
        <f aca="false">F87*2.511711692</f>
        <v>320801.355301321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central_SIPA_income!B81</f>
        <v>32583944.0554414</v>
      </c>
      <c r="F88" s="165" t="n">
        <f aca="false">central_SIPA_income!I81</f>
        <v>126023.748467724</v>
      </c>
      <c r="G88" s="67" t="n">
        <f aca="false">E88-F88*0.7</f>
        <v>32495727.431514</v>
      </c>
      <c r="H88" s="67"/>
      <c r="I88" s="67"/>
      <c r="J88" s="67" t="n">
        <f aca="false">G88*3.8235866717</f>
        <v>124250230.294333</v>
      </c>
      <c r="K88" s="9"/>
      <c r="L88" s="67"/>
      <c r="M88" s="67" t="n">
        <f aca="false">F88*2.511711692</f>
        <v>316535.32249605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central_SIPA_income!B82</f>
        <v>28646830.7389668</v>
      </c>
      <c r="F89" s="163" t="n">
        <f aca="false">central_SIPA_income!I82</f>
        <v>126543.200282561</v>
      </c>
      <c r="G89" s="8" t="n">
        <f aca="false">E89-F89*0.7</f>
        <v>28558250.498769</v>
      </c>
      <c r="H89" s="8"/>
      <c r="I89" s="8"/>
      <c r="J89" s="8" t="n">
        <f aca="false">G89*3.8235866717</f>
        <v>109194945.974163</v>
      </c>
      <c r="K89" s="6"/>
      <c r="L89" s="8"/>
      <c r="M89" s="8" t="n">
        <f aca="false">F89*2.511711692</f>
        <v>317840.035692807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central_SIPA_income!B83</f>
        <v>33137287.5845472</v>
      </c>
      <c r="F90" s="165" t="n">
        <f aca="false">central_SIPA_income!I83</f>
        <v>125516.355662827</v>
      </c>
      <c r="G90" s="67" t="n">
        <f aca="false">E90-F90*0.7</f>
        <v>33049426.1355832</v>
      </c>
      <c r="H90" s="67"/>
      <c r="I90" s="67"/>
      <c r="J90" s="67" t="n">
        <f aca="false">G90*3.8235866717</f>
        <v>126367345.27935</v>
      </c>
      <c r="K90" s="9"/>
      <c r="L90" s="67"/>
      <c r="M90" s="67" t="n">
        <f aca="false">F90*2.511711692</f>
        <v>315260.898055552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central_SIPA_income!B84</f>
        <v>28806434.0133309</v>
      </c>
      <c r="F91" s="165" t="n">
        <f aca="false">central_SIPA_income!I84</f>
        <v>126993.965362696</v>
      </c>
      <c r="G91" s="67" t="n">
        <f aca="false">E91-F91*0.7</f>
        <v>28717538.237577</v>
      </c>
      <c r="H91" s="67"/>
      <c r="I91" s="67"/>
      <c r="J91" s="67" t="n">
        <f aca="false">G91*3.8235866717</f>
        <v>109803996.449235</v>
      </c>
      <c r="K91" s="9"/>
      <c r="L91" s="67"/>
      <c r="M91" s="67" t="n">
        <f aca="false">F91*2.511711692</f>
        <v>318972.227614927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central_SIPA_income!B85</f>
        <v>33294569.6138489</v>
      </c>
      <c r="F92" s="165" t="n">
        <f aca="false">central_SIPA_income!I85</f>
        <v>127891.170835641</v>
      </c>
      <c r="G92" s="67" t="n">
        <f aca="false">E92-F92*0.7</f>
        <v>33205045.794264</v>
      </c>
      <c r="H92" s="67"/>
      <c r="I92" s="67"/>
      <c r="J92" s="67" t="n">
        <f aca="false">G92*3.8235866717</f>
        <v>126962370.532136</v>
      </c>
      <c r="K92" s="9"/>
      <c r="L92" s="67"/>
      <c r="M92" s="67" t="n">
        <f aca="false">F92*2.511711692</f>
        <v>321225.749091448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central_SIPA_income!B86</f>
        <v>29070818.3762217</v>
      </c>
      <c r="F93" s="163" t="n">
        <f aca="false">central_SIPA_income!I86</f>
        <v>130973.826856137</v>
      </c>
      <c r="G93" s="8" t="n">
        <f aca="false">E93-F93*0.7</f>
        <v>28979136.6974224</v>
      </c>
      <c r="H93" s="8"/>
      <c r="I93" s="8"/>
      <c r="J93" s="8" t="n">
        <f aca="false">G93*3.8235866717</f>
        <v>110804240.833637</v>
      </c>
      <c r="K93" s="6"/>
      <c r="L93" s="8"/>
      <c r="M93" s="8" t="n">
        <f aca="false">F93*2.511711692</f>
        <v>328968.492260544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central_SIPA_income!B87</f>
        <v>33651766.0928253</v>
      </c>
      <c r="F94" s="165" t="n">
        <f aca="false">central_SIPA_income!I87</f>
        <v>129200.922008478</v>
      </c>
      <c r="G94" s="67" t="n">
        <f aca="false">E94-F94*0.7</f>
        <v>33561325.4474194</v>
      </c>
      <c r="H94" s="67"/>
      <c r="I94" s="67"/>
      <c r="J94" s="67" t="n">
        <f aca="false">G94*3.8235866717</f>
        <v>128324636.665339</v>
      </c>
      <c r="K94" s="9"/>
      <c r="L94" s="67"/>
      <c r="M94" s="67" t="n">
        <f aca="false">F94*2.511711692</f>
        <v>324515.466425875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central_SIPA_income!B88</f>
        <v>29651179.9123741</v>
      </c>
      <c r="F95" s="165" t="n">
        <f aca="false">central_SIPA_income!I88</f>
        <v>129855.683050607</v>
      </c>
      <c r="G95" s="67" t="n">
        <f aca="false">E95-F95*0.7</f>
        <v>29560280.9342387</v>
      </c>
      <c r="H95" s="67"/>
      <c r="I95" s="67"/>
      <c r="J95" s="67" t="n">
        <f aca="false">G95*3.8235866717</f>
        <v>113026296.191863</v>
      </c>
      <c r="K95" s="9"/>
      <c r="L95" s="67"/>
      <c r="M95" s="67" t="n">
        <f aca="false">F95*2.511711692</f>
        <v>326160.037390856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central_SIPA_income!B89</f>
        <v>34273317.3838667</v>
      </c>
      <c r="F96" s="165" t="n">
        <f aca="false">central_SIPA_income!I89</f>
        <v>130200.141709733</v>
      </c>
      <c r="G96" s="67" t="n">
        <f aca="false">E96-F96*0.7</f>
        <v>34182177.2846699</v>
      </c>
      <c r="H96" s="67"/>
      <c r="I96" s="67"/>
      <c r="J96" s="67" t="n">
        <f aca="false">G96*3.8235866717</f>
        <v>130698517.47535</v>
      </c>
      <c r="K96" s="9"/>
      <c r="L96" s="67"/>
      <c r="M96" s="67" t="n">
        <f aca="false">F96*2.511711692</f>
        <v>327025.218232392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central_SIPA_income!B90</f>
        <v>29925220.9693361</v>
      </c>
      <c r="F97" s="163" t="n">
        <f aca="false">central_SIPA_income!I90</f>
        <v>125821.491433602</v>
      </c>
      <c r="G97" s="8" t="n">
        <f aca="false">E97-F97*0.7</f>
        <v>29837145.9253325</v>
      </c>
      <c r="H97" s="8"/>
      <c r="I97" s="8"/>
      <c r="J97" s="8" t="n">
        <f aca="false">G97*3.8235866717</f>
        <v>114084913.48167</v>
      </c>
      <c r="K97" s="6"/>
      <c r="L97" s="8"/>
      <c r="M97" s="8" t="n">
        <f aca="false">F97*2.511711692</f>
        <v>316027.311138655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central_SIPA_income!B91</f>
        <v>34693727.9471371</v>
      </c>
      <c r="F98" s="165" t="n">
        <f aca="false">central_SIPA_income!I91</f>
        <v>126092.373078643</v>
      </c>
      <c r="G98" s="67" t="n">
        <f aca="false">E98-F98*0.7</f>
        <v>34605463.2859821</v>
      </c>
      <c r="H98" s="67"/>
      <c r="I98" s="67"/>
      <c r="J98" s="67" t="n">
        <f aca="false">G98*3.8235866717</f>
        <v>132316988.188285</v>
      </c>
      <c r="K98" s="9"/>
      <c r="L98" s="67"/>
      <c r="M98" s="67" t="n">
        <f aca="false">F98*2.511711692</f>
        <v>316707.687733653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central_SIPA_income!B92</f>
        <v>30251562.6832766</v>
      </c>
      <c r="F99" s="165" t="n">
        <f aca="false">central_SIPA_income!I92</f>
        <v>126898.912365963</v>
      </c>
      <c r="G99" s="67" t="n">
        <f aca="false">E99-F99*0.7</f>
        <v>30162733.4446204</v>
      </c>
      <c r="H99" s="67"/>
      <c r="I99" s="67"/>
      <c r="J99" s="67" t="n">
        <f aca="false">G99*3.8235866717</f>
        <v>115329825.58089</v>
      </c>
      <c r="K99" s="9"/>
      <c r="L99" s="67"/>
      <c r="M99" s="67" t="n">
        <f aca="false">F99*2.511711692</f>
        <v>318733.481891672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central_SIPA_income!B93</f>
        <v>34609694.2612738</v>
      </c>
      <c r="F100" s="165" t="n">
        <f aca="false">central_SIPA_income!I93</f>
        <v>131584.215344913</v>
      </c>
      <c r="G100" s="67" t="n">
        <f aca="false">E100-F100*0.7</f>
        <v>34517585.3105324</v>
      </c>
      <c r="H100" s="67"/>
      <c r="I100" s="67"/>
      <c r="J100" s="67" t="n">
        <f aca="false">G100*3.8235866717</f>
        <v>131980979.132619</v>
      </c>
      <c r="K100" s="9"/>
      <c r="L100" s="67"/>
      <c r="M100" s="67" t="n">
        <f aca="false">F100*2.511711692</f>
        <v>330501.612164464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central_SIPA_income!B94</f>
        <v>30384169.2754818</v>
      </c>
      <c r="F101" s="163" t="n">
        <f aca="false">central_SIPA_income!I94</f>
        <v>134026.36094826</v>
      </c>
      <c r="G101" s="8" t="n">
        <f aca="false">E101-F101*0.7</f>
        <v>30290350.8228181</v>
      </c>
      <c r="H101" s="8"/>
      <c r="I101" s="8"/>
      <c r="J101" s="8" t="n">
        <f aca="false">G101*3.8235866717</f>
        <v>115817781.687244</v>
      </c>
      <c r="K101" s="6"/>
      <c r="L101" s="8"/>
      <c r="M101" s="8" t="n">
        <f aca="false">F101*2.511711692</f>
        <v>336635.577829958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central_SIPA_income!B95</f>
        <v>35112785.4837982</v>
      </c>
      <c r="F102" s="165" t="n">
        <f aca="false">central_SIPA_income!I95</f>
        <v>129700.852809205</v>
      </c>
      <c r="G102" s="67" t="n">
        <f aca="false">E102-F102*0.7</f>
        <v>35021994.8868318</v>
      </c>
      <c r="H102" s="67"/>
      <c r="I102" s="67"/>
      <c r="J102" s="67" t="n">
        <f aca="false">G102*3.8235866717</f>
        <v>133909632.865635</v>
      </c>
      <c r="K102" s="9"/>
      <c r="L102" s="67"/>
      <c r="M102" s="67" t="n">
        <f aca="false">F102*2.511711692</f>
        <v>325771.148463252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central_SIPA_income!B96</f>
        <v>30594551.5192752</v>
      </c>
      <c r="F103" s="165" t="n">
        <f aca="false">central_SIPA_income!I96</f>
        <v>132945.47800052</v>
      </c>
      <c r="G103" s="67" t="n">
        <f aca="false">E103-F103*0.7</f>
        <v>30501489.6846749</v>
      </c>
      <c r="H103" s="67"/>
      <c r="I103" s="67"/>
      <c r="J103" s="67" t="n">
        <f aca="false">G103*3.8235866717</f>
        <v>116625089.425318</v>
      </c>
      <c r="K103" s="9"/>
      <c r="L103" s="67"/>
      <c r="M103" s="67" t="n">
        <f aca="false">F103*2.511711692</f>
        <v>333920.711492434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central_SIPA_income!B97</f>
        <v>35440873.2331993</v>
      </c>
      <c r="F104" s="165" t="n">
        <f aca="false">central_SIPA_income!I97</f>
        <v>133810.373796747</v>
      </c>
      <c r="G104" s="67" t="n">
        <f aca="false">E104-F104*0.7</f>
        <v>35347205.9715415</v>
      </c>
      <c r="H104" s="67"/>
      <c r="I104" s="67"/>
      <c r="J104" s="67" t="n">
        <f aca="false">G104*3.8235866717</f>
        <v>135153105.634621</v>
      </c>
      <c r="K104" s="9"/>
      <c r="L104" s="67"/>
      <c r="M104" s="67" t="n">
        <f aca="false">F104*2.511711692</f>
        <v>336093.080376181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central_SIPA_income!B98</f>
        <v>30812580.822156</v>
      </c>
      <c r="F105" s="163" t="n">
        <f aca="false">central_SIPA_income!I98</f>
        <v>132283.446705978</v>
      </c>
      <c r="G105" s="8" t="n">
        <f aca="false">E105-F105*0.7</f>
        <v>30719982.4094618</v>
      </c>
      <c r="H105" s="8"/>
      <c r="I105" s="8"/>
      <c r="J105" s="8" t="n">
        <f aca="false">G105*3.8235866717</f>
        <v>117460515.295677</v>
      </c>
      <c r="K105" s="6"/>
      <c r="L105" s="8"/>
      <c r="M105" s="8" t="n">
        <f aca="false">F105*2.511711692</f>
        <v>332257.879749465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central_SIPA_income!B99</f>
        <v>35800442.6774253</v>
      </c>
      <c r="F106" s="165" t="n">
        <f aca="false">central_SIPA_income!I99</f>
        <v>135376.067443701</v>
      </c>
      <c r="G106" s="67" t="n">
        <f aca="false">E106-F106*0.7</f>
        <v>35705679.4302147</v>
      </c>
      <c r="H106" s="67"/>
      <c r="I106" s="67"/>
      <c r="J106" s="67" t="n">
        <f aca="false">G106*3.8235866717</f>
        <v>136523759.973362</v>
      </c>
      <c r="K106" s="9"/>
      <c r="L106" s="67"/>
      <c r="M106" s="67" t="n">
        <f aca="false">F106*2.511711692</f>
        <v>340025.651415324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central_SIPA_income!B100</f>
        <v>31667351.5267932</v>
      </c>
      <c r="F107" s="165" t="n">
        <f aca="false">central_SIPA_income!I100</f>
        <v>126596.74301986</v>
      </c>
      <c r="G107" s="67" t="n">
        <f aca="false">E107-F107*0.7</f>
        <v>31578733.8066793</v>
      </c>
      <c r="H107" s="67"/>
      <c r="I107" s="67"/>
      <c r="J107" s="67" t="n">
        <f aca="false">G107*3.8235866717</f>
        <v>120744025.692381</v>
      </c>
      <c r="K107" s="9"/>
      <c r="L107" s="67"/>
      <c r="M107" s="67" t="n">
        <f aca="false">F107*2.511711692</f>
        <v>317974.519612102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central_SIPA_income!B101</f>
        <v>36520648.8017138</v>
      </c>
      <c r="F108" s="165" t="n">
        <f aca="false">central_SIPA_income!I101</f>
        <v>127230.893289295</v>
      </c>
      <c r="G108" s="67" t="n">
        <f aca="false">E108-F108*0.7</f>
        <v>36431587.1764113</v>
      </c>
      <c r="H108" s="67"/>
      <c r="I108" s="67"/>
      <c r="J108" s="67" t="n">
        <f aca="false">G108*3.8235866717</f>
        <v>139299331.156603</v>
      </c>
      <c r="K108" s="9"/>
      <c r="L108" s="67"/>
      <c r="M108" s="67" t="n">
        <f aca="false">F108*2.511711692</f>
        <v>319567.322258326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central_SIPA_income!B102</f>
        <v>31983419.9760084</v>
      </c>
      <c r="F109" s="163" t="n">
        <f aca="false">central_SIPA_income!I102</f>
        <v>123933.99220987</v>
      </c>
      <c r="G109" s="8" t="n">
        <f aca="false">E109-F109*0.7</f>
        <v>31896666.1814615</v>
      </c>
      <c r="H109" s="8"/>
      <c r="I109" s="8"/>
      <c r="J109" s="8" t="n">
        <f aca="false">G109*3.8235866717</f>
        <v>121959667.6831</v>
      </c>
      <c r="K109" s="6"/>
      <c r="L109" s="8"/>
      <c r="M109" s="8" t="n">
        <f aca="false">F109*2.511711692</f>
        <v>311286.457269767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central_SIPA_income!B103</f>
        <v>36684423.9412199</v>
      </c>
      <c r="F110" s="165" t="n">
        <f aca="false">central_SIPA_income!I103</f>
        <v>130939.617826336</v>
      </c>
      <c r="G110" s="67" t="n">
        <f aca="false">E110-F110*0.7</f>
        <v>36592766.2087414</v>
      </c>
      <c r="H110" s="67"/>
      <c r="I110" s="67"/>
      <c r="J110" s="67" t="n">
        <f aca="false">G110*3.8235866717</f>
        <v>139915613.156378</v>
      </c>
      <c r="K110" s="9"/>
      <c r="L110" s="67"/>
      <c r="M110" s="67" t="n">
        <f aca="false">F110*2.511711692</f>
        <v>328882.56904042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central_SIPA_income!B104</f>
        <v>32105763.6324294</v>
      </c>
      <c r="F111" s="165" t="n">
        <f aca="false">central_SIPA_income!I104</f>
        <v>131976.581585574</v>
      </c>
      <c r="G111" s="67" t="n">
        <f aca="false">E111-F111*0.7</f>
        <v>32013380.0253195</v>
      </c>
      <c r="H111" s="67"/>
      <c r="I111" s="67"/>
      <c r="J111" s="67" t="n">
        <f aca="false">G111*3.8235866717</f>
        <v>122405933.180879</v>
      </c>
      <c r="K111" s="9"/>
      <c r="L111" s="67"/>
      <c r="M111" s="67" t="n">
        <f aca="false">F111*2.511711692</f>
        <v>331487.123038679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central_SIPA_income!B105</f>
        <v>37016692.5343554</v>
      </c>
      <c r="F112" s="165" t="n">
        <f aca="false">central_SIPA_income!I105</f>
        <v>130151.481188457</v>
      </c>
      <c r="G112" s="67" t="n">
        <f aca="false">E112-F112*0.7</f>
        <v>36925586.4975235</v>
      </c>
      <c r="H112" s="67"/>
      <c r="I112" s="67"/>
      <c r="J112" s="67" t="n">
        <f aca="false">G112*3.8235866717</f>
        <v>141188180.376636</v>
      </c>
      <c r="K112" s="9"/>
      <c r="L112" s="67"/>
      <c r="M112" s="67" t="n">
        <f aca="false">F112*2.511711692</f>
        <v>326902.997032165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04" activeCellId="0" sqref="H104"/>
    </sheetView>
  </sheetViews>
  <sheetFormatPr defaultColWidth="9.37109375" defaultRowHeight="12.8" zeroHeight="false" outlineLevelRow="0" outlineLevelCol="0"/>
  <cols>
    <col collapsed="false" customWidth="true" hidden="false" outlineLevel="0" max="5" min="5" style="111" width="20.48"/>
    <col collapsed="false" customWidth="true" hidden="false" outlineLevel="0" max="6" min="6" style="111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low_SIPA_income!B2</f>
        <v>18034497.499367</v>
      </c>
      <c r="F9" s="163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5" t="n">
        <f aca="false">low_SIPA_income!B3</f>
        <v>22385764.1527932</v>
      </c>
      <c r="F10" s="165" t="n">
        <f aca="false">low_SIPA_income!I3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5" t="n">
        <f aca="false">low_SIPA_income!B4</f>
        <v>20234056.7711665</v>
      </c>
      <c r="F11" s="165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5" t="n">
        <f aca="false">low_SIPA_income!B5</f>
        <v>23483163.7309384</v>
      </c>
      <c r="F12" s="165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low_SIPA_income!B6</f>
        <v>19146816.254714</v>
      </c>
      <c r="F13" s="163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low_SIPA_income!B7</f>
        <v>21810280.3571705</v>
      </c>
      <c r="F14" s="165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low_SIPA_income!B8</f>
        <v>18980756.5787828</v>
      </c>
      <c r="F15" s="165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low_SIPA_income!B9</f>
        <v>22397188.7827913</v>
      </c>
      <c r="F16" s="165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low_SIPA_income!B10</f>
        <v>19615633.2382376</v>
      </c>
      <c r="F17" s="163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low_SIPA_income!B11</f>
        <v>23378790.7203935</v>
      </c>
      <c r="F18" s="165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low_SIPA_income!B12</f>
        <v>20578914.6776703</v>
      </c>
      <c r="F19" s="165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low_SIPA_income!B13</f>
        <v>24419598.4120469</v>
      </c>
      <c r="F20" s="165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low_SIPA_income!B14</f>
        <v>19446933.4382352</v>
      </c>
      <c r="F21" s="163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low_SIPA_income!B15</f>
        <v>21970032.2997489</v>
      </c>
      <c r="F22" s="165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low_SIPA_income!B16</f>
        <v>18061907.8282328</v>
      </c>
      <c r="F23" s="165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low_SIPA_income!B17</f>
        <v>19818011.5998267</v>
      </c>
      <c r="F24" s="165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low_SIPA_income!B18</f>
        <v>15851385.0013307</v>
      </c>
      <c r="F25" s="163" t="n">
        <f aca="false">low_SIPA_income!I18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low_SIPA_income!B19</f>
        <v>18844983.0549242</v>
      </c>
      <c r="F26" s="165" t="n">
        <f aca="false">low_SIPA_income!I19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low_SIPA_income!B20</f>
        <v>15710193.8603896</v>
      </c>
      <c r="F27" s="165" t="n">
        <f aca="false">low_SIPA_income!I20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low_SIPA_income!B21</f>
        <v>17902042.2470529</v>
      </c>
      <c r="F28" s="165" t="n">
        <f aca="false">low_SIPA_income!I21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low_SIPA_income!B22</f>
        <v>16304579.0432771</v>
      </c>
      <c r="F29" s="163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low_SIPA_income!B23</f>
        <v>18365443.0296992</v>
      </c>
      <c r="F30" s="165" t="n">
        <f aca="false">low_SIPA_income!I23</f>
        <v>82776.6429695547</v>
      </c>
      <c r="G30" s="67" t="n">
        <f aca="false">E30-F30*0.7</f>
        <v>18307499.3796205</v>
      </c>
      <c r="H30" s="67"/>
      <c r="I30" s="67"/>
      <c r="J30" s="67" t="n">
        <f aca="false">G30*3.8235866717</f>
        <v>70000310.6200729</v>
      </c>
      <c r="K30" s="9"/>
      <c r="L30" s="67"/>
      <c r="M30" s="67" t="n">
        <f aca="false">F30*2.511711692</f>
        <v>207911.06197114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low_SIPA_income!B24</f>
        <v>15764891.2804843</v>
      </c>
      <c r="F31" s="165" t="n">
        <f aca="false">low_SIPA_income!I24</f>
        <v>82795.0471390435</v>
      </c>
      <c r="G31" s="67" t="n">
        <f aca="false">E31-F31*0.7</f>
        <v>15706934.747487</v>
      </c>
      <c r="H31" s="67"/>
      <c r="I31" s="67"/>
      <c r="J31" s="67" t="n">
        <f aca="false">G31*3.8235866717</f>
        <v>60056826.3537529</v>
      </c>
      <c r="K31" s="9"/>
      <c r="L31" s="67"/>
      <c r="M31" s="67" t="n">
        <f aca="false">F31*2.511711692</f>
        <v>207957.287938827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low_SIPA_income!B25</f>
        <v>18881409.8742076</v>
      </c>
      <c r="F32" s="165" t="n">
        <f aca="false">low_SIPA_income!I25</f>
        <v>86723.0332802837</v>
      </c>
      <c r="G32" s="67" t="n">
        <f aca="false">E32-F32*0.7</f>
        <v>18820703.7509114</v>
      </c>
      <c r="H32" s="67"/>
      <c r="I32" s="67"/>
      <c r="J32" s="67" t="n">
        <f aca="false">G32*3.8235866717</f>
        <v>71962592.0139991</v>
      </c>
      <c r="K32" s="9"/>
      <c r="L32" s="67"/>
      <c r="M32" s="67" t="n">
        <f aca="false">F32*2.511711692</f>
        <v>217823.256655794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low_SIPA_income!B26</f>
        <v>16387442.7017434</v>
      </c>
      <c r="F33" s="163" t="n">
        <f aca="false">low_SIPA_income!I26</f>
        <v>91815.6113983522</v>
      </c>
      <c r="G33" s="8" t="n">
        <f aca="false">E33-F33*0.7</f>
        <v>16323171.7737646</v>
      </c>
      <c r="H33" s="8"/>
      <c r="I33" s="8"/>
      <c r="J33" s="8" t="n">
        <f aca="false">G33*3.8235866717</f>
        <v>62413062.0340358</v>
      </c>
      <c r="K33" s="6"/>
      <c r="L33" s="8"/>
      <c r="M33" s="8" t="n">
        <f aca="false">F33*2.511711692</f>
        <v>230614.34465737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low_SIPA_income!B27</f>
        <v>19164434.1217131</v>
      </c>
      <c r="F34" s="165" t="n">
        <f aca="false">low_SIPA_income!I27</f>
        <v>94342.9958357811</v>
      </c>
      <c r="G34" s="67" t="n">
        <f aca="false">E34-F34*0.7</f>
        <v>19098394.0246281</v>
      </c>
      <c r="H34" s="67"/>
      <c r="I34" s="67"/>
      <c r="J34" s="67" t="n">
        <f aca="false">G34*3.8235866717</f>
        <v>73024364.8434429</v>
      </c>
      <c r="K34" s="9"/>
      <c r="L34" s="67"/>
      <c r="M34" s="67" t="n">
        <f aca="false">F34*2.511711692</f>
        <v>236962.405699039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low_SIPA_income!B28</f>
        <v>17087296.0761863</v>
      </c>
      <c r="F35" s="165" t="n">
        <f aca="false">low_SIPA_income!I28</f>
        <v>98455.4010700837</v>
      </c>
      <c r="G35" s="67" t="n">
        <f aca="false">E35-F35*0.7</f>
        <v>17018377.2954372</v>
      </c>
      <c r="H35" s="67"/>
      <c r="I35" s="67"/>
      <c r="J35" s="67" t="n">
        <f aca="false">G35*3.8235866717</f>
        <v>65071240.6007957</v>
      </c>
      <c r="K35" s="9"/>
      <c r="L35" s="67"/>
      <c r="M35" s="67" t="n">
        <f aca="false">F35*2.511711692</f>
        <v>247291.582008278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low_SIPA_income!B29</f>
        <v>20038733.2470081</v>
      </c>
      <c r="F36" s="165" t="n">
        <f aca="false">low_SIPA_income!I29</f>
        <v>97123.6836929853</v>
      </c>
      <c r="G36" s="67" t="n">
        <f aca="false">E36-F36*0.7</f>
        <v>19970746.668423</v>
      </c>
      <c r="H36" s="67"/>
      <c r="I36" s="67"/>
      <c r="J36" s="67" t="n">
        <f aca="false">G36*3.8235866717</f>
        <v>76359880.7852793</v>
      </c>
      <c r="K36" s="9"/>
      <c r="L36" s="67"/>
      <c r="M36" s="67" t="n">
        <f aca="false">F36*2.511711692</f>
        <v>243946.691901781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low_SIPA_income!B30</f>
        <v>17323416.3998645</v>
      </c>
      <c r="F37" s="163" t="n">
        <f aca="false">low_SIPA_income!I30</f>
        <v>99844.2242954172</v>
      </c>
      <c r="G37" s="8" t="n">
        <f aca="false">E37-F37*0.7</f>
        <v>17253525.4428577</v>
      </c>
      <c r="H37" s="8"/>
      <c r="I37" s="8"/>
      <c r="J37" s="8" t="n">
        <f aca="false">G37*3.8235866717</f>
        <v>65970349.9231474</v>
      </c>
      <c r="K37" s="6"/>
      <c r="L37" s="8"/>
      <c r="M37" s="8" t="n">
        <f aca="false">F37*2.511711692</f>
        <v>250779.90554147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low_SIPA_income!B31</f>
        <v>20360299.3896419</v>
      </c>
      <c r="F38" s="165" t="n">
        <f aca="false">low_SIPA_income!I31</f>
        <v>99101.6147137994</v>
      </c>
      <c r="G38" s="67" t="n">
        <f aca="false">E38-F38*0.7</f>
        <v>20290928.2593423</v>
      </c>
      <c r="H38" s="67"/>
      <c r="I38" s="67"/>
      <c r="J38" s="67" t="n">
        <f aca="false">G38*3.8235866717</f>
        <v>77584122.848842</v>
      </c>
      <c r="K38" s="9"/>
      <c r="L38" s="67"/>
      <c r="M38" s="67" t="n">
        <f aca="false">F38*2.511711692</f>
        <v>248914.684372729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low_SIPA_income!B32</f>
        <v>17695458.2140345</v>
      </c>
      <c r="F39" s="165" t="n">
        <f aca="false">low_SIPA_income!I32</f>
        <v>98997.434186486</v>
      </c>
      <c r="G39" s="67" t="n">
        <f aca="false">E39-F39*0.7</f>
        <v>17626160.0101039</v>
      </c>
      <c r="H39" s="67"/>
      <c r="I39" s="67"/>
      <c r="J39" s="67" t="n">
        <f aca="false">G39*3.8235866717</f>
        <v>67395150.4878848</v>
      </c>
      <c r="K39" s="9"/>
      <c r="L39" s="67"/>
      <c r="M39" s="67" t="n">
        <f aca="false">F39*2.511711692</f>
        <v>248653.012924197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low_SIPA_income!B33</f>
        <v>20643133.5258371</v>
      </c>
      <c r="F40" s="165" t="n">
        <f aca="false">low_SIPA_income!I33</f>
        <v>100940.403892335</v>
      </c>
      <c r="G40" s="67" t="n">
        <f aca="false">E40-F40*0.7</f>
        <v>20572475.2431125</v>
      </c>
      <c r="H40" s="67"/>
      <c r="I40" s="67"/>
      <c r="J40" s="67" t="n">
        <f aca="false">G40*3.8235866717</f>
        <v>78660642.1434431</v>
      </c>
      <c r="K40" s="9"/>
      <c r="L40" s="67"/>
      <c r="M40" s="67" t="n">
        <f aca="false">F40*2.511711692</f>
        <v>253533.192651579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low_SIPA_income!B34</f>
        <v>17887498.9308399</v>
      </c>
      <c r="F41" s="163" t="n">
        <f aca="false">low_SIPA_income!I34</f>
        <v>100871.946089235</v>
      </c>
      <c r="G41" s="8" t="n">
        <f aca="false">E41-F41*0.7</f>
        <v>17816888.5685775</v>
      </c>
      <c r="H41" s="8"/>
      <c r="I41" s="8"/>
      <c r="J41" s="8" t="n">
        <f aca="false">G41*3.8235866717</f>
        <v>68124417.6619769</v>
      </c>
      <c r="K41" s="6"/>
      <c r="L41" s="8"/>
      <c r="M41" s="8" t="n">
        <f aca="false">F41*2.511711692</f>
        <v>253361.246387125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low_SIPA_income!B35</f>
        <v>20676708.6472258</v>
      </c>
      <c r="F42" s="165" t="n">
        <f aca="false">low_SIPA_income!I35</f>
        <v>101235.642908767</v>
      </c>
      <c r="G42" s="67" t="n">
        <f aca="false">E42-F42*0.7</f>
        <v>20605843.6971897</v>
      </c>
      <c r="H42" s="67"/>
      <c r="I42" s="67"/>
      <c r="J42" s="67" t="n">
        <f aca="false">G42*3.8235866717</f>
        <v>78788229.3197078</v>
      </c>
      <c r="K42" s="9"/>
      <c r="L42" s="67"/>
      <c r="M42" s="67" t="n">
        <f aca="false">F42*2.511711692</f>
        <v>254274.747941088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low_SIPA_income!B36</f>
        <v>18114839.7778227</v>
      </c>
      <c r="F43" s="165" t="n">
        <f aca="false">low_SIPA_income!I36</f>
        <v>98662.0184318282</v>
      </c>
      <c r="G43" s="67" t="n">
        <f aca="false">E43-F43*0.7</f>
        <v>18045776.3649204</v>
      </c>
      <c r="H43" s="67"/>
      <c r="I43" s="67"/>
      <c r="J43" s="67" t="n">
        <f aca="false">G43*3.8235866717</f>
        <v>68999589.9893887</v>
      </c>
      <c r="K43" s="9"/>
      <c r="L43" s="67"/>
      <c r="M43" s="67" t="n">
        <f aca="false">F43*2.511711692</f>
        <v>247810.545251542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low_SIPA_income!B37</f>
        <v>21191462.1109457</v>
      </c>
      <c r="F44" s="165" t="n">
        <f aca="false">low_SIPA_income!I37</f>
        <v>98591.3463900605</v>
      </c>
      <c r="G44" s="67" t="n">
        <f aca="false">E44-F44*0.7</f>
        <v>21122448.1684727</v>
      </c>
      <c r="H44" s="67"/>
      <c r="I44" s="67"/>
      <c r="J44" s="67" t="n">
        <f aca="false">G44*3.8235866717</f>
        <v>80763511.2906461</v>
      </c>
      <c r="K44" s="9"/>
      <c r="L44" s="67"/>
      <c r="M44" s="67" t="n">
        <f aca="false">F44*2.511711692</f>
        <v>247633.037457937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low_SIPA_income!B38</f>
        <v>18617772.4188822</v>
      </c>
      <c r="F45" s="163" t="n">
        <f aca="false">low_SIPA_income!I38</f>
        <v>97521.2620579946</v>
      </c>
      <c r="G45" s="8" t="n">
        <f aca="false">E45-F45*0.7</f>
        <v>18549507.5354416</v>
      </c>
      <c r="H45" s="8"/>
      <c r="I45" s="8"/>
      <c r="J45" s="8" t="n">
        <f aca="false">G45*3.8235866717</f>
        <v>70925649.7791134</v>
      </c>
      <c r="K45" s="6"/>
      <c r="L45" s="8"/>
      <c r="M45" s="8" t="n">
        <f aca="false">F45*2.511711692</f>
        <v>244945.294129661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low_SIPA_income!B39</f>
        <v>21518187.8859752</v>
      </c>
      <c r="F46" s="165" t="n">
        <f aca="false">low_SIPA_income!I39</f>
        <v>98836.2076995633</v>
      </c>
      <c r="G46" s="67" t="n">
        <f aca="false">E46-F46*0.7</f>
        <v>21449002.5405855</v>
      </c>
      <c r="H46" s="67"/>
      <c r="I46" s="67"/>
      <c r="J46" s="67" t="n">
        <f aca="false">G46*3.8235866717</f>
        <v>82012120.2354421</v>
      </c>
      <c r="K46" s="9"/>
      <c r="L46" s="67"/>
      <c r="M46" s="67" t="n">
        <f aca="false">F46*2.511711692</f>
        <v>248248.058471933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low_SIPA_income!B40</f>
        <v>18771937.1739306</v>
      </c>
      <c r="F47" s="165" t="n">
        <f aca="false">low_SIPA_income!I40</f>
        <v>102327.861005856</v>
      </c>
      <c r="G47" s="67" t="n">
        <f aca="false">E47-F47*0.7</f>
        <v>18700307.6712265</v>
      </c>
      <c r="H47" s="67"/>
      <c r="I47" s="67"/>
      <c r="J47" s="67" t="n">
        <f aca="false">G47*3.8235866717</f>
        <v>71502247.1683908</v>
      </c>
      <c r="K47" s="9"/>
      <c r="L47" s="67"/>
      <c r="M47" s="67" t="n">
        <f aca="false">F47*2.511711692</f>
        <v>257018.084905759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low_SIPA_income!B41</f>
        <v>21517368.2435576</v>
      </c>
      <c r="F48" s="165" t="n">
        <f aca="false">low_SIPA_income!I41</f>
        <v>104323.442592455</v>
      </c>
      <c r="G48" s="67" t="n">
        <f aca="false">E48-F48*0.7</f>
        <v>21444341.8337429</v>
      </c>
      <c r="H48" s="67"/>
      <c r="I48" s="67"/>
      <c r="J48" s="67" t="n">
        <f aca="false">G48*3.8235866717</f>
        <v>81994299.6188779</v>
      </c>
      <c r="K48" s="9"/>
      <c r="L48" s="67"/>
      <c r="M48" s="67" t="n">
        <f aca="false">F48*2.511711692</f>
        <v>262030.410509161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low_SIPA_income!B42</f>
        <v>18765821.9804476</v>
      </c>
      <c r="F49" s="163" t="n">
        <f aca="false">low_SIPA_income!I42</f>
        <v>104284.490594362</v>
      </c>
      <c r="G49" s="8" t="n">
        <f aca="false">E49-F49*0.7</f>
        <v>18692822.8370315</v>
      </c>
      <c r="H49" s="8"/>
      <c r="I49" s="8"/>
      <c r="J49" s="8" t="n">
        <f aca="false">G49*3.8235866717</f>
        <v>71473628.256123</v>
      </c>
      <c r="K49" s="6"/>
      <c r="L49" s="8"/>
      <c r="M49" s="8" t="n">
        <f aca="false">F49*2.511711692</f>
        <v>261932.574320123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low_SIPA_income!B43</f>
        <v>21694149.9103702</v>
      </c>
      <c r="F50" s="165" t="n">
        <f aca="false">low_SIPA_income!I43</f>
        <v>102923.488047129</v>
      </c>
      <c r="G50" s="67" t="n">
        <f aca="false">E50-F50*0.7</f>
        <v>21622103.4687372</v>
      </c>
      <c r="H50" s="67"/>
      <c r="I50" s="67"/>
      <c r="J50" s="67" t="n">
        <f aca="false">G50*3.8235866717</f>
        <v>82673986.637182</v>
      </c>
      <c r="K50" s="9"/>
      <c r="L50" s="67"/>
      <c r="M50" s="67" t="n">
        <f aca="false">F50*2.511711692</f>
        <v>258514.128309397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low_SIPA_income!B44</f>
        <v>18983357.96844</v>
      </c>
      <c r="F51" s="165" t="n">
        <f aca="false">low_SIPA_income!I44</f>
        <v>101892.369479324</v>
      </c>
      <c r="G51" s="67" t="n">
        <f aca="false">E51-F51*0.7</f>
        <v>18912033.3098045</v>
      </c>
      <c r="H51" s="67"/>
      <c r="I51" s="67"/>
      <c r="J51" s="67" t="n">
        <f aca="false">G51*3.8235866717</f>
        <v>72311798.4981149</v>
      </c>
      <c r="K51" s="9"/>
      <c r="L51" s="67"/>
      <c r="M51" s="67" t="n">
        <f aca="false">F51*2.511711692</f>
        <v>255924.255746803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low_SIPA_income!B45</f>
        <v>22022763.8001391</v>
      </c>
      <c r="F52" s="165" t="n">
        <f aca="false">low_SIPA_income!I45</f>
        <v>102495.974617635</v>
      </c>
      <c r="G52" s="67" t="n">
        <f aca="false">E52-F52*0.7</f>
        <v>21951016.6179068</v>
      </c>
      <c r="H52" s="67"/>
      <c r="I52" s="67"/>
      <c r="J52" s="67" t="n">
        <f aca="false">G52*3.8235866717</f>
        <v>83931614.5704936</v>
      </c>
      <c r="K52" s="9"/>
      <c r="L52" s="67"/>
      <c r="M52" s="67" t="n">
        <f aca="false">F52*2.511711692</f>
        <v>257440.337830048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low_SIPA_income!B46</f>
        <v>19294778.4124719</v>
      </c>
      <c r="F53" s="163" t="n">
        <f aca="false">low_SIPA_income!I46</f>
        <v>101884.644793097</v>
      </c>
      <c r="G53" s="8" t="n">
        <f aca="false">E53-F53*0.7</f>
        <v>19223459.1611167</v>
      </c>
      <c r="H53" s="8"/>
      <c r="I53" s="8"/>
      <c r="J53" s="8" t="n">
        <f aca="false">G53*3.8235866717</f>
        <v>73502562.2324152</v>
      </c>
      <c r="K53" s="6"/>
      <c r="L53" s="8"/>
      <c r="M53" s="8" t="n">
        <f aca="false">F53*2.511711692</f>
        <v>255904.853562089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low_SIPA_income!B47</f>
        <v>22372038.065522</v>
      </c>
      <c r="F54" s="165" t="n">
        <f aca="false">low_SIPA_income!I47</f>
        <v>99966.0851832545</v>
      </c>
      <c r="G54" s="67" t="n">
        <f aca="false">E54-F54*0.7</f>
        <v>22302061.8058937</v>
      </c>
      <c r="H54" s="67"/>
      <c r="I54" s="67"/>
      <c r="J54" s="67" t="n">
        <f aca="false">G54*3.8235866717</f>
        <v>85273866.2724448</v>
      </c>
      <c r="K54" s="9"/>
      <c r="L54" s="67"/>
      <c r="M54" s="67" t="n">
        <f aca="false">F54*2.511711692</f>
        <v>251085.984958248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low_SIPA_income!B48</f>
        <v>19640200.9597171</v>
      </c>
      <c r="F55" s="165" t="n">
        <f aca="false">low_SIPA_income!I48</f>
        <v>103966.483978652</v>
      </c>
      <c r="G55" s="67" t="n">
        <f aca="false">E55-F55*0.7</f>
        <v>19567424.420932</v>
      </c>
      <c r="H55" s="67"/>
      <c r="I55" s="67"/>
      <c r="J55" s="67" t="n">
        <f aca="false">G55*3.8235866717</f>
        <v>74817743.2153728</v>
      </c>
      <c r="K55" s="9"/>
      <c r="L55" s="67"/>
      <c r="M55" s="67" t="n">
        <f aca="false">F55*2.511711692</f>
        <v>261133.833385312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low_SIPA_income!B49</f>
        <v>22662387.7816882</v>
      </c>
      <c r="F56" s="165" t="n">
        <f aca="false">low_SIPA_income!I49</f>
        <v>103341.894141492</v>
      </c>
      <c r="G56" s="67" t="n">
        <f aca="false">E56-F56*0.7</f>
        <v>22590048.4557892</v>
      </c>
      <c r="H56" s="67"/>
      <c r="I56" s="67"/>
      <c r="J56" s="67" t="n">
        <f aca="false">G56*3.8235866717</f>
        <v>86375008.1886127</v>
      </c>
      <c r="K56" s="9"/>
      <c r="L56" s="67"/>
      <c r="M56" s="67" t="n">
        <f aca="false">F56*2.511711692</f>
        <v>259565.043788613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low_SIPA_income!B50</f>
        <v>19935438.2955571</v>
      </c>
      <c r="F57" s="163" t="n">
        <f aca="false">low_SIPA_income!I50</f>
        <v>103384.852797143</v>
      </c>
      <c r="G57" s="8" t="n">
        <f aca="false">E57-F57*0.7</f>
        <v>19863068.8985991</v>
      </c>
      <c r="H57" s="8"/>
      <c r="I57" s="8"/>
      <c r="J57" s="8" t="n">
        <f aca="false">G57*3.8235866717</f>
        <v>75948165.4997425</v>
      </c>
      <c r="K57" s="6"/>
      <c r="L57" s="8"/>
      <c r="M57" s="8" t="n">
        <f aca="false">F57*2.511711692</f>
        <v>259672.943546283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low_SIPA_income!B51</f>
        <v>22946726.1955369</v>
      </c>
      <c r="F58" s="165" t="n">
        <f aca="false">low_SIPA_income!I51</f>
        <v>105032.662096451</v>
      </c>
      <c r="G58" s="67" t="n">
        <f aca="false">E58-F58*0.7</f>
        <v>22873203.3320693</v>
      </c>
      <c r="H58" s="67"/>
      <c r="I58" s="67"/>
      <c r="J58" s="67" t="n">
        <f aca="false">G58*3.8235866717</f>
        <v>87457675.3995844</v>
      </c>
      <c r="K58" s="9"/>
      <c r="L58" s="67"/>
      <c r="M58" s="67" t="n">
        <f aca="false">F58*2.511711692</f>
        <v>263811.76542954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low_SIPA_income!B52</f>
        <v>19974523.4559326</v>
      </c>
      <c r="F59" s="165" t="n">
        <f aca="false">low_SIPA_income!I52</f>
        <v>105594.937316376</v>
      </c>
      <c r="G59" s="67" t="n">
        <f aca="false">E59-F59*0.7</f>
        <v>19900606.9998112</v>
      </c>
      <c r="H59" s="67"/>
      <c r="I59" s="67"/>
      <c r="J59" s="67" t="n">
        <f aca="false">G59*3.8235866717</f>
        <v>76091695.6832177</v>
      </c>
      <c r="K59" s="9"/>
      <c r="L59" s="67"/>
      <c r="M59" s="67" t="n">
        <f aca="false">F59*2.511711692</f>
        <v>265224.03867355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low_SIPA_income!B53</f>
        <v>23266078.8199724</v>
      </c>
      <c r="F60" s="165" t="n">
        <f aca="false">low_SIPA_income!I53</f>
        <v>102287.963826376</v>
      </c>
      <c r="G60" s="67" t="n">
        <f aca="false">E60-F60*0.7</f>
        <v>23194477.245294</v>
      </c>
      <c r="H60" s="67"/>
      <c r="I60" s="67"/>
      <c r="J60" s="67" t="n">
        <f aca="false">G60*3.8235866717</f>
        <v>88686094.052155</v>
      </c>
      <c r="K60" s="9"/>
      <c r="L60" s="67"/>
      <c r="M60" s="67" t="n">
        <f aca="false">F60*2.511711692</f>
        <v>256917.87469358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low_SIPA_income!B54</f>
        <v>20396139.2922792</v>
      </c>
      <c r="F61" s="163" t="n">
        <f aca="false">low_SIPA_income!I54</f>
        <v>104673.78110062</v>
      </c>
      <c r="G61" s="8" t="n">
        <f aca="false">E61-F61*0.7</f>
        <v>20322867.6455088</v>
      </c>
      <c r="H61" s="8"/>
      <c r="I61" s="8"/>
      <c r="J61" s="8" t="n">
        <f aca="false">G61*3.8235866717</f>
        <v>77706245.8600905</v>
      </c>
      <c r="K61" s="6"/>
      <c r="L61" s="8"/>
      <c r="M61" s="8" t="n">
        <f aca="false">F61*2.511711692</f>
        <v>262910.359836275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low_SIPA_income!B55</f>
        <v>23436526.2369804</v>
      </c>
      <c r="F62" s="165" t="n">
        <f aca="false">low_SIPA_income!I55</f>
        <v>102121.600808574</v>
      </c>
      <c r="G62" s="67" t="n">
        <f aca="false">E62-F62*0.7</f>
        <v>23365041.1164144</v>
      </c>
      <c r="H62" s="67"/>
      <c r="I62" s="67"/>
      <c r="J62" s="67" t="n">
        <f aca="false">G62*3.8235866717</f>
        <v>89338259.7964445</v>
      </c>
      <c r="K62" s="9"/>
      <c r="L62" s="67"/>
      <c r="M62" s="67" t="n">
        <f aca="false">F62*2.511711692</f>
        <v>256500.018756653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low_SIPA_income!B56</f>
        <v>20697497.1422308</v>
      </c>
      <c r="F63" s="165" t="n">
        <f aca="false">low_SIPA_income!I56</f>
        <v>103635.528944458</v>
      </c>
      <c r="G63" s="67" t="n">
        <f aca="false">E63-F63*0.7</f>
        <v>20624952.2719697</v>
      </c>
      <c r="H63" s="67"/>
      <c r="I63" s="67"/>
      <c r="J63" s="67" t="n">
        <f aca="false">G63*3.8235866717</f>
        <v>78861292.611552</v>
      </c>
      <c r="K63" s="9"/>
      <c r="L63" s="67"/>
      <c r="M63" s="67" t="n">
        <f aca="false">F63*2.511711692</f>
        <v>260302.5697564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low_SIPA_income!B57</f>
        <v>23793258.5325705</v>
      </c>
      <c r="F64" s="165" t="n">
        <f aca="false">low_SIPA_income!I57</f>
        <v>100605.840489592</v>
      </c>
      <c r="G64" s="67" t="n">
        <f aca="false">E64-F64*0.7</f>
        <v>23722834.4442278</v>
      </c>
      <c r="H64" s="67"/>
      <c r="I64" s="67"/>
      <c r="J64" s="67" t="n">
        <f aca="false">G64*3.8235866717</f>
        <v>90706313.595895</v>
      </c>
      <c r="K64" s="9"/>
      <c r="L64" s="67"/>
      <c r="M64" s="67" t="n">
        <f aca="false">F64*2.511711692</f>
        <v>252692.865841195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low_SIPA_income!B58</f>
        <v>20666085.7561275</v>
      </c>
      <c r="F65" s="163" t="n">
        <f aca="false">low_SIPA_income!I58</f>
        <v>105297.189960817</v>
      </c>
      <c r="G65" s="8" t="n">
        <f aca="false">E65-F65*0.7</f>
        <v>20592377.7231549</v>
      </c>
      <c r="H65" s="8"/>
      <c r="I65" s="8"/>
      <c r="J65" s="8" t="n">
        <f aca="false">G65*3.8235866717</f>
        <v>78736741.0008671</v>
      </c>
      <c r="K65" s="6"/>
      <c r="L65" s="8"/>
      <c r="M65" s="8" t="n">
        <f aca="false">F65*2.511711692</f>
        <v>264476.183159328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low_SIPA_income!B59</f>
        <v>24085050.8129587</v>
      </c>
      <c r="F66" s="165" t="n">
        <f aca="false">low_SIPA_income!I59</f>
        <v>107494.019516136</v>
      </c>
      <c r="G66" s="67" t="n">
        <f aca="false">E66-F66*0.7</f>
        <v>24009804.9992974</v>
      </c>
      <c r="H66" s="67"/>
      <c r="I66" s="67"/>
      <c r="J66" s="67" t="n">
        <f aca="false">G66*3.8235866717</f>
        <v>91803570.3854297</v>
      </c>
      <c r="K66" s="9"/>
      <c r="L66" s="67"/>
      <c r="M66" s="67" t="n">
        <f aca="false">F66*2.511711692</f>
        <v>269993.985638755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low_SIPA_income!B60</f>
        <v>20989476.927041</v>
      </c>
      <c r="F67" s="165" t="n">
        <f aca="false">low_SIPA_income!I60</f>
        <v>104541.604846621</v>
      </c>
      <c r="G67" s="67" t="n">
        <f aca="false">E67-F67*0.7</f>
        <v>20916297.8036484</v>
      </c>
      <c r="H67" s="67"/>
      <c r="I67" s="67"/>
      <c r="J67" s="67" t="n">
        <f aca="false">G67*3.8235866717</f>
        <v>79975277.5033379</v>
      </c>
      <c r="K67" s="9"/>
      <c r="L67" s="67"/>
      <c r="M67" s="67" t="n">
        <f aca="false">F67*2.511711692</f>
        <v>262578.371193701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low_SIPA_income!B61</f>
        <v>24325824.5681048</v>
      </c>
      <c r="F68" s="165" t="n">
        <f aca="false">low_SIPA_income!I61</f>
        <v>106643.558833589</v>
      </c>
      <c r="G68" s="67" t="n">
        <f aca="false">E68-F68*0.7</f>
        <v>24251174.0769213</v>
      </c>
      <c r="H68" s="67"/>
      <c r="I68" s="67"/>
      <c r="J68" s="67" t="n">
        <f aca="false">G68*3.8235866717</f>
        <v>92726465.9735929</v>
      </c>
      <c r="K68" s="9"/>
      <c r="L68" s="67"/>
      <c r="M68" s="67" t="n">
        <f aca="false">F68*2.511711692</f>
        <v>267857.873598816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low_SIPA_income!B62</f>
        <v>21460227.0938985</v>
      </c>
      <c r="F69" s="163" t="n">
        <f aca="false">low_SIPA_income!I62</f>
        <v>105035.762627101</v>
      </c>
      <c r="G69" s="8" t="n">
        <f aca="false">E69-F69*0.7</f>
        <v>21386702.0600595</v>
      </c>
      <c r="H69" s="8"/>
      <c r="I69" s="8"/>
      <c r="J69" s="8" t="n">
        <f aca="false">G69*3.8235866717</f>
        <v>81773908.9484625</v>
      </c>
      <c r="K69" s="6"/>
      <c r="L69" s="8"/>
      <c r="M69" s="8" t="n">
        <f aca="false">F69*2.511711692</f>
        <v>263819.553068627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low_SIPA_income!B63</f>
        <v>24891575.9052292</v>
      </c>
      <c r="F70" s="165" t="n">
        <f aca="false">low_SIPA_income!I63</f>
        <v>105046.991341423</v>
      </c>
      <c r="G70" s="67" t="n">
        <f aca="false">E70-F70*0.7</f>
        <v>24818043.0112902</v>
      </c>
      <c r="H70" s="67"/>
      <c r="I70" s="67"/>
      <c r="J70" s="67" t="n">
        <f aca="false">G70*3.8235866717</f>
        <v>94893938.4756464</v>
      </c>
      <c r="K70" s="9"/>
      <c r="L70" s="67"/>
      <c r="M70" s="67" t="n">
        <f aca="false">F70*2.511711692</f>
        <v>263847.756361675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low_SIPA_income!B64</f>
        <v>21584682.0645798</v>
      </c>
      <c r="F71" s="165" t="n">
        <f aca="false">low_SIPA_income!I64</f>
        <v>106143.476601161</v>
      </c>
      <c r="G71" s="67" t="n">
        <f aca="false">E71-F71*0.7</f>
        <v>21510381.630959</v>
      </c>
      <c r="H71" s="67"/>
      <c r="I71" s="67"/>
      <c r="J71" s="67" t="n">
        <f aca="false">G71*3.8235866717</f>
        <v>82246808.5073152</v>
      </c>
      <c r="K71" s="9"/>
      <c r="L71" s="67"/>
      <c r="M71" s="67" t="n">
        <f aca="false">F71*2.511711692</f>
        <v>266601.811208666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low_SIPA_income!B65</f>
        <v>25020310.0911261</v>
      </c>
      <c r="F72" s="165" t="n">
        <f aca="false">low_SIPA_income!I65</f>
        <v>109189.705905974</v>
      </c>
      <c r="G72" s="67" t="n">
        <f aca="false">E72-F72*0.7</f>
        <v>24943877.2969919</v>
      </c>
      <c r="H72" s="67"/>
      <c r="I72" s="67"/>
      <c r="J72" s="67" t="n">
        <f aca="false">G72*3.8235866717</f>
        <v>95375076.7732986</v>
      </c>
      <c r="K72" s="9"/>
      <c r="L72" s="67"/>
      <c r="M72" s="67" t="n">
        <f aca="false">F72*2.511711692</f>
        <v>274253.060970076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low_SIPA_income!B66</f>
        <v>21861212.7016526</v>
      </c>
      <c r="F73" s="163" t="n">
        <f aca="false">low_SIPA_income!I66</f>
        <v>111217.774146094</v>
      </c>
      <c r="G73" s="8" t="n">
        <f aca="false">E73-F73*0.7</f>
        <v>21783360.2597504</v>
      </c>
      <c r="H73" s="8"/>
      <c r="I73" s="8"/>
      <c r="J73" s="8" t="n">
        <f aca="false">G73*3.8235866717</f>
        <v>83290565.954021</v>
      </c>
      <c r="K73" s="6"/>
      <c r="L73" s="8"/>
      <c r="M73" s="8" t="n">
        <f aca="false">F73*2.511711692</f>
        <v>279346.98368096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low_SIPA_income!B67</f>
        <v>25198234.0149553</v>
      </c>
      <c r="F74" s="165" t="n">
        <f aca="false">low_SIPA_income!I67</f>
        <v>107723.303413604</v>
      </c>
      <c r="G74" s="67" t="n">
        <f aca="false">E74-F74*0.7</f>
        <v>25122827.7025657</v>
      </c>
      <c r="H74" s="67"/>
      <c r="I74" s="67"/>
      <c r="J74" s="67" t="n">
        <f aca="false">G74*3.8235866717</f>
        <v>96059309.1589459</v>
      </c>
      <c r="K74" s="9"/>
      <c r="L74" s="67"/>
      <c r="M74" s="67" t="n">
        <f aca="false">F74*2.511711692</f>
        <v>270569.880684813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low_SIPA_income!B68</f>
        <v>21954625.7428267</v>
      </c>
      <c r="F75" s="165" t="n">
        <f aca="false">low_SIPA_income!I68</f>
        <v>110108.335977251</v>
      </c>
      <c r="G75" s="67" t="n">
        <f aca="false">E75-F75*0.7</f>
        <v>21877549.9076426</v>
      </c>
      <c r="H75" s="67"/>
      <c r="I75" s="67"/>
      <c r="J75" s="67" t="n">
        <f aca="false">G75*3.8235866717</f>
        <v>83650708.2363138</v>
      </c>
      <c r="K75" s="9"/>
      <c r="L75" s="67"/>
      <c r="M75" s="67" t="n">
        <f aca="false">F75*2.511711692</f>
        <v>276560.394860725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low_SIPA_income!B69</f>
        <v>25235143.1856805</v>
      </c>
      <c r="F76" s="165" t="n">
        <f aca="false">low_SIPA_income!I69</f>
        <v>109906.142561257</v>
      </c>
      <c r="G76" s="67" t="n">
        <f aca="false">E76-F76*0.7</f>
        <v>25158208.8858877</v>
      </c>
      <c r="H76" s="67"/>
      <c r="I76" s="67"/>
      <c r="J76" s="67" t="n">
        <f aca="false">G76*3.8235866717</f>
        <v>96194592.1799246</v>
      </c>
      <c r="K76" s="9"/>
      <c r="L76" s="67"/>
      <c r="M76" s="67" t="n">
        <f aca="false">F76*2.511711692</f>
        <v>276052.543293727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low_SIPA_income!B70</f>
        <v>22016811.0503196</v>
      </c>
      <c r="F77" s="163" t="n">
        <f aca="false">low_SIPA_income!I70</f>
        <v>112963.622609925</v>
      </c>
      <c r="G77" s="8" t="n">
        <f aca="false">E77-F77*0.7</f>
        <v>21937736.5144927</v>
      </c>
      <c r="H77" s="8"/>
      <c r="I77" s="8"/>
      <c r="J77" s="8" t="n">
        <f aca="false">G77*3.8235866717</f>
        <v>83880836.9440807</v>
      </c>
      <c r="K77" s="6"/>
      <c r="L77" s="8"/>
      <c r="M77" s="8" t="n">
        <f aca="false">F77*2.511711692</f>
        <v>283732.051680025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low_SIPA_income!B71</f>
        <v>25213938.1725028</v>
      </c>
      <c r="F78" s="165" t="n">
        <f aca="false">low_SIPA_income!I71</f>
        <v>114827.01694008</v>
      </c>
      <c r="G78" s="67" t="n">
        <f aca="false">E78-F78*0.7</f>
        <v>25133559.2606447</v>
      </c>
      <c r="H78" s="67"/>
      <c r="I78" s="67"/>
      <c r="J78" s="67" t="n">
        <f aca="false">G78*3.8235866717</f>
        <v>96100342.2013833</v>
      </c>
      <c r="K78" s="9"/>
      <c r="L78" s="67"/>
      <c r="M78" s="67" t="n">
        <f aca="false">F78*2.511711692</f>
        <v>288412.361005881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low_SIPA_income!B72</f>
        <v>21948285.0343918</v>
      </c>
      <c r="F79" s="165" t="n">
        <f aca="false">low_SIPA_income!I72</f>
        <v>112412.045134675</v>
      </c>
      <c r="G79" s="67" t="n">
        <f aca="false">E79-F79*0.7</f>
        <v>21869596.6027975</v>
      </c>
      <c r="H79" s="67"/>
      <c r="I79" s="67"/>
      <c r="J79" s="67" t="n">
        <f aca="false">G79*3.8235866717</f>
        <v>83620298.0859123</v>
      </c>
      <c r="K79" s="9"/>
      <c r="L79" s="67"/>
      <c r="M79" s="67" t="n">
        <f aca="false">F79*2.511711692</f>
        <v>282346.648086394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low_SIPA_income!B73</f>
        <v>25367110.0970532</v>
      </c>
      <c r="F80" s="165" t="n">
        <f aca="false">low_SIPA_income!I73</f>
        <v>113151.473458358</v>
      </c>
      <c r="G80" s="67" t="n">
        <f aca="false">E80-F80*0.7</f>
        <v>25287904.0656323</v>
      </c>
      <c r="H80" s="67"/>
      <c r="I80" s="67"/>
      <c r="J80" s="67" t="n">
        <f aca="false">G80*3.8235866717</f>
        <v>96690492.94058</v>
      </c>
      <c r="K80" s="9"/>
      <c r="L80" s="67"/>
      <c r="M80" s="67" t="n">
        <f aca="false">F80*2.511711692</f>
        <v>284203.878852385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low_SIPA_income!B74</f>
        <v>22210757.884423</v>
      </c>
      <c r="F81" s="163" t="n">
        <f aca="false">low_SIPA_income!I74</f>
        <v>109987.163483094</v>
      </c>
      <c r="G81" s="8" t="n">
        <f aca="false">E81-F81*0.7</f>
        <v>22133766.8699848</v>
      </c>
      <c r="H81" s="8"/>
      <c r="I81" s="8"/>
      <c r="J81" s="8" t="n">
        <f aca="false">G81*3.8235866717</f>
        <v>84630375.9985889</v>
      </c>
      <c r="K81" s="6"/>
      <c r="L81" s="8"/>
      <c r="M81" s="8" t="n">
        <f aca="false">F81*2.511711692</f>
        <v>276256.044490404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low_SIPA_income!B75</f>
        <v>25722025.6838473</v>
      </c>
      <c r="F82" s="165" t="n">
        <f aca="false">low_SIPA_income!I75</f>
        <v>116318.346068239</v>
      </c>
      <c r="G82" s="67" t="n">
        <f aca="false">E82-F82*0.7</f>
        <v>25640602.8415996</v>
      </c>
      <c r="H82" s="67"/>
      <c r="I82" s="67"/>
      <c r="J82" s="67" t="n">
        <f aca="false">G82*3.8235866717</f>
        <v>98039067.2794933</v>
      </c>
      <c r="K82" s="9"/>
      <c r="L82" s="67"/>
      <c r="M82" s="67" t="n">
        <f aca="false">F82*2.511711692</f>
        <v>292158.149813698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low_SIPA_income!B76</f>
        <v>22304785.4874887</v>
      </c>
      <c r="F83" s="165" t="n">
        <f aca="false">low_SIPA_income!I76</f>
        <v>115447.268997104</v>
      </c>
      <c r="G83" s="67" t="n">
        <f aca="false">E83-F83*0.7</f>
        <v>22223972.3991907</v>
      </c>
      <c r="H83" s="67"/>
      <c r="I83" s="67"/>
      <c r="J83" s="67" t="n">
        <f aca="false">G83*3.8235866717</f>
        <v>84975284.6577744</v>
      </c>
      <c r="K83" s="9"/>
      <c r="L83" s="67"/>
      <c r="M83" s="67" t="n">
        <f aca="false">F83*2.511711692</f>
        <v>289970.255349496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low_SIPA_income!B77</f>
        <v>25840939.8089965</v>
      </c>
      <c r="F84" s="165" t="n">
        <f aca="false">low_SIPA_income!I77</f>
        <v>113768.868942257</v>
      </c>
      <c r="G84" s="67" t="n">
        <f aca="false">E84-F84*0.7</f>
        <v>25761301.6007369</v>
      </c>
      <c r="H84" s="67"/>
      <c r="I84" s="67"/>
      <c r="J84" s="67" t="n">
        <f aca="false">G84*3.8235866717</f>
        <v>98500569.4462217</v>
      </c>
      <c r="K84" s="9"/>
      <c r="L84" s="67"/>
      <c r="M84" s="67" t="n">
        <f aca="false">F84*2.511711692</f>
        <v>285754.598307884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low_SIPA_income!B78</f>
        <v>22554818.7170675</v>
      </c>
      <c r="F85" s="163" t="n">
        <f aca="false">low_SIPA_income!I78</f>
        <v>112982.50893419</v>
      </c>
      <c r="G85" s="8" t="n">
        <f aca="false">E85-F85*0.7</f>
        <v>22475730.9608135</v>
      </c>
      <c r="H85" s="8"/>
      <c r="I85" s="8"/>
      <c r="J85" s="8" t="n">
        <f aca="false">G85*3.8235866717</f>
        <v>85937905.3384816</v>
      </c>
      <c r="K85" s="6"/>
      <c r="L85" s="8"/>
      <c r="M85" s="8" t="n">
        <f aca="false">F85*2.511711692</f>
        <v>283779.488681499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low_SIPA_income!B79</f>
        <v>26211225.3654844</v>
      </c>
      <c r="F86" s="165" t="n">
        <f aca="false">low_SIPA_income!I79</f>
        <v>111594.029123036</v>
      </c>
      <c r="G86" s="67" t="n">
        <f aca="false">E86-F86*0.7</f>
        <v>26133109.5450983</v>
      </c>
      <c r="H86" s="67"/>
      <c r="I86" s="67"/>
      <c r="J86" s="67" t="n">
        <f aca="false">G86*3.8235866717</f>
        <v>99922209.3467138</v>
      </c>
      <c r="K86" s="9"/>
      <c r="L86" s="67"/>
      <c r="M86" s="67" t="n">
        <f aca="false">F86*2.511711692</f>
        <v>280292.027705718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low_SIPA_income!B80</f>
        <v>22704858.5150839</v>
      </c>
      <c r="F87" s="165" t="n">
        <f aca="false">low_SIPA_income!I80</f>
        <v>112618.320336588</v>
      </c>
      <c r="G87" s="67" t="n">
        <f aca="false">E87-F87*0.7</f>
        <v>22626025.6908483</v>
      </c>
      <c r="H87" s="67"/>
      <c r="I87" s="67"/>
      <c r="J87" s="67" t="n">
        <f aca="false">G87*3.8235866717</f>
        <v>86512570.2650692</v>
      </c>
      <c r="K87" s="9"/>
      <c r="L87" s="67"/>
      <c r="M87" s="67" t="n">
        <f aca="false">F87*2.511711692</f>
        <v>282864.75192281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low_SIPA_income!B81</f>
        <v>25954555.8531698</v>
      </c>
      <c r="F88" s="165" t="n">
        <f aca="false">low_SIPA_income!I81</f>
        <v>118610.700172315</v>
      </c>
      <c r="G88" s="67" t="n">
        <f aca="false">E88-F88*0.7</f>
        <v>25871528.3630491</v>
      </c>
      <c r="H88" s="67"/>
      <c r="I88" s="67"/>
      <c r="J88" s="67" t="n">
        <f aca="false">G88*3.8235866717</f>
        <v>98922031.0254632</v>
      </c>
      <c r="K88" s="9"/>
      <c r="L88" s="67"/>
      <c r="M88" s="67" t="n">
        <f aca="false">F88*2.511711692</f>
        <v>297915.882419111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low_SIPA_income!B82</f>
        <v>22807845.832601</v>
      </c>
      <c r="F89" s="163" t="n">
        <f aca="false">low_SIPA_income!I82</f>
        <v>117091.905128056</v>
      </c>
      <c r="G89" s="8" t="n">
        <f aca="false">E89-F89*0.7</f>
        <v>22725881.4990114</v>
      </c>
      <c r="H89" s="8"/>
      <c r="I89" s="8"/>
      <c r="J89" s="8" t="n">
        <f aca="false">G89*3.8235866717</f>
        <v>86894377.6022535</v>
      </c>
      <c r="K89" s="6"/>
      <c r="L89" s="8"/>
      <c r="M89" s="8" t="n">
        <f aca="false">F89*2.511711692</f>
        <v>294101.107148692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low_SIPA_income!B83</f>
        <v>26276528.1460087</v>
      </c>
      <c r="F90" s="165" t="n">
        <f aca="false">low_SIPA_income!I83</f>
        <v>116602.603549313</v>
      </c>
      <c r="G90" s="67" t="n">
        <f aca="false">E90-F90*0.7</f>
        <v>26194906.3235242</v>
      </c>
      <c r="H90" s="67"/>
      <c r="I90" s="67"/>
      <c r="J90" s="67" t="n">
        <f aca="false">G90*3.8235866717</f>
        <v>100158494.685057</v>
      </c>
      <c r="K90" s="9"/>
      <c r="L90" s="67"/>
      <c r="M90" s="67" t="n">
        <f aca="false">F90*2.511711692</f>
        <v>292872.12265245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low_SIPA_income!B84</f>
        <v>23011607.9628782</v>
      </c>
      <c r="F91" s="165" t="n">
        <f aca="false">low_SIPA_income!I84</f>
        <v>115085.951466138</v>
      </c>
      <c r="G91" s="67" t="n">
        <f aca="false">E91-F91*0.7</f>
        <v>22931047.7968519</v>
      </c>
      <c r="H91" s="67"/>
      <c r="I91" s="67"/>
      <c r="J91" s="67" t="n">
        <f aca="false">G91*3.8235866717</f>
        <v>87678848.7241585</v>
      </c>
      <c r="K91" s="9"/>
      <c r="L91" s="67"/>
      <c r="M91" s="67" t="n">
        <f aca="false">F91*2.511711692</f>
        <v>289062.729882442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low_SIPA_income!B85</f>
        <v>26447968.7800029</v>
      </c>
      <c r="F92" s="165" t="n">
        <f aca="false">low_SIPA_income!I85</f>
        <v>118552.52474802</v>
      </c>
      <c r="G92" s="67" t="n">
        <f aca="false">E92-F92*0.7</f>
        <v>26364982.0126793</v>
      </c>
      <c r="H92" s="67"/>
      <c r="I92" s="67"/>
      <c r="J92" s="67" t="n">
        <f aca="false">G92*3.8235866717</f>
        <v>100808793.823291</v>
      </c>
      <c r="K92" s="9"/>
      <c r="L92" s="67"/>
      <c r="M92" s="67" t="n">
        <f aca="false">F92*2.511711692</f>
        <v>297769.762525722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low_SIPA_income!B86</f>
        <v>23068822.2926042</v>
      </c>
      <c r="F93" s="163" t="n">
        <f aca="false">low_SIPA_income!I86</f>
        <v>116327.006553536</v>
      </c>
      <c r="G93" s="8" t="n">
        <f aca="false">E93-F93*0.7</f>
        <v>22987393.3880167</v>
      </c>
      <c r="H93" s="8"/>
      <c r="I93" s="8"/>
      <c r="J93" s="8" t="n">
        <f aca="false">G93*3.8235866717</f>
        <v>87894290.9755454</v>
      </c>
      <c r="K93" s="6"/>
      <c r="L93" s="8"/>
      <c r="M93" s="8" t="n">
        <f aca="false">F93*2.511711692</f>
        <v>292179.902455877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low_SIPA_income!B87</f>
        <v>26664197.9086623</v>
      </c>
      <c r="F94" s="165" t="n">
        <f aca="false">low_SIPA_income!I87</f>
        <v>114515.335127545</v>
      </c>
      <c r="G94" s="67" t="n">
        <f aca="false">E94-F94*0.7</f>
        <v>26584037.174073</v>
      </c>
      <c r="H94" s="67"/>
      <c r="I94" s="67"/>
      <c r="J94" s="67" t="n">
        <f aca="false">G94*3.8235866717</f>
        <v>101646370.218763</v>
      </c>
      <c r="K94" s="9"/>
      <c r="L94" s="67"/>
      <c r="M94" s="67" t="n">
        <f aca="false">F94*2.511711692</f>
        <v>287629.506153153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low_SIPA_income!B88</f>
        <v>23241923.0414471</v>
      </c>
      <c r="F95" s="165" t="n">
        <f aca="false">low_SIPA_income!I88</f>
        <v>112014.049510961</v>
      </c>
      <c r="G95" s="67" t="n">
        <f aca="false">E95-F95*0.7</f>
        <v>23163513.2067894</v>
      </c>
      <c r="H95" s="67"/>
      <c r="I95" s="67"/>
      <c r="J95" s="67" t="n">
        <f aca="false">G95*3.8235866717</f>
        <v>88567700.367227</v>
      </c>
      <c r="K95" s="9"/>
      <c r="L95" s="67"/>
      <c r="M95" s="67" t="n">
        <f aca="false">F95*2.511711692</f>
        <v>281346.997824947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low_SIPA_income!B89</f>
        <v>26825430.1989922</v>
      </c>
      <c r="F96" s="165" t="n">
        <f aca="false">low_SIPA_income!I89</f>
        <v>114162.372621972</v>
      </c>
      <c r="G96" s="67" t="n">
        <f aca="false">E96-F96*0.7</f>
        <v>26745516.5381568</v>
      </c>
      <c r="H96" s="67"/>
      <c r="I96" s="67"/>
      <c r="J96" s="67" t="n">
        <f aca="false">G96*3.8235866717</f>
        <v>102263800.563028</v>
      </c>
      <c r="K96" s="9"/>
      <c r="L96" s="67"/>
      <c r="M96" s="67" t="n">
        <f aca="false">F96*2.511711692</f>
        <v>286742.966101068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low_SIPA_income!B90</f>
        <v>23725946.9894086</v>
      </c>
      <c r="F97" s="163" t="n">
        <f aca="false">low_SIPA_income!I90</f>
        <v>116595.612352677</v>
      </c>
      <c r="G97" s="8" t="n">
        <f aca="false">E97-F97*0.7</f>
        <v>23644330.0607617</v>
      </c>
      <c r="H97" s="8"/>
      <c r="I97" s="8"/>
      <c r="J97" s="8" t="n">
        <f aca="false">G97*3.8235866717</f>
        <v>90406145.2816043</v>
      </c>
      <c r="K97" s="6"/>
      <c r="L97" s="8"/>
      <c r="M97" s="8" t="n">
        <f aca="false">F97*2.511711692</f>
        <v>292854.562782119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low_SIPA_income!B91</f>
        <v>27187159.1444267</v>
      </c>
      <c r="F98" s="165" t="n">
        <f aca="false">low_SIPA_income!I91</f>
        <v>114080.747050533</v>
      </c>
      <c r="G98" s="67" t="n">
        <f aca="false">E98-F98*0.7</f>
        <v>27107302.6214914</v>
      </c>
      <c r="H98" s="67"/>
      <c r="I98" s="67"/>
      <c r="J98" s="67" t="n">
        <f aca="false">G98*3.8235866717</f>
        <v>103647121.009273</v>
      </c>
      <c r="K98" s="9"/>
      <c r="L98" s="67"/>
      <c r="M98" s="67" t="n">
        <f aca="false">F98*2.511711692</f>
        <v>286537.946198917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low_SIPA_income!B92</f>
        <v>23530814.7264775</v>
      </c>
      <c r="F99" s="165" t="n">
        <f aca="false">low_SIPA_income!I92</f>
        <v>116490.815148477</v>
      </c>
      <c r="G99" s="67" t="n">
        <f aca="false">E99-F99*0.7</f>
        <v>23449271.1558735</v>
      </c>
      <c r="H99" s="67"/>
      <c r="I99" s="67"/>
      <c r="J99" s="67" t="n">
        <f aca="false">G99*3.8235866717</f>
        <v>89660320.6526773</v>
      </c>
      <c r="K99" s="9"/>
      <c r="L99" s="67"/>
      <c r="M99" s="67" t="n">
        <f aca="false">F99*2.511711692</f>
        <v>292591.34241904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low_SIPA_income!B93</f>
        <v>27345878.2946528</v>
      </c>
      <c r="F100" s="165" t="n">
        <f aca="false">low_SIPA_income!I93</f>
        <v>113851.972308246</v>
      </c>
      <c r="G100" s="67" t="n">
        <f aca="false">E100-F100*0.7</f>
        <v>27266181.914037</v>
      </c>
      <c r="H100" s="67"/>
      <c r="I100" s="67"/>
      <c r="J100" s="67" t="n">
        <f aca="false">G100*3.8235866717</f>
        <v>104254609.754659</v>
      </c>
      <c r="K100" s="9"/>
      <c r="L100" s="67"/>
      <c r="M100" s="67" t="n">
        <f aca="false">F100*2.511711692</f>
        <v>285963.330003883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low_SIPA_income!B94</f>
        <v>23817930.1596078</v>
      </c>
      <c r="F101" s="163" t="n">
        <f aca="false">low_SIPA_income!I94</f>
        <v>116592.111464999</v>
      </c>
      <c r="G101" s="8" t="n">
        <f aca="false">E101-F101*0.7</f>
        <v>23736315.6815823</v>
      </c>
      <c r="H101" s="8"/>
      <c r="I101" s="8"/>
      <c r="J101" s="8" t="n">
        <f aca="false">G101*3.8235866717</f>
        <v>90757860.2753619</v>
      </c>
      <c r="K101" s="6"/>
      <c r="L101" s="8"/>
      <c r="M101" s="8" t="n">
        <f aca="false">F101*2.511711692</f>
        <v>292845.769561606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low_SIPA_income!B95</f>
        <v>27277975.6470977</v>
      </c>
      <c r="F102" s="165" t="n">
        <f aca="false">low_SIPA_income!I95</f>
        <v>118670.56454758</v>
      </c>
      <c r="G102" s="67" t="n">
        <f aca="false">E102-F102*0.7</f>
        <v>27194906.2519144</v>
      </c>
      <c r="H102" s="67"/>
      <c r="I102" s="67"/>
      <c r="J102" s="67" t="n">
        <f aca="false">G102*3.8235866717</f>
        <v>103982081.082951</v>
      </c>
      <c r="K102" s="9"/>
      <c r="L102" s="67"/>
      <c r="M102" s="67" t="n">
        <f aca="false">F102*2.511711692</f>
        <v>298066.244470397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low_SIPA_income!B96</f>
        <v>23954219.7907275</v>
      </c>
      <c r="F103" s="165" t="n">
        <f aca="false">low_SIPA_income!I96</f>
        <v>119544.129859254</v>
      </c>
      <c r="G103" s="67" t="n">
        <f aca="false">E103-F103*0.7</f>
        <v>23870538.899826</v>
      </c>
      <c r="H103" s="67"/>
      <c r="I103" s="67"/>
      <c r="J103" s="67" t="n">
        <f aca="false">G103*3.8235866717</f>
        <v>91271074.3836711</v>
      </c>
      <c r="K103" s="9"/>
      <c r="L103" s="67"/>
      <c r="M103" s="67" t="n">
        <f aca="false">F103*2.511711692</f>
        <v>300260.388677455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low_SIPA_income!B97</f>
        <v>27631394.1616158</v>
      </c>
      <c r="F104" s="165" t="n">
        <f aca="false">low_SIPA_income!I97</f>
        <v>116176.022243771</v>
      </c>
      <c r="G104" s="67" t="n">
        <f aca="false">E104-F104*0.7</f>
        <v>27550070.9460452</v>
      </c>
      <c r="H104" s="67"/>
      <c r="I104" s="67"/>
      <c r="J104" s="67" t="n">
        <f aca="false">G104*3.8235866717</f>
        <v>105340084.073688</v>
      </c>
      <c r="K104" s="9"/>
      <c r="L104" s="67"/>
      <c r="M104" s="67" t="n">
        <f aca="false">F104*2.511711692</f>
        <v>291800.673399732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low_SIPA_income!B98</f>
        <v>24081839.4501439</v>
      </c>
      <c r="F105" s="163" t="n">
        <f aca="false">low_SIPA_income!I98</f>
        <v>117914.172456175</v>
      </c>
      <c r="G105" s="8" t="n">
        <f aca="false">E105-F105*0.7</f>
        <v>23999299.5294246</v>
      </c>
      <c r="H105" s="8"/>
      <c r="I105" s="8"/>
      <c r="J105" s="8" t="n">
        <f aca="false">G105*3.8235866717</f>
        <v>91763401.8108439</v>
      </c>
      <c r="K105" s="6"/>
      <c r="L105" s="8"/>
      <c r="M105" s="8" t="n">
        <f aca="false">F105*2.511711692</f>
        <v>296166.405610678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low_SIPA_income!B99</f>
        <v>27855394.8899028</v>
      </c>
      <c r="F106" s="165" t="n">
        <f aca="false">low_SIPA_income!I99</f>
        <v>116045.463529937</v>
      </c>
      <c r="G106" s="67" t="n">
        <f aca="false">E106-F106*0.7</f>
        <v>27774163.0654319</v>
      </c>
      <c r="H106" s="67"/>
      <c r="I106" s="67"/>
      <c r="J106" s="67" t="n">
        <f aca="false">G106*3.8235866717</f>
        <v>106196919.714608</v>
      </c>
      <c r="K106" s="9"/>
      <c r="L106" s="67"/>
      <c r="M106" s="67" t="n">
        <f aca="false">F106*2.511711692</f>
        <v>291472.747551703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low_SIPA_income!B100</f>
        <v>24379690.6774391</v>
      </c>
      <c r="F107" s="165" t="n">
        <f aca="false">low_SIPA_income!I100</f>
        <v>116404.100427951</v>
      </c>
      <c r="G107" s="67" t="n">
        <f aca="false">E107-F107*0.7</f>
        <v>24298207.8071396</v>
      </c>
      <c r="H107" s="67"/>
      <c r="I107" s="67"/>
      <c r="J107" s="67" t="n">
        <f aca="false">G107*3.8235866717</f>
        <v>92906303.5175757</v>
      </c>
      <c r="K107" s="9"/>
      <c r="L107" s="67"/>
      <c r="M107" s="67" t="n">
        <f aca="false">F107*2.511711692</f>
        <v>292373.540041627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low_SIPA_income!B101</f>
        <v>28000396.1052178</v>
      </c>
      <c r="F108" s="165" t="n">
        <f aca="false">low_SIPA_income!I101</f>
        <v>118331.40462912</v>
      </c>
      <c r="G108" s="67" t="n">
        <f aca="false">E108-F108*0.7</f>
        <v>27917564.1219774</v>
      </c>
      <c r="H108" s="67"/>
      <c r="I108" s="67"/>
      <c r="J108" s="67" t="n">
        <f aca="false">G108*3.8235866717</f>
        <v>106745226.083123</v>
      </c>
      <c r="K108" s="9"/>
      <c r="L108" s="67"/>
      <c r="M108" s="67" t="n">
        <f aca="false">F108*2.511711692</f>
        <v>297214.372537744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low_SIPA_income!B102</f>
        <v>24464724.6727447</v>
      </c>
      <c r="F109" s="163" t="n">
        <f aca="false">low_SIPA_income!I102</f>
        <v>121357.060381232</v>
      </c>
      <c r="G109" s="8" t="n">
        <f aca="false">E109-F109*0.7</f>
        <v>24379774.7304779</v>
      </c>
      <c r="H109" s="8"/>
      <c r="I109" s="8"/>
      <c r="J109" s="8" t="n">
        <f aca="false">G109*3.8235866717</f>
        <v>93218181.7185037</v>
      </c>
      <c r="K109" s="6"/>
      <c r="L109" s="8"/>
      <c r="M109" s="8" t="n">
        <f aca="false">F109*2.511711692</f>
        <v>304813.947466291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low_SIPA_income!B103</f>
        <v>27820918.9864907</v>
      </c>
      <c r="F110" s="165" t="n">
        <f aca="false">low_SIPA_income!I103</f>
        <v>120396.569033284</v>
      </c>
      <c r="G110" s="67" t="n">
        <f aca="false">E110-F110*0.7</f>
        <v>27736641.3881674</v>
      </c>
      <c r="H110" s="67"/>
      <c r="I110" s="67"/>
      <c r="J110" s="67" t="n">
        <f aca="false">G110*3.8235866717</f>
        <v>106053452.32952</v>
      </c>
      <c r="K110" s="9"/>
      <c r="L110" s="67"/>
      <c r="M110" s="67" t="n">
        <f aca="false">F110*2.511711692</f>
        <v>302401.470117584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low_SIPA_income!B104</f>
        <v>24522043.4791088</v>
      </c>
      <c r="F111" s="165" t="n">
        <f aca="false">low_SIPA_income!I104</f>
        <v>125286.62296833</v>
      </c>
      <c r="G111" s="67" t="n">
        <f aca="false">E111-F111*0.7</f>
        <v>24434342.843031</v>
      </c>
      <c r="H111" s="67"/>
      <c r="I111" s="67"/>
      <c r="J111" s="67" t="n">
        <f aca="false">G111*3.8235866717</f>
        <v>93426827.6263615</v>
      </c>
      <c r="K111" s="9"/>
      <c r="L111" s="67"/>
      <c r="M111" s="67" t="n">
        <f aca="false">F111*2.511711692</f>
        <v>314683.87576075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low_SIPA_income!B105</f>
        <v>28162873.3179576</v>
      </c>
      <c r="F112" s="165" t="n">
        <f aca="false">low_SIPA_income!I105</f>
        <v>119085.746390826</v>
      </c>
      <c r="G112" s="67" t="n">
        <f aca="false">E112-F112*0.7</f>
        <v>28079513.295484</v>
      </c>
      <c r="H112" s="67"/>
      <c r="I112" s="67"/>
      <c r="J112" s="67" t="n">
        <f aca="false">G112*3.8235866717</f>
        <v>107364452.784436</v>
      </c>
      <c r="K112" s="9"/>
      <c r="L112" s="67"/>
      <c r="M112" s="67" t="n">
        <f aca="false">F112*2.511711692</f>
        <v>299109.061560385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2" colorId="64" zoomScale="60" zoomScaleNormal="60" zoomScalePageLayoutView="100" workbookViewId="0">
      <selection pane="topLeft" activeCell="D93" activeCellId="0" sqref="D93"/>
    </sheetView>
  </sheetViews>
  <sheetFormatPr defaultColWidth="9.37109375" defaultRowHeight="12.8" zeroHeight="false" outlineLevelRow="0" outlineLevelCol="0"/>
  <cols>
    <col collapsed="false" customWidth="true" hidden="false" outlineLevel="0" max="5" min="5" style="111" width="19.62"/>
    <col collapsed="false" customWidth="true" hidden="false" outlineLevel="0" max="6" min="6" style="111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high_SIPA_income!B2</f>
        <v>18034497.499367</v>
      </c>
      <c r="F9" s="163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5" t="n">
        <f aca="false">high_SIPA_income!B3</f>
        <v>22385764.1527932</v>
      </c>
      <c r="F10" s="165" t="n">
        <f aca="false">high_SIPA_income!I3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5" t="n">
        <f aca="false">high_SIPA_income!B4</f>
        <v>20234056.7711665</v>
      </c>
      <c r="F11" s="165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5" t="n">
        <f aca="false">high_SIPA_income!B5</f>
        <v>23483163.7309384</v>
      </c>
      <c r="F12" s="165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high_SIPA_income!B6</f>
        <v>19146816.254714</v>
      </c>
      <c r="F13" s="163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high_SIPA_income!B7</f>
        <v>21810280.3571705</v>
      </c>
      <c r="F14" s="165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high_SIPA_income!B8</f>
        <v>18980756.5787828</v>
      </c>
      <c r="F15" s="165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high_SIPA_income!B9</f>
        <v>22397188.7827913</v>
      </c>
      <c r="F16" s="165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high_SIPA_income!B10</f>
        <v>19615633.2382376</v>
      </c>
      <c r="F17" s="163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high_SIPA_income!B11</f>
        <v>23378790.7203935</v>
      </c>
      <c r="F18" s="165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high_SIPA_income!B12</f>
        <v>20578914.6776703</v>
      </c>
      <c r="F19" s="165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high_SIPA_income!B13</f>
        <v>24419598.4120469</v>
      </c>
      <c r="F20" s="165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high_SIPA_income!B14</f>
        <v>19446933.4382352</v>
      </c>
      <c r="F21" s="163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high_SIPA_income!B15</f>
        <v>21970032.2997489</v>
      </c>
      <c r="F22" s="165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high_SIPA_income!B16</f>
        <v>18061907.8282328</v>
      </c>
      <c r="F23" s="165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high_SIPA_income!B17</f>
        <v>19818011.5998267</v>
      </c>
      <c r="F24" s="165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high_SIPA_income!B18</f>
        <v>15851385.0013307</v>
      </c>
      <c r="F25" s="163" t="n">
        <f aca="false">high_SIPA_income!I18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high_SIPA_income!B19</f>
        <v>18844983.0549242</v>
      </c>
      <c r="F26" s="165" t="n">
        <f aca="false">high_SIPA_income!I19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high_SIPA_income!B20</f>
        <v>15710193.8603896</v>
      </c>
      <c r="F27" s="165" t="n">
        <f aca="false">high_SIPA_income!I20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high_SIPA_income!B21</f>
        <v>17902042.2470529</v>
      </c>
      <c r="F28" s="165" t="n">
        <f aca="false">high_SIPA_income!I21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high_SIPA_income!B22</f>
        <v>16312473.6921639</v>
      </c>
      <c r="F29" s="163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high_SIPA_income!B23</f>
        <v>18377075.255703</v>
      </c>
      <c r="F30" s="165" t="n">
        <f aca="false">high_SIPA_income!I23</f>
        <v>82723.7607858221</v>
      </c>
      <c r="G30" s="67" t="n">
        <f aca="false">E30-F30*0.7</f>
        <v>18319168.6231529</v>
      </c>
      <c r="H30" s="67"/>
      <c r="I30" s="67"/>
      <c r="J30" s="67" t="n">
        <f aca="false">G30*3.8235866717</f>
        <v>70044928.9841124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high_SIPA_income!B24</f>
        <v>15775798.0054219</v>
      </c>
      <c r="F31" s="165" t="n">
        <f aca="false">high_SIPA_income!I24</f>
        <v>82703.572565179</v>
      </c>
      <c r="G31" s="67" t="n">
        <f aca="false">E31-F31*0.7</f>
        <v>15717905.5046263</v>
      </c>
      <c r="H31" s="67"/>
      <c r="I31" s="67"/>
      <c r="J31" s="67" t="n">
        <f aca="false">G31*3.8235866717</f>
        <v>60098773.9945292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high_SIPA_income!B25</f>
        <v>18919215.4064925</v>
      </c>
      <c r="F32" s="165" t="n">
        <f aca="false">high_SIPA_income!I25</f>
        <v>86637.1798480788</v>
      </c>
      <c r="G32" s="67" t="n">
        <f aca="false">E32-F32*0.7</f>
        <v>18858569.3805988</v>
      </c>
      <c r="H32" s="67"/>
      <c r="I32" s="67"/>
      <c r="J32" s="67" t="n">
        <f aca="false">G32*3.8235866717</f>
        <v>72107374.5309874</v>
      </c>
      <c r="K32" s="9"/>
      <c r="L32" s="67"/>
      <c r="M32" s="67" t="n">
        <f aca="false">F32*2.511711692</f>
        <v>217607.617586326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high_SIPA_income!B26</f>
        <v>16707480.0312882</v>
      </c>
      <c r="F33" s="163" t="n">
        <f aca="false">high_SIPA_income!I26</f>
        <v>94179.169061997</v>
      </c>
      <c r="G33" s="8" t="n">
        <f aca="false">E33-F33*0.7</f>
        <v>16641554.6129448</v>
      </c>
      <c r="H33" s="8"/>
      <c r="I33" s="8"/>
      <c r="J33" s="8" t="n">
        <f aca="false">G33*3.8235866717</f>
        <v>63630426.4144233</v>
      </c>
      <c r="K33" s="6"/>
      <c r="L33" s="8"/>
      <c r="M33" s="8" t="n">
        <f aca="false">F33*2.511711692</f>
        <v>236550.920075863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high_SIPA_income!B27</f>
        <v>19836316.8882114</v>
      </c>
      <c r="F34" s="165" t="n">
        <f aca="false">high_SIPA_income!I27</f>
        <v>97754.1792265311</v>
      </c>
      <c r="G34" s="67" t="n">
        <f aca="false">E34-F34*0.7</f>
        <v>19767888.9627529</v>
      </c>
      <c r="H34" s="67"/>
      <c r="I34" s="67"/>
      <c r="J34" s="67" t="n">
        <f aca="false">G34*3.8235866717</f>
        <v>75584236.7656274</v>
      </c>
      <c r="K34" s="9"/>
      <c r="L34" s="67"/>
      <c r="M34" s="67" t="n">
        <f aca="false">F34*2.511711692</f>
        <v>245530.314905142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high_SIPA_income!B28</f>
        <v>17858511.6753529</v>
      </c>
      <c r="F35" s="165" t="n">
        <f aca="false">high_SIPA_income!I28</f>
        <v>103261.736901817</v>
      </c>
      <c r="G35" s="67" t="n">
        <f aca="false">E35-F35*0.7</f>
        <v>17786228.4595216</v>
      </c>
      <c r="H35" s="67"/>
      <c r="I35" s="67"/>
      <c r="J35" s="67" t="n">
        <f aca="false">G35*3.8235866717</f>
        <v>68007186.0776381</v>
      </c>
      <c r="K35" s="9"/>
      <c r="L35" s="67"/>
      <c r="M35" s="67" t="n">
        <f aca="false">F35*2.511711692</f>
        <v>259363.711912521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high_SIPA_income!B29</f>
        <v>21403108.532268</v>
      </c>
      <c r="F36" s="165" t="n">
        <f aca="false">high_SIPA_income!I29</f>
        <v>104617.96129634</v>
      </c>
      <c r="G36" s="67" t="n">
        <f aca="false">E36-F36*0.7</f>
        <v>21329875.9593605</v>
      </c>
      <c r="H36" s="67"/>
      <c r="I36" s="67"/>
      <c r="J36" s="67" t="n">
        <f aca="false">G36*3.8235866717</f>
        <v>81556629.4272252</v>
      </c>
      <c r="K36" s="9"/>
      <c r="L36" s="67"/>
      <c r="M36" s="67" t="n">
        <f aca="false">F36*2.511711692</f>
        <v>262770.156581222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high_SIPA_income!B30</f>
        <v>18922300.2928334</v>
      </c>
      <c r="F37" s="163" t="n">
        <f aca="false">high_SIPA_income!I30</f>
        <v>108938.429673622</v>
      </c>
      <c r="G37" s="8" t="n">
        <f aca="false">E37-F37*0.7</f>
        <v>18846043.3920618</v>
      </c>
      <c r="H37" s="8"/>
      <c r="I37" s="8"/>
      <c r="J37" s="8" t="n">
        <f aca="false">G37*3.8235866717</f>
        <v>72059480.3281674</v>
      </c>
      <c r="K37" s="6"/>
      <c r="L37" s="8"/>
      <c r="M37" s="8" t="n">
        <f aca="false">F37*2.511711692</f>
        <v>273621.927519356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high_SIPA_income!B31</f>
        <v>22680027.3927025</v>
      </c>
      <c r="F38" s="165" t="n">
        <f aca="false">high_SIPA_income!I31</f>
        <v>110442.216974324</v>
      </c>
      <c r="G38" s="67" t="n">
        <f aca="false">E38-F38*0.7</f>
        <v>22602717.8408205</v>
      </c>
      <c r="H38" s="67"/>
      <c r="I38" s="67"/>
      <c r="J38" s="67" t="n">
        <f aca="false">G38*3.8235866717</f>
        <v>86423450.680357</v>
      </c>
      <c r="K38" s="9"/>
      <c r="L38" s="67"/>
      <c r="M38" s="67" t="n">
        <f aca="false">F38*2.511711692</f>
        <v>277399.00766481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high_SIPA_income!B32</f>
        <v>19997789.5162311</v>
      </c>
      <c r="F39" s="165" t="n">
        <f aca="false">high_SIPA_income!I32</f>
        <v>111266.537633665</v>
      </c>
      <c r="G39" s="67" t="n">
        <f aca="false">E39-F39*0.7</f>
        <v>19919902.9398875</v>
      </c>
      <c r="H39" s="67"/>
      <c r="I39" s="67"/>
      <c r="J39" s="67" t="n">
        <f aca="false">G39*3.8235866717</f>
        <v>76165475.3825115</v>
      </c>
      <c r="K39" s="9"/>
      <c r="L39" s="67"/>
      <c r="M39" s="67" t="n">
        <f aca="false">F39*2.511711692</f>
        <v>279469.463502835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high_SIPA_income!B33</f>
        <v>23629290.880447</v>
      </c>
      <c r="F40" s="165" t="n">
        <f aca="false">high_SIPA_income!I33</f>
        <v>112724.291047922</v>
      </c>
      <c r="G40" s="67" t="n">
        <f aca="false">E40-F40*0.7</f>
        <v>23550383.8767134</v>
      </c>
      <c r="H40" s="67"/>
      <c r="I40" s="67"/>
      <c r="J40" s="67" t="n">
        <f aca="false">G40*3.8235866717</f>
        <v>90046933.90442</v>
      </c>
      <c r="K40" s="9"/>
      <c r="L40" s="67"/>
      <c r="M40" s="67" t="n">
        <f aca="false">F40*2.511711692</f>
        <v>283130.919797476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high_SIPA_income!B34</f>
        <v>20648542.5650257</v>
      </c>
      <c r="F41" s="163" t="n">
        <f aca="false">high_SIPA_income!I34</f>
        <v>114788.559801504</v>
      </c>
      <c r="G41" s="8" t="n">
        <f aca="false">E41-F41*0.7</f>
        <v>20568190.5731646</v>
      </c>
      <c r="H41" s="8"/>
      <c r="I41" s="8"/>
      <c r="J41" s="8" t="n">
        <f aca="false">G41*3.8235866717</f>
        <v>78644259.3365379</v>
      </c>
      <c r="K41" s="6"/>
      <c r="L41" s="8"/>
      <c r="M41" s="8" t="n">
        <f aca="false">F41*2.511711692</f>
        <v>288315.767761278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high_SIPA_income!B35</f>
        <v>24111019.4672895</v>
      </c>
      <c r="F42" s="165" t="n">
        <f aca="false">high_SIPA_income!I35</f>
        <v>114499.358007967</v>
      </c>
      <c r="G42" s="67" t="n">
        <f aca="false">E42-F42*0.7</f>
        <v>24030869.9166839</v>
      </c>
      <c r="H42" s="67"/>
      <c r="I42" s="67"/>
      <c r="J42" s="67" t="n">
        <f aca="false">G42*3.8235866717</f>
        <v>91884113.9227891</v>
      </c>
      <c r="K42" s="9"/>
      <c r="L42" s="67"/>
      <c r="M42" s="67" t="n">
        <f aca="false">F42*2.511711692</f>
        <v>287589.376235104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high_SIPA_income!B36</f>
        <v>21065913.9747868</v>
      </c>
      <c r="F43" s="165" t="n">
        <f aca="false">high_SIPA_income!I36</f>
        <v>113243.019115355</v>
      </c>
      <c r="G43" s="67" t="n">
        <f aca="false">E43-F43*0.7</f>
        <v>20986643.861406</v>
      </c>
      <c r="H43" s="67"/>
      <c r="I43" s="67"/>
      <c r="J43" s="67" t="n">
        <f aca="false">G43*3.8235866717</f>
        <v>80244251.7521867</v>
      </c>
      <c r="K43" s="9"/>
      <c r="L43" s="67"/>
      <c r="M43" s="67" t="n">
        <f aca="false">F43*2.511711692</f>
        <v>284433.815149415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high_SIPA_income!B37</f>
        <v>24609920.4705756</v>
      </c>
      <c r="F44" s="165" t="n">
        <f aca="false">high_SIPA_income!I37</f>
        <v>113612.981982948</v>
      </c>
      <c r="G44" s="67" t="n">
        <f aca="false">E44-F44*0.7</f>
        <v>24530391.3831875</v>
      </c>
      <c r="H44" s="67"/>
      <c r="I44" s="67"/>
      <c r="J44" s="67" t="n">
        <f aca="false">G44*3.8235866717</f>
        <v>93794077.5443403</v>
      </c>
      <c r="K44" s="9"/>
      <c r="L44" s="67"/>
      <c r="M44" s="67" t="n">
        <f aca="false">F44*2.511711692</f>
        <v>285363.055209555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high_SIPA_income!B38</f>
        <v>21863718.5068785</v>
      </c>
      <c r="F45" s="163" t="n">
        <f aca="false">high_SIPA_income!I38</f>
        <v>109799.022732774</v>
      </c>
      <c r="G45" s="8" t="n">
        <f aca="false">E45-F45*0.7</f>
        <v>21786859.1909656</v>
      </c>
      <c r="H45" s="8"/>
      <c r="I45" s="8"/>
      <c r="J45" s="8" t="n">
        <f aca="false">G45*3.8235866717</f>
        <v>83303944.4207807</v>
      </c>
      <c r="K45" s="6"/>
      <c r="L45" s="8"/>
      <c r="M45" s="8" t="n">
        <f aca="false">F45*2.511711692</f>
        <v>275783.489168083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high_SIPA_income!B39</f>
        <v>25525895.896209</v>
      </c>
      <c r="F46" s="165" t="n">
        <f aca="false">high_SIPA_income!I39</f>
        <v>109671.671567875</v>
      </c>
      <c r="G46" s="67" t="n">
        <f aca="false">E46-F46*0.7</f>
        <v>25449125.7261115</v>
      </c>
      <c r="H46" s="67"/>
      <c r="I46" s="67"/>
      <c r="J46" s="67" t="n">
        <f aca="false">G46*3.8235866717</f>
        <v>97306937.9327773</v>
      </c>
      <c r="K46" s="9"/>
      <c r="L46" s="67"/>
      <c r="M46" s="67" t="n">
        <f aca="false">F46*2.511711692</f>
        <v>275463.619758215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high_SIPA_income!B40</f>
        <v>22362704.8154734</v>
      </c>
      <c r="F47" s="165" t="n">
        <f aca="false">high_SIPA_income!I40</f>
        <v>107373.574354968</v>
      </c>
      <c r="G47" s="67" t="n">
        <f aca="false">E47-F47*0.7</f>
        <v>22287543.3134249</v>
      </c>
      <c r="H47" s="67"/>
      <c r="I47" s="67"/>
      <c r="J47" s="67" t="n">
        <f aca="false">G47*3.8235866717</f>
        <v>85218353.5581479</v>
      </c>
      <c r="K47" s="9"/>
      <c r="L47" s="67"/>
      <c r="M47" s="67" t="n">
        <f aca="false">F47*2.511711692</f>
        <v>269691.462119204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high_SIPA_income!B41</f>
        <v>26110262.4254328</v>
      </c>
      <c r="F48" s="165" t="n">
        <f aca="false">high_SIPA_income!I41</f>
        <v>111215.795190473</v>
      </c>
      <c r="G48" s="67" t="n">
        <f aca="false">E48-F48*0.7</f>
        <v>26032411.3687995</v>
      </c>
      <c r="H48" s="67"/>
      <c r="I48" s="67"/>
      <c r="J48" s="67" t="n">
        <f aca="false">G48*3.8235866717</f>
        <v>99537181.1419533</v>
      </c>
      <c r="K48" s="9"/>
      <c r="L48" s="67"/>
      <c r="M48" s="67" t="n">
        <f aca="false">F48*2.511711692</f>
        <v>279342.013114988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high_SIPA_income!B42</f>
        <v>22851081.2406645</v>
      </c>
      <c r="F49" s="163" t="n">
        <f aca="false">high_SIPA_income!I42</f>
        <v>109281.186276037</v>
      </c>
      <c r="G49" s="8" t="n">
        <f aca="false">E49-F49*0.7</f>
        <v>22774584.4102713</v>
      </c>
      <c r="H49" s="8"/>
      <c r="I49" s="8"/>
      <c r="J49" s="8" t="n">
        <f aca="false">G49*3.8235866717</f>
        <v>87080597.40462</v>
      </c>
      <c r="K49" s="6"/>
      <c r="L49" s="8"/>
      <c r="M49" s="8" t="n">
        <f aca="false">F49*2.511711692</f>
        <v>274482.833285151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high_SIPA_income!B43</f>
        <v>26604505.4714552</v>
      </c>
      <c r="F50" s="165" t="n">
        <f aca="false">high_SIPA_income!I43</f>
        <v>115484.910783446</v>
      </c>
      <c r="G50" s="67" t="n">
        <f aca="false">E50-F50*0.7</f>
        <v>26523666.0339068</v>
      </c>
      <c r="H50" s="67"/>
      <c r="I50" s="67"/>
      <c r="J50" s="67" t="n">
        <f aca="false">G50*3.8235866717</f>
        <v>101415535.931868</v>
      </c>
      <c r="K50" s="9"/>
      <c r="L50" s="67"/>
      <c r="M50" s="67" t="n">
        <f aca="false">F50*2.511711692</f>
        <v>290064.800664357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high_SIPA_income!B44</f>
        <v>23436412.3310822</v>
      </c>
      <c r="F51" s="165" t="n">
        <f aca="false">high_SIPA_income!I44</f>
        <v>117741.3862222</v>
      </c>
      <c r="G51" s="67" t="n">
        <f aca="false">E51-F51*0.7</f>
        <v>23353993.3607267</v>
      </c>
      <c r="H51" s="67"/>
      <c r="I51" s="67"/>
      <c r="J51" s="67" t="n">
        <f aca="false">G51*3.8235866717</f>
        <v>89296017.7450449</v>
      </c>
      <c r="K51" s="9"/>
      <c r="L51" s="67"/>
      <c r="M51" s="67" t="n">
        <f aca="false">F51*2.511711692</f>
        <v>295732.416406589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high_SIPA_income!B45</f>
        <v>27218080.3911058</v>
      </c>
      <c r="F52" s="165" t="n">
        <f aca="false">high_SIPA_income!I45</f>
        <v>115304.883427151</v>
      </c>
      <c r="G52" s="67" t="n">
        <f aca="false">E52-F52*0.7</f>
        <v>27137366.9727068</v>
      </c>
      <c r="H52" s="67"/>
      <c r="I52" s="67"/>
      <c r="J52" s="67" t="n">
        <f aca="false">G52*3.8235866717</f>
        <v>103762074.661873</v>
      </c>
      <c r="K52" s="9"/>
      <c r="L52" s="67"/>
      <c r="M52" s="67" t="n">
        <f aca="false">F52*2.511711692</f>
        <v>289612.623848671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high_SIPA_income!B46</f>
        <v>23993636.3515394</v>
      </c>
      <c r="F53" s="163" t="n">
        <f aca="false">high_SIPA_income!I46</f>
        <v>115476.235606378</v>
      </c>
      <c r="G53" s="8" t="n">
        <f aca="false">E53-F53*0.7</f>
        <v>23912802.9866149</v>
      </c>
      <c r="H53" s="8"/>
      <c r="I53" s="8"/>
      <c r="J53" s="8" t="n">
        <f aca="false">G53*3.8235866717</f>
        <v>91432674.7826088</v>
      </c>
      <c r="K53" s="6"/>
      <c r="L53" s="8"/>
      <c r="M53" s="8" t="n">
        <f aca="false">F53*2.511711692</f>
        <v>290043.011120685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high_SIPA_income!B47</f>
        <v>27651481.4552422</v>
      </c>
      <c r="F54" s="165" t="n">
        <f aca="false">high_SIPA_income!I47</f>
        <v>114994.395247389</v>
      </c>
      <c r="G54" s="67" t="n">
        <f aca="false">E54-F54*0.7</f>
        <v>27570985.3785691</v>
      </c>
      <c r="H54" s="67"/>
      <c r="I54" s="67"/>
      <c r="J54" s="67" t="n">
        <f aca="false">G54*3.8235866717</f>
        <v>105420052.219132</v>
      </c>
      <c r="K54" s="9"/>
      <c r="L54" s="67"/>
      <c r="M54" s="67" t="n">
        <f aca="false">F54*2.511711692</f>
        <v>288832.767057336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high_SIPA_income!B48</f>
        <v>24274363.5820886</v>
      </c>
      <c r="F55" s="165" t="n">
        <f aca="false">high_SIPA_income!I48</f>
        <v>114845.614052822</v>
      </c>
      <c r="G55" s="67" t="n">
        <f aca="false">E55-F55*0.7</f>
        <v>24193971.6522517</v>
      </c>
      <c r="H55" s="67"/>
      <c r="I55" s="67"/>
      <c r="J55" s="67" t="n">
        <f aca="false">G55*3.8235866717</f>
        <v>92507747.5450371</v>
      </c>
      <c r="K55" s="9"/>
      <c r="L55" s="67"/>
      <c r="M55" s="67" t="n">
        <f aca="false">F55*2.511711692</f>
        <v>288459.071591392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high_SIPA_income!B49</f>
        <v>28221417.1832386</v>
      </c>
      <c r="F56" s="165" t="n">
        <f aca="false">high_SIPA_income!I49</f>
        <v>114356.919662706</v>
      </c>
      <c r="G56" s="67" t="n">
        <f aca="false">E56-F56*0.7</f>
        <v>28141367.3394747</v>
      </c>
      <c r="H56" s="67"/>
      <c r="I56" s="67"/>
      <c r="J56" s="67" t="n">
        <f aca="false">G56*3.8235866717</f>
        <v>107600957.082629</v>
      </c>
      <c r="K56" s="9"/>
      <c r="L56" s="67"/>
      <c r="M56" s="67" t="n">
        <f aca="false">F56*2.511711692</f>
        <v>287231.612177924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high_SIPA_income!B50</f>
        <v>24875974.1031003</v>
      </c>
      <c r="F57" s="163" t="n">
        <f aca="false">high_SIPA_income!I50</f>
        <v>118333.156051796</v>
      </c>
      <c r="G57" s="8" t="n">
        <f aca="false">E57-F57*0.7</f>
        <v>24793140.893864</v>
      </c>
      <c r="H57" s="8"/>
      <c r="I57" s="8"/>
      <c r="J57" s="8" t="n">
        <f aca="false">G57*3.8235866717</f>
        <v>94798723.0713586</v>
      </c>
      <c r="K57" s="6"/>
      <c r="L57" s="8"/>
      <c r="M57" s="8" t="n">
        <f aca="false">F57*2.511711692</f>
        <v>297218.771606556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high_SIPA_income!B51</f>
        <v>28906707.0536965</v>
      </c>
      <c r="F58" s="165" t="n">
        <f aca="false">high_SIPA_income!I51</f>
        <v>118520.14753844</v>
      </c>
      <c r="G58" s="67" t="n">
        <f aca="false">E58-F58*0.7</f>
        <v>28823742.9504196</v>
      </c>
      <c r="H58" s="67"/>
      <c r="I58" s="67"/>
      <c r="J58" s="67" t="n">
        <f aca="false">G58*3.8235866717</f>
        <v>110210079.373731</v>
      </c>
      <c r="K58" s="9"/>
      <c r="L58" s="67"/>
      <c r="M58" s="67" t="n">
        <f aca="false">F58*2.511711692</f>
        <v>297688.440309866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high_SIPA_income!B52</f>
        <v>25230654.0481098</v>
      </c>
      <c r="F59" s="165" t="n">
        <f aca="false">high_SIPA_income!I52</f>
        <v>122305.21376543</v>
      </c>
      <c r="G59" s="67" t="n">
        <f aca="false">E59-F59*0.7</f>
        <v>25145040.398474</v>
      </c>
      <c r="H59" s="67"/>
      <c r="I59" s="67"/>
      <c r="J59" s="67" t="n">
        <f aca="false">G59*3.8235866717</f>
        <v>96144241.3269631</v>
      </c>
      <c r="K59" s="9"/>
      <c r="L59" s="67"/>
      <c r="M59" s="67" t="n">
        <f aca="false">F59*2.511711692</f>
        <v>307195.435407191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high_SIPA_income!B53</f>
        <v>29372395.7050908</v>
      </c>
      <c r="F60" s="165" t="n">
        <f aca="false">high_SIPA_income!I53</f>
        <v>121304.306695907</v>
      </c>
      <c r="G60" s="67" t="n">
        <f aca="false">E60-F60*0.7</f>
        <v>29287482.6904037</v>
      </c>
      <c r="H60" s="67"/>
      <c r="I60" s="67"/>
      <c r="J60" s="67" t="n">
        <f aca="false">G60*3.8235866717</f>
        <v>111983228.462672</v>
      </c>
      <c r="K60" s="9"/>
      <c r="L60" s="67"/>
      <c r="M60" s="67" t="n">
        <f aca="false">F60*2.511711692</f>
        <v>304681.445418062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high_SIPA_income!B54</f>
        <v>25901465.4806906</v>
      </c>
      <c r="F61" s="163" t="n">
        <f aca="false">high_SIPA_income!I54</f>
        <v>123187.698044203</v>
      </c>
      <c r="G61" s="8" t="n">
        <f aca="false">E61-F61*0.7</f>
        <v>25815234.0920596</v>
      </c>
      <c r="H61" s="8"/>
      <c r="I61" s="8"/>
      <c r="J61" s="8" t="n">
        <f aca="false">G61*3.8235866717</f>
        <v>98706785.0012146</v>
      </c>
      <c r="K61" s="6"/>
      <c r="L61" s="8"/>
      <c r="M61" s="8" t="n">
        <f aca="false">F61*2.511711692</f>
        <v>309411.981488191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high_SIPA_income!B55</f>
        <v>30273917.3873401</v>
      </c>
      <c r="F62" s="165" t="n">
        <f aca="false">high_SIPA_income!I55</f>
        <v>115304.905958404</v>
      </c>
      <c r="G62" s="67" t="n">
        <f aca="false">E62-F62*0.7</f>
        <v>30193203.9531692</v>
      </c>
      <c r="H62" s="67"/>
      <c r="I62" s="67"/>
      <c r="J62" s="67" t="n">
        <f aca="false">G62*3.8235866717</f>
        <v>115446332.211258</v>
      </c>
      <c r="K62" s="9"/>
      <c r="L62" s="67"/>
      <c r="M62" s="67" t="n">
        <f aca="false">F62*2.511711692</f>
        <v>289612.680440683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high_SIPA_income!B56</f>
        <v>26603004.3514926</v>
      </c>
      <c r="F63" s="165" t="n">
        <f aca="false">high_SIPA_income!I56</f>
        <v>122176.670335786</v>
      </c>
      <c r="G63" s="67" t="n">
        <f aca="false">E63-F63*0.7</f>
        <v>26517480.6822576</v>
      </c>
      <c r="H63" s="67"/>
      <c r="I63" s="67"/>
      <c r="J63" s="67" t="n">
        <f aca="false">G63*3.8235866717</f>
        <v>101391885.703742</v>
      </c>
      <c r="K63" s="9"/>
      <c r="L63" s="67"/>
      <c r="M63" s="67" t="n">
        <f aca="false">F63*2.511711692</f>
        <v>306872.571372024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high_SIPA_income!B57</f>
        <v>30948123.7642113</v>
      </c>
      <c r="F64" s="165" t="n">
        <f aca="false">high_SIPA_income!I57</f>
        <v>118219.212798571</v>
      </c>
      <c r="G64" s="67" t="n">
        <f aca="false">E64-F64*0.7</f>
        <v>30865370.3152523</v>
      </c>
      <c r="H64" s="67"/>
      <c r="I64" s="67"/>
      <c r="J64" s="67" t="n">
        <f aca="false">G64*3.8235866717</f>
        <v>118016418.554483</v>
      </c>
      <c r="K64" s="9"/>
      <c r="L64" s="67"/>
      <c r="M64" s="67" t="n">
        <f aca="false">F64*2.511711692</f>
        <v>296932.579005206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high_SIPA_income!B58</f>
        <v>27051661.0261247</v>
      </c>
      <c r="F65" s="163" t="n">
        <f aca="false">high_SIPA_income!I58</f>
        <v>118714.239127115</v>
      </c>
      <c r="G65" s="8" t="n">
        <f aca="false">E65-F65*0.7</f>
        <v>26968561.0587357</v>
      </c>
      <c r="H65" s="8"/>
      <c r="I65" s="8"/>
      <c r="J65" s="8" t="n">
        <f aca="false">G65*3.8235866717</f>
        <v>103116630.619109</v>
      </c>
      <c r="K65" s="6"/>
      <c r="L65" s="8"/>
      <c r="M65" s="8" t="n">
        <f aca="false">F65*2.511711692</f>
        <v>298175.942422458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high_SIPA_income!B59</f>
        <v>31512763.3758391</v>
      </c>
      <c r="F66" s="165" t="n">
        <f aca="false">high_SIPA_income!I59</f>
        <v>118823.752626345</v>
      </c>
      <c r="G66" s="67" t="n">
        <f aca="false">E66-F66*0.7</f>
        <v>31429586.7490007</v>
      </c>
      <c r="H66" s="67"/>
      <c r="I66" s="67"/>
      <c r="J66" s="67" t="n">
        <f aca="false">G66*3.8235866717</f>
        <v>120173748.990518</v>
      </c>
      <c r="K66" s="9"/>
      <c r="L66" s="67"/>
      <c r="M66" s="67" t="n">
        <f aca="false">F66*2.511711692</f>
        <v>298451.008758906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high_SIPA_income!B60</f>
        <v>27590693.418758</v>
      </c>
      <c r="F67" s="165" t="n">
        <f aca="false">high_SIPA_income!I60</f>
        <v>121633.831983049</v>
      </c>
      <c r="G67" s="67" t="n">
        <f aca="false">E67-F67*0.7</f>
        <v>27505549.7363699</v>
      </c>
      <c r="H67" s="67"/>
      <c r="I67" s="67"/>
      <c r="J67" s="67" t="n">
        <f aca="false">G67*3.8235866717</f>
        <v>105169853.369765</v>
      </c>
      <c r="K67" s="9"/>
      <c r="L67" s="67"/>
      <c r="M67" s="67" t="n">
        <f aca="false">F67*2.511711692</f>
        <v>305509.117934588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high_SIPA_income!B61</f>
        <v>32140801.3239461</v>
      </c>
      <c r="F68" s="165" t="n">
        <f aca="false">high_SIPA_income!I61</f>
        <v>119709.809524826</v>
      </c>
      <c r="G68" s="67" t="n">
        <f aca="false">E68-F68*0.7</f>
        <v>32057004.4572787</v>
      </c>
      <c r="H68" s="67"/>
      <c r="I68" s="67"/>
      <c r="J68" s="67" t="n">
        <f aca="false">G68*3.8235866717</f>
        <v>122572734.977479</v>
      </c>
      <c r="K68" s="9"/>
      <c r="L68" s="67"/>
      <c r="M68" s="67" t="n">
        <f aca="false">F68*2.511711692</f>
        <v>300676.528230599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high_SIPA_income!B62</f>
        <v>28295711.7861536</v>
      </c>
      <c r="F69" s="163" t="n">
        <f aca="false">high_SIPA_income!I62</f>
        <v>121023.856136979</v>
      </c>
      <c r="G69" s="8" t="n">
        <f aca="false">E69-F69*0.7</f>
        <v>28210995.0868577</v>
      </c>
      <c r="H69" s="8"/>
      <c r="I69" s="8"/>
      <c r="J69" s="8" t="n">
        <f aca="false">G69*3.8235866717</f>
        <v>107867184.809503</v>
      </c>
      <c r="K69" s="6"/>
      <c r="L69" s="8"/>
      <c r="M69" s="8" t="n">
        <f aca="false">F69*2.511711692</f>
        <v>303977.034470177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high_SIPA_income!B63</f>
        <v>32868950.2795957</v>
      </c>
      <c r="F70" s="165" t="n">
        <f aca="false">high_SIPA_income!I63</f>
        <v>122307.96769625</v>
      </c>
      <c r="G70" s="67" t="n">
        <f aca="false">E70-F70*0.7</f>
        <v>32783334.7022083</v>
      </c>
      <c r="H70" s="67"/>
      <c r="I70" s="67"/>
      <c r="J70" s="67" t="n">
        <f aca="false">G70*3.8235866717</f>
        <v>125349921.621244</v>
      </c>
      <c r="K70" s="9"/>
      <c r="L70" s="67"/>
      <c r="M70" s="67" t="n">
        <f aca="false">F70*2.511711692</f>
        <v>307202.35248743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high_SIPA_income!B64</f>
        <v>28975800.1636657</v>
      </c>
      <c r="F71" s="165" t="n">
        <f aca="false">high_SIPA_income!I64</f>
        <v>120209.933908229</v>
      </c>
      <c r="G71" s="67" t="n">
        <f aca="false">E71-F71*0.7</f>
        <v>28891653.2099299</v>
      </c>
      <c r="H71" s="67"/>
      <c r="I71" s="67"/>
      <c r="J71" s="67" t="n">
        <f aca="false">G71*3.8235866717</f>
        <v>110469740.136867</v>
      </c>
      <c r="K71" s="9"/>
      <c r="L71" s="67"/>
      <c r="M71" s="67" t="n">
        <f aca="false">F71*2.511711692</f>
        <v>301932.696491847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high_SIPA_income!B65</f>
        <v>33695034.1077986</v>
      </c>
      <c r="F72" s="165" t="n">
        <f aca="false">high_SIPA_income!I65</f>
        <v>119858.904562833</v>
      </c>
      <c r="G72" s="67" t="n">
        <f aca="false">E72-F72*0.7</f>
        <v>33611132.8746046</v>
      </c>
      <c r="H72" s="67"/>
      <c r="I72" s="67"/>
      <c r="J72" s="67" t="n">
        <f aca="false">G72*3.8235866717</f>
        <v>128515079.680076</v>
      </c>
      <c r="K72" s="9"/>
      <c r="L72" s="67"/>
      <c r="M72" s="67" t="n">
        <f aca="false">F72*2.511711692</f>
        <v>301051.011980781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high_SIPA_income!B66</f>
        <v>29484236.4896849</v>
      </c>
      <c r="F73" s="163" t="n">
        <f aca="false">high_SIPA_income!I66</f>
        <v>117746.233675674</v>
      </c>
      <c r="G73" s="8" t="n">
        <f aca="false">E73-F73*0.7</f>
        <v>29401814.1261119</v>
      </c>
      <c r="H73" s="8"/>
      <c r="I73" s="8"/>
      <c r="J73" s="8" t="n">
        <f aca="false">G73*3.8235866717</f>
        <v>112420384.616402</v>
      </c>
      <c r="K73" s="6"/>
      <c r="L73" s="8"/>
      <c r="M73" s="8" t="n">
        <f aca="false">F73*2.511711692</f>
        <v>295744.591812153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high_SIPA_income!B67</f>
        <v>34014060.3028367</v>
      </c>
      <c r="F74" s="165" t="n">
        <f aca="false">high_SIPA_income!I67</f>
        <v>122923.215077733</v>
      </c>
      <c r="G74" s="67" t="n">
        <f aca="false">E74-F74*0.7</f>
        <v>33928014.0522823</v>
      </c>
      <c r="H74" s="67"/>
      <c r="I74" s="67"/>
      <c r="J74" s="67" t="n">
        <f aca="false">G74*3.8235866717</f>
        <v>129726702.327557</v>
      </c>
      <c r="K74" s="9"/>
      <c r="L74" s="67"/>
      <c r="M74" s="67" t="n">
        <f aca="false">F74*2.511711692</f>
        <v>308747.676528972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high_SIPA_income!B68</f>
        <v>29769701.4753863</v>
      </c>
      <c r="F75" s="165" t="n">
        <f aca="false">high_SIPA_income!I68</f>
        <v>119526.436654679</v>
      </c>
      <c r="G75" s="67" t="n">
        <f aca="false">E75-F75*0.7</f>
        <v>29686032.969728</v>
      </c>
      <c r="H75" s="67"/>
      <c r="I75" s="67"/>
      <c r="J75" s="67" t="n">
        <f aca="false">G75*3.8235866717</f>
        <v>113507119.998699</v>
      </c>
      <c r="K75" s="9"/>
      <c r="L75" s="67"/>
      <c r="M75" s="67" t="n">
        <f aca="false">F75*2.511711692</f>
        <v>300215.948448653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high_SIPA_income!B69</f>
        <v>34596468.2276363</v>
      </c>
      <c r="F76" s="165" t="n">
        <f aca="false">high_SIPA_income!I69</f>
        <v>123165.405904978</v>
      </c>
      <c r="G76" s="67" t="n">
        <f aca="false">E76-F76*0.7</f>
        <v>34510252.4435028</v>
      </c>
      <c r="H76" s="67"/>
      <c r="I76" s="67"/>
      <c r="J76" s="67" t="n">
        <f aca="false">G76*3.8235866717</f>
        <v>131952941.27998</v>
      </c>
      <c r="K76" s="9"/>
      <c r="L76" s="67"/>
      <c r="M76" s="67" t="n">
        <f aca="false">F76*2.511711692</f>
        <v>309355.990061459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high_SIPA_income!B70</f>
        <v>30427238.3368856</v>
      </c>
      <c r="F77" s="163" t="n">
        <f aca="false">high_SIPA_income!I70</f>
        <v>124975.954219984</v>
      </c>
      <c r="G77" s="8" t="n">
        <f aca="false">E77-F77*0.7</f>
        <v>30339755.1689316</v>
      </c>
      <c r="H77" s="8"/>
      <c r="I77" s="8"/>
      <c r="J77" s="8" t="n">
        <f aca="false">G77*3.8235866717</f>
        <v>116006683.486568</v>
      </c>
      <c r="K77" s="6"/>
      <c r="L77" s="8"/>
      <c r="M77" s="8" t="n">
        <f aca="false">F77*2.511711692</f>
        <v>313903.565433189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high_SIPA_income!B71</f>
        <v>35193288.6558091</v>
      </c>
      <c r="F78" s="165" t="n">
        <f aca="false">high_SIPA_income!I71</f>
        <v>121378.658443785</v>
      </c>
      <c r="G78" s="67" t="n">
        <f aca="false">E78-F78*0.7</f>
        <v>35108323.5948985</v>
      </c>
      <c r="H78" s="67"/>
      <c r="I78" s="67"/>
      <c r="J78" s="67" t="n">
        <f aca="false">G78*3.8235866717</f>
        <v>134239718.163184</v>
      </c>
      <c r="K78" s="9"/>
      <c r="L78" s="67"/>
      <c r="M78" s="67" t="n">
        <f aca="false">F78*2.511711692</f>
        <v>304868.195572529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high_SIPA_income!B72</f>
        <v>30898111.8648003</v>
      </c>
      <c r="F79" s="165" t="n">
        <f aca="false">high_SIPA_income!I72</f>
        <v>122912.066738212</v>
      </c>
      <c r="G79" s="67" t="n">
        <f aca="false">E79-F79*0.7</f>
        <v>30812073.4180836</v>
      </c>
      <c r="H79" s="67"/>
      <c r="I79" s="67"/>
      <c r="J79" s="67" t="n">
        <f aca="false">G79*3.8235866717</f>
        <v>117812633.248826</v>
      </c>
      <c r="K79" s="9"/>
      <c r="L79" s="67"/>
      <c r="M79" s="67" t="n">
        <f aca="false">F79*2.511711692</f>
        <v>308719.675114252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high_SIPA_income!B73</f>
        <v>36098715.0210925</v>
      </c>
      <c r="F80" s="165" t="n">
        <f aca="false">high_SIPA_income!I73</f>
        <v>124642.294345128</v>
      </c>
      <c r="G80" s="67" t="n">
        <f aca="false">E80-F80*0.7</f>
        <v>36011465.4150509</v>
      </c>
      <c r="H80" s="67"/>
      <c r="I80" s="67"/>
      <c r="J80" s="67" t="n">
        <f aca="false">G80*3.8235866717</f>
        <v>137692959.189374</v>
      </c>
      <c r="K80" s="9"/>
      <c r="L80" s="67"/>
      <c r="M80" s="67" t="n">
        <f aca="false">F80*2.511711692</f>
        <v>313065.508024363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high_SIPA_income!B74</f>
        <v>31840775.6408172</v>
      </c>
      <c r="F81" s="163" t="n">
        <f aca="false">high_SIPA_income!I74</f>
        <v>123888.357193444</v>
      </c>
      <c r="G81" s="8" t="n">
        <f aca="false">E81-F81*0.7</f>
        <v>31754053.7907818</v>
      </c>
      <c r="H81" s="8"/>
      <c r="I81" s="8"/>
      <c r="J81" s="8" t="n">
        <f aca="false">G81*3.8235866717</f>
        <v>121414376.846878</v>
      </c>
      <c r="K81" s="6"/>
      <c r="L81" s="8"/>
      <c r="M81" s="8" t="n">
        <f aca="false">F81*2.511711692</f>
        <v>311171.835265447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high_SIPA_income!B75</f>
        <v>36637096.203807</v>
      </c>
      <c r="F82" s="165" t="n">
        <f aca="false">high_SIPA_income!I75</f>
        <v>126370.657046995</v>
      </c>
      <c r="G82" s="67" t="n">
        <f aca="false">E82-F82*0.7</f>
        <v>36548636.7438741</v>
      </c>
      <c r="H82" s="67"/>
      <c r="I82" s="67"/>
      <c r="J82" s="67" t="n">
        <f aca="false">G82*3.8235866717</f>
        <v>139746880.322682</v>
      </c>
      <c r="K82" s="9"/>
      <c r="L82" s="67"/>
      <c r="M82" s="67" t="n">
        <f aca="false">F82*2.511711692</f>
        <v>317406.656830659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high_SIPA_income!B76</f>
        <v>32000348.1496507</v>
      </c>
      <c r="F83" s="165" t="n">
        <f aca="false">high_SIPA_income!I76</f>
        <v>126417.471491951</v>
      </c>
      <c r="G83" s="67" t="n">
        <f aca="false">E83-F83*0.7</f>
        <v>31911855.9196063</v>
      </c>
      <c r="H83" s="67"/>
      <c r="I83" s="67"/>
      <c r="J83" s="67" t="n">
        <f aca="false">G83*3.8235866717</f>
        <v>122017746.963417</v>
      </c>
      <c r="K83" s="9"/>
      <c r="L83" s="67"/>
      <c r="M83" s="67" t="n">
        <f aca="false">F83*2.511711692</f>
        <v>317524.241219409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high_SIPA_income!B77</f>
        <v>37115089.1861579</v>
      </c>
      <c r="F84" s="165" t="n">
        <f aca="false">high_SIPA_income!I77</f>
        <v>127513.693433194</v>
      </c>
      <c r="G84" s="67" t="n">
        <f aca="false">E84-F84*0.7</f>
        <v>37025829.6007547</v>
      </c>
      <c r="H84" s="67"/>
      <c r="I84" s="67"/>
      <c r="J84" s="67" t="n">
        <f aca="false">G84*3.8235866717</f>
        <v>141571468.570081</v>
      </c>
      <c r="K84" s="9"/>
      <c r="L84" s="67"/>
      <c r="M84" s="67" t="n">
        <f aca="false">F84*2.511711692</f>
        <v>320277.634686256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high_SIPA_income!B78</f>
        <v>32485041.6210123</v>
      </c>
      <c r="F85" s="163" t="n">
        <f aca="false">high_SIPA_income!I78</f>
        <v>129785.14656432</v>
      </c>
      <c r="G85" s="8" t="n">
        <f aca="false">E85-F85*0.7</f>
        <v>32394192.0184173</v>
      </c>
      <c r="H85" s="8"/>
      <c r="I85" s="8"/>
      <c r="J85" s="8" t="n">
        <f aca="false">G85*3.8235866717</f>
        <v>123862000.842111</v>
      </c>
      <c r="K85" s="6"/>
      <c r="L85" s="8"/>
      <c r="M85" s="8" t="n">
        <f aca="false">F85*2.511711692</f>
        <v>325982.870073536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high_SIPA_income!B79</f>
        <v>37888961.4032576</v>
      </c>
      <c r="F86" s="165" t="n">
        <f aca="false">high_SIPA_income!I79</f>
        <v>124870.766660726</v>
      </c>
      <c r="G86" s="67" t="n">
        <f aca="false">E86-F86*0.7</f>
        <v>37801551.8665951</v>
      </c>
      <c r="H86" s="67"/>
      <c r="I86" s="67"/>
      <c r="J86" s="67" t="n">
        <f aca="false">G86*3.8235866717</f>
        <v>144537509.886689</v>
      </c>
      <c r="K86" s="9"/>
      <c r="L86" s="67"/>
      <c r="M86" s="67" t="n">
        <f aca="false">F86*2.511711692</f>
        <v>313639.364610748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high_SIPA_income!B80</f>
        <v>32923911.5568047</v>
      </c>
      <c r="F87" s="165" t="n">
        <f aca="false">high_SIPA_income!I80</f>
        <v>122930.49519202</v>
      </c>
      <c r="G87" s="67" t="n">
        <f aca="false">E87-F87*0.7</f>
        <v>32837860.2101703</v>
      </c>
      <c r="H87" s="67"/>
      <c r="I87" s="67"/>
      <c r="J87" s="67" t="n">
        <f aca="false">G87*3.8235866717</f>
        <v>125558404.626755</v>
      </c>
      <c r="K87" s="9"/>
      <c r="L87" s="67"/>
      <c r="M87" s="67" t="n">
        <f aca="false">F87*2.511711692</f>
        <v>308765.962077146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high_SIPA_income!B81</f>
        <v>38092150.7038765</v>
      </c>
      <c r="F88" s="165" t="n">
        <f aca="false">high_SIPA_income!I81</f>
        <v>126648.895974225</v>
      </c>
      <c r="G88" s="67" t="n">
        <f aca="false">E88-F88*0.7</f>
        <v>38003496.4766945</v>
      </c>
      <c r="H88" s="67"/>
      <c r="I88" s="67"/>
      <c r="J88" s="67" t="n">
        <f aca="false">G88*3.8235866717</f>
        <v>145309662.606287</v>
      </c>
      <c r="K88" s="9"/>
      <c r="L88" s="67"/>
      <c r="M88" s="67" t="n">
        <f aca="false">F88*2.511711692</f>
        <v>318105.512797353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high_SIPA_income!B82</f>
        <v>33575269.9907015</v>
      </c>
      <c r="F89" s="163" t="n">
        <f aca="false">high_SIPA_income!I82</f>
        <v>124942.154301887</v>
      </c>
      <c r="G89" s="8" t="n">
        <f aca="false">E89-F89*0.7</f>
        <v>33487810.4826902</v>
      </c>
      <c r="H89" s="8"/>
      <c r="I89" s="8"/>
      <c r="J89" s="8" t="n">
        <f aca="false">G89*3.8235866717</f>
        <v>128043545.82603</v>
      </c>
      <c r="K89" s="6"/>
      <c r="L89" s="8"/>
      <c r="M89" s="8" t="n">
        <f aca="false">F89*2.511711692</f>
        <v>313818.669783717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high_SIPA_income!B83</f>
        <v>38870068.6830089</v>
      </c>
      <c r="F90" s="165" t="n">
        <f aca="false">high_SIPA_income!I83</f>
        <v>128225.689516405</v>
      </c>
      <c r="G90" s="67" t="n">
        <f aca="false">E90-F90*0.7</f>
        <v>38780310.7003474</v>
      </c>
      <c r="H90" s="67"/>
      <c r="I90" s="67"/>
      <c r="J90" s="67" t="n">
        <f aca="false">G90*3.8235866717</f>
        <v>148279879.118233</v>
      </c>
      <c r="K90" s="9"/>
      <c r="L90" s="67"/>
      <c r="M90" s="67" t="n">
        <f aca="false">F90*2.511711692</f>
        <v>322065.963573115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high_SIPA_income!B84</f>
        <v>34011717.2101275</v>
      </c>
      <c r="F91" s="165" t="n">
        <f aca="false">high_SIPA_income!I84</f>
        <v>125299.658104924</v>
      </c>
      <c r="G91" s="67" t="n">
        <f aca="false">E91-F91*0.7</f>
        <v>33924007.4494541</v>
      </c>
      <c r="H91" s="67"/>
      <c r="I91" s="67"/>
      <c r="J91" s="67" t="n">
        <f aca="false">G91*3.8235866717</f>
        <v>129711382.734384</v>
      </c>
      <c r="K91" s="9"/>
      <c r="L91" s="67"/>
      <c r="M91" s="67" t="n">
        <f aca="false">F91*2.511711692</f>
        <v>314716.616265741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high_SIPA_income!B85</f>
        <v>39337516.5032301</v>
      </c>
      <c r="F92" s="165" t="n">
        <f aca="false">high_SIPA_income!I85</f>
        <v>128122.551586226</v>
      </c>
      <c r="G92" s="67" t="n">
        <f aca="false">E92-F92*0.7</f>
        <v>39247830.7171198</v>
      </c>
      <c r="H92" s="67"/>
      <c r="I92" s="67"/>
      <c r="J92" s="67" t="n">
        <f aca="false">G92*3.8235866717</f>
        <v>150067482.423117</v>
      </c>
      <c r="K92" s="9"/>
      <c r="L92" s="67"/>
      <c r="M92" s="67" t="n">
        <f aca="false">F92*2.511711692</f>
        <v>321806.910827996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high_SIPA_income!B86</f>
        <v>34516927.8164281</v>
      </c>
      <c r="F93" s="163" t="n">
        <f aca="false">high_SIPA_income!I86</f>
        <v>131877.139014338</v>
      </c>
      <c r="G93" s="8" t="n">
        <f aca="false">E93-F93*0.7</f>
        <v>34424613.819118</v>
      </c>
      <c r="H93" s="8"/>
      <c r="I93" s="8"/>
      <c r="J93" s="8" t="n">
        <f aca="false">G93*3.8235866717</f>
        <v>131625494.577199</v>
      </c>
      <c r="K93" s="6"/>
      <c r="L93" s="8"/>
      <c r="M93" s="8" t="n">
        <f aca="false">F93*2.511711692</f>
        <v>331237.351969822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high_SIPA_income!B87</f>
        <v>40153116.8567859</v>
      </c>
      <c r="F94" s="165" t="n">
        <f aca="false">high_SIPA_income!I87</f>
        <v>130173.103770345</v>
      </c>
      <c r="G94" s="67" t="n">
        <f aca="false">E94-F94*0.7</f>
        <v>40061995.6841467</v>
      </c>
      <c r="H94" s="67"/>
      <c r="I94" s="67"/>
      <c r="J94" s="67" t="n">
        <f aca="false">G94*3.8235866717</f>
        <v>153180512.739606</v>
      </c>
      <c r="K94" s="9"/>
      <c r="L94" s="67"/>
      <c r="M94" s="67" t="n">
        <f aca="false">F94*2.511711692</f>
        <v>326957.306723904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high_SIPA_income!B88</f>
        <v>35040296.8356989</v>
      </c>
      <c r="F95" s="165" t="n">
        <f aca="false">high_SIPA_income!I88</f>
        <v>128612.310589792</v>
      </c>
      <c r="G95" s="67" t="n">
        <f aca="false">E95-F95*0.7</f>
        <v>34950268.218286</v>
      </c>
      <c r="H95" s="67"/>
      <c r="I95" s="67"/>
      <c r="J95" s="67" t="n">
        <f aca="false">G95*3.8235866717</f>
        <v>133635379.731778</v>
      </c>
      <c r="K95" s="9"/>
      <c r="L95" s="67"/>
      <c r="M95" s="67" t="n">
        <f aca="false">F95*2.511711692</f>
        <v>323037.044243515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high_SIPA_income!B89</f>
        <v>40427896.375446</v>
      </c>
      <c r="F96" s="165" t="n">
        <f aca="false">high_SIPA_income!I89</f>
        <v>134957.703272782</v>
      </c>
      <c r="G96" s="67" t="n">
        <f aca="false">E96-F96*0.7</f>
        <v>40333425.983155</v>
      </c>
      <c r="H96" s="67"/>
      <c r="I96" s="67"/>
      <c r="J96" s="67" t="n">
        <f aca="false">G96*3.8235866717</f>
        <v>154218350.01319</v>
      </c>
      <c r="K96" s="9"/>
      <c r="L96" s="67"/>
      <c r="M96" s="67" t="n">
        <f aca="false">F96*2.511711692</f>
        <v>338974.841235714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high_SIPA_income!B90</f>
        <v>35463248.9968927</v>
      </c>
      <c r="F97" s="163" t="n">
        <f aca="false">high_SIPA_income!I90</f>
        <v>128230.246984126</v>
      </c>
      <c r="G97" s="8" t="n">
        <f aca="false">E97-F97*0.7</f>
        <v>35373487.8240038</v>
      </c>
      <c r="H97" s="8"/>
      <c r="I97" s="8"/>
      <c r="J97" s="8" t="n">
        <f aca="false">G97*3.8235866717</f>
        <v>135253596.575403</v>
      </c>
      <c r="K97" s="6"/>
      <c r="L97" s="8"/>
      <c r="M97" s="8" t="n">
        <f aca="false">F97*2.511711692</f>
        <v>322077.410618077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high_SIPA_income!B91</f>
        <v>41040509.2228234</v>
      </c>
      <c r="F98" s="165" t="n">
        <f aca="false">high_SIPA_income!I91</f>
        <v>125951.523091711</v>
      </c>
      <c r="G98" s="67" t="n">
        <f aca="false">E98-F98*0.7</f>
        <v>40952343.1566592</v>
      </c>
      <c r="H98" s="67"/>
      <c r="I98" s="67"/>
      <c r="J98" s="67" t="n">
        <f aca="false">G98*3.8235866717</f>
        <v>156584833.468687</v>
      </c>
      <c r="K98" s="9"/>
      <c r="L98" s="67"/>
      <c r="M98" s="67" t="n">
        <f aca="false">F98*2.511711692</f>
        <v>316353.913174659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high_SIPA_income!B92</f>
        <v>36236265.2771523</v>
      </c>
      <c r="F99" s="165" t="n">
        <f aca="false">high_SIPA_income!I92</f>
        <v>123958.518210312</v>
      </c>
      <c r="G99" s="67" t="n">
        <f aca="false">E99-F99*0.7</f>
        <v>36149494.3144051</v>
      </c>
      <c r="H99" s="67"/>
      <c r="I99" s="67"/>
      <c r="J99" s="67" t="n">
        <f aca="false">G99*3.8235866717</f>
        <v>138220724.649254</v>
      </c>
      <c r="K99" s="9"/>
      <c r="L99" s="67"/>
      <c r="M99" s="67" t="n">
        <f aca="false">F99*2.511711692</f>
        <v>311348.059511835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high_SIPA_income!B93</f>
        <v>41911930.897915</v>
      </c>
      <c r="F100" s="165" t="n">
        <f aca="false">high_SIPA_income!I93</f>
        <v>127609.876337071</v>
      </c>
      <c r="G100" s="67" t="n">
        <f aca="false">E100-F100*0.7</f>
        <v>41822603.9844791</v>
      </c>
      <c r="H100" s="67"/>
      <c r="I100" s="67"/>
      <c r="J100" s="67" t="n">
        <f aca="false">G100*3.8235866717</f>
        <v>159912351.170842</v>
      </c>
      <c r="K100" s="9"/>
      <c r="L100" s="67"/>
      <c r="M100" s="67" t="n">
        <f aca="false">F100*2.511711692</f>
        <v>320519.218410495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high_SIPA_income!B94</f>
        <v>36791086.9936857</v>
      </c>
      <c r="F101" s="163" t="n">
        <f aca="false">high_SIPA_income!I94</f>
        <v>129158.768057018</v>
      </c>
      <c r="G101" s="8" t="n">
        <f aca="false">E101-F101*0.7</f>
        <v>36700675.8560458</v>
      </c>
      <c r="H101" s="8"/>
      <c r="I101" s="8"/>
      <c r="J101" s="8" t="n">
        <f aca="false">G101*3.8235866717</f>
        <v>140328215.045559</v>
      </c>
      <c r="K101" s="6"/>
      <c r="L101" s="8"/>
      <c r="M101" s="8" t="n">
        <f aca="false">F101*2.511711692</f>
        <v>324409.587853128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high_SIPA_income!B95</f>
        <v>42526917.1125123</v>
      </c>
      <c r="F102" s="165" t="n">
        <f aca="false">high_SIPA_income!I95</f>
        <v>126681.943903467</v>
      </c>
      <c r="G102" s="67" t="n">
        <f aca="false">E102-F102*0.7</f>
        <v>42438239.7517799</v>
      </c>
      <c r="H102" s="67"/>
      <c r="I102" s="67"/>
      <c r="J102" s="67" t="n">
        <f aca="false">G102*3.8235866717</f>
        <v>162266287.885315</v>
      </c>
      <c r="K102" s="9"/>
      <c r="L102" s="67"/>
      <c r="M102" s="67" t="n">
        <f aca="false">F102*2.511711692</f>
        <v>318188.519667626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high_SIPA_income!B96</f>
        <v>37188092.2161063</v>
      </c>
      <c r="F103" s="165" t="n">
        <f aca="false">high_SIPA_income!I96</f>
        <v>124066.990759006</v>
      </c>
      <c r="G103" s="67" t="n">
        <f aca="false">E103-F103*0.7</f>
        <v>37101245.322575</v>
      </c>
      <c r="H103" s="67"/>
      <c r="I103" s="67"/>
      <c r="J103" s="67" t="n">
        <f aca="false">G103*3.8235866717</f>
        <v>141859827.11887</v>
      </c>
      <c r="K103" s="9"/>
      <c r="L103" s="67"/>
      <c r="M103" s="67" t="n">
        <f aca="false">F103*2.511711692</f>
        <v>311620.511280651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high_SIPA_income!B97</f>
        <v>42931182.9803127</v>
      </c>
      <c r="F104" s="165" t="n">
        <f aca="false">high_SIPA_income!I97</f>
        <v>129287.224366649</v>
      </c>
      <c r="G104" s="67" t="n">
        <f aca="false">E104-F104*0.7</f>
        <v>42840681.923256</v>
      </c>
      <c r="H104" s="67"/>
      <c r="I104" s="67"/>
      <c r="J104" s="67" t="n">
        <f aca="false">G104*3.8235866717</f>
        <v>163805060.408301</v>
      </c>
      <c r="K104" s="9"/>
      <c r="L104" s="67"/>
      <c r="M104" s="67" t="n">
        <f aca="false">F104*2.511711692</f>
        <v>324732.23306794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high_SIPA_income!B98</f>
        <v>37561330.9249758</v>
      </c>
      <c r="F105" s="163" t="n">
        <f aca="false">high_SIPA_income!I98</f>
        <v>129773.545502702</v>
      </c>
      <c r="G105" s="8" t="n">
        <f aca="false">E105-F105*0.7</f>
        <v>37470489.4431239</v>
      </c>
      <c r="H105" s="8"/>
      <c r="I105" s="8"/>
      <c r="J105" s="8" t="n">
        <f aca="false">G105*3.8235866717</f>
        <v>143271664.016804</v>
      </c>
      <c r="K105" s="6"/>
      <c r="L105" s="8"/>
      <c r="M105" s="8" t="n">
        <f aca="false">F105*2.511711692</f>
        <v>325953.73155143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high_SIPA_income!B99</f>
        <v>43505879.0885107</v>
      </c>
      <c r="F106" s="165" t="n">
        <f aca="false">high_SIPA_income!I99</f>
        <v>132883.219978621</v>
      </c>
      <c r="G106" s="67" t="n">
        <f aca="false">E106-F106*0.7</f>
        <v>43412860.8345257</v>
      </c>
      <c r="H106" s="67"/>
      <c r="I106" s="67"/>
      <c r="J106" s="67" t="n">
        <f aca="false">G106*3.8235866717</f>
        <v>165992836.067259</v>
      </c>
      <c r="K106" s="9"/>
      <c r="L106" s="67"/>
      <c r="M106" s="67" t="n">
        <f aca="false">F106*2.511711692</f>
        <v>333764.337290911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high_SIPA_income!B100</f>
        <v>38122823.9935375</v>
      </c>
      <c r="F107" s="165" t="n">
        <f aca="false">high_SIPA_income!I100</f>
        <v>133579.16969089</v>
      </c>
      <c r="G107" s="67" t="n">
        <f aca="false">E107-F107*0.7</f>
        <v>38029318.5747539</v>
      </c>
      <c r="H107" s="67"/>
      <c r="I107" s="67"/>
      <c r="J107" s="67" t="n">
        <f aca="false">G107*3.8235866717</f>
        <v>145408395.636262</v>
      </c>
      <c r="K107" s="9"/>
      <c r="L107" s="67"/>
      <c r="M107" s="67" t="n">
        <f aca="false">F107*2.511711692</f>
        <v>335512.36232026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high_SIPA_income!B101</f>
        <v>44285379.3151951</v>
      </c>
      <c r="F108" s="165" t="n">
        <f aca="false">high_SIPA_income!I101</f>
        <v>129447.781316871</v>
      </c>
      <c r="G108" s="67" t="n">
        <f aca="false">E108-F108*0.7</f>
        <v>44194765.8682733</v>
      </c>
      <c r="H108" s="67"/>
      <c r="I108" s="67"/>
      <c r="J108" s="67" t="n">
        <f aca="false">G108*3.8235866717</f>
        <v>168982517.732832</v>
      </c>
      <c r="K108" s="9"/>
      <c r="L108" s="67"/>
      <c r="M108" s="67" t="n">
        <f aca="false">F108*2.511711692</f>
        <v>325135.505837045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high_SIPA_income!B102</f>
        <v>38738248.6268997</v>
      </c>
      <c r="F109" s="163" t="n">
        <f aca="false">high_SIPA_income!I102</f>
        <v>127560.168930203</v>
      </c>
      <c r="G109" s="8" t="n">
        <f aca="false">E109-F109*0.7</f>
        <v>38648956.5086486</v>
      </c>
      <c r="H109" s="8"/>
      <c r="I109" s="8"/>
      <c r="J109" s="8" t="n">
        <f aca="false">G109*3.8235866717</f>
        <v>147777634.981582</v>
      </c>
      <c r="K109" s="6"/>
      <c r="L109" s="8"/>
      <c r="M109" s="8" t="n">
        <f aca="false">F109*2.511711692</f>
        <v>320394.367735486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high_SIPA_income!B103</f>
        <v>44747379.5337691</v>
      </c>
      <c r="F110" s="165" t="n">
        <f aca="false">high_SIPA_income!I103</f>
        <v>133496.838683084</v>
      </c>
      <c r="G110" s="67" t="n">
        <f aca="false">E110-F110*0.7</f>
        <v>44653931.7466909</v>
      </c>
      <c r="H110" s="67"/>
      <c r="I110" s="67"/>
      <c r="J110" s="67" t="n">
        <f aca="false">G110*3.8235866717</f>
        <v>170738178.265649</v>
      </c>
      <c r="K110" s="9"/>
      <c r="L110" s="67"/>
      <c r="M110" s="67" t="n">
        <f aca="false">F110*2.511711692</f>
        <v>335305.57056534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high_SIPA_income!B104</f>
        <v>39350431.4611089</v>
      </c>
      <c r="F111" s="165" t="n">
        <f aca="false">high_SIPA_income!I104</f>
        <v>126509.198349319</v>
      </c>
      <c r="G111" s="67" t="n">
        <f aca="false">E111-F111*0.7</f>
        <v>39261875.0222644</v>
      </c>
      <c r="H111" s="67"/>
      <c r="I111" s="67"/>
      <c r="J111" s="67" t="n">
        <f aca="false">G111*3.8235866717</f>
        <v>150121182.041081</v>
      </c>
      <c r="K111" s="9"/>
      <c r="L111" s="67"/>
      <c r="M111" s="67" t="n">
        <f aca="false">F111*2.511711692</f>
        <v>317754.632639532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high_SIPA_income!B105</f>
        <v>45385624.1691652</v>
      </c>
      <c r="F112" s="165" t="n">
        <f aca="false">high_SIPA_income!I105</f>
        <v>131911.557958228</v>
      </c>
      <c r="G112" s="67" t="n">
        <f aca="false">E112-F112*0.7</f>
        <v>45293286.0785944</v>
      </c>
      <c r="H112" s="67"/>
      <c r="I112" s="67"/>
      <c r="J112" s="67" t="n">
        <f aca="false">G112*3.8235866717</f>
        <v>173182804.967609</v>
      </c>
      <c r="K112" s="9"/>
      <c r="L112" s="67"/>
      <c r="M112" s="67" t="n">
        <f aca="false">F112*2.511711692</f>
        <v>331323.802433618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6078.64152568585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6060.89881459602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6015.51664906522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5950.56004069854</v>
      </c>
      <c r="C28" s="0" t="n">
        <v>11564878</v>
      </c>
    </row>
    <row r="29" customFormat="false" ht="12.8" hidden="false" customHeight="false" outlineLevel="0" collapsed="false">
      <c r="A29" s="0" t="n">
        <v>76</v>
      </c>
      <c r="B29" s="0" t="n">
        <v>6015.28655414805</v>
      </c>
      <c r="C29" s="0" t="n">
        <v>11623003</v>
      </c>
    </row>
    <row r="30" customFormat="false" ht="12.8" hidden="false" customHeight="false" outlineLevel="0" collapsed="false">
      <c r="A30" s="0" t="n">
        <v>77</v>
      </c>
      <c r="B30" s="0" t="n">
        <v>6035.49282608197</v>
      </c>
      <c r="C30" s="0" t="n">
        <v>11655574</v>
      </c>
    </row>
    <row r="31" customFormat="false" ht="12.8" hidden="false" customHeight="false" outlineLevel="0" collapsed="false">
      <c r="A31" s="0" t="n">
        <v>78</v>
      </c>
      <c r="B31" s="0" t="n">
        <v>6079.47869290341</v>
      </c>
      <c r="C31" s="0" t="n">
        <v>11717403</v>
      </c>
    </row>
    <row r="32" customFormat="false" ht="12.8" hidden="false" customHeight="false" outlineLevel="0" collapsed="false">
      <c r="A32" s="0" t="n">
        <v>79</v>
      </c>
      <c r="B32" s="0" t="n">
        <v>6108.86094122298</v>
      </c>
      <c r="C32" s="0" t="n">
        <v>11779751</v>
      </c>
    </row>
    <row r="33" customFormat="false" ht="12.8" hidden="false" customHeight="false" outlineLevel="0" collapsed="false">
      <c r="A33" s="0" t="n">
        <v>80</v>
      </c>
      <c r="B33" s="0" t="n">
        <v>6156.66223819037</v>
      </c>
      <c r="C33" s="0" t="n">
        <v>11774619</v>
      </c>
    </row>
    <row r="34" customFormat="false" ht="12.8" hidden="false" customHeight="false" outlineLevel="0" collapsed="false">
      <c r="A34" s="0" t="n">
        <v>81</v>
      </c>
      <c r="B34" s="0" t="n">
        <v>6182.93272576613</v>
      </c>
      <c r="C34" s="0" t="n">
        <v>11824792</v>
      </c>
    </row>
    <row r="35" customFormat="false" ht="12.8" hidden="false" customHeight="false" outlineLevel="0" collapsed="false">
      <c r="A35" s="0" t="n">
        <v>82</v>
      </c>
      <c r="B35" s="0" t="n">
        <v>6187.30898529216</v>
      </c>
      <c r="C35" s="0" t="n">
        <v>11925658</v>
      </c>
    </row>
    <row r="36" customFormat="false" ht="12.8" hidden="false" customHeight="false" outlineLevel="0" collapsed="false">
      <c r="A36" s="0" t="n">
        <v>83</v>
      </c>
      <c r="B36" s="0" t="n">
        <v>6219.09979029582</v>
      </c>
      <c r="C36" s="0" t="n">
        <v>11953298</v>
      </c>
    </row>
    <row r="37" customFormat="false" ht="12.8" hidden="false" customHeight="false" outlineLevel="0" collapsed="false">
      <c r="A37" s="0" t="n">
        <v>84</v>
      </c>
      <c r="B37" s="0" t="n">
        <v>6254.77913645017</v>
      </c>
      <c r="C37" s="0" t="n">
        <v>12040057</v>
      </c>
    </row>
    <row r="38" customFormat="false" ht="12.8" hidden="false" customHeight="false" outlineLevel="0" collapsed="false">
      <c r="A38" s="0" t="n">
        <v>85</v>
      </c>
      <c r="B38" s="0" t="n">
        <v>6269.41345609837</v>
      </c>
      <c r="C38" s="0" t="n">
        <v>12070935</v>
      </c>
    </row>
    <row r="39" customFormat="false" ht="12.8" hidden="false" customHeight="false" outlineLevel="0" collapsed="false">
      <c r="A39" s="0" t="n">
        <v>86</v>
      </c>
      <c r="B39" s="0" t="n">
        <v>6311.01300918902</v>
      </c>
      <c r="C39" s="0" t="n">
        <v>12068134</v>
      </c>
    </row>
    <row r="40" customFormat="false" ht="12.8" hidden="false" customHeight="false" outlineLevel="0" collapsed="false">
      <c r="A40" s="0" t="n">
        <v>87</v>
      </c>
      <c r="B40" s="0" t="n">
        <v>6349.36229843094</v>
      </c>
      <c r="C40" s="0" t="n">
        <v>12076137</v>
      </c>
    </row>
    <row r="41" customFormat="false" ht="12.8" hidden="false" customHeight="false" outlineLevel="0" collapsed="false">
      <c r="A41" s="0" t="n">
        <v>88</v>
      </c>
      <c r="B41" s="0" t="n">
        <v>6363.57358666733</v>
      </c>
      <c r="C41" s="0" t="n">
        <v>12118859</v>
      </c>
    </row>
    <row r="42" customFormat="false" ht="12.8" hidden="false" customHeight="false" outlineLevel="0" collapsed="false">
      <c r="A42" s="0" t="n">
        <v>89</v>
      </c>
      <c r="B42" s="0" t="n">
        <v>6418.25392328415</v>
      </c>
      <c r="C42" s="0" t="n">
        <v>12225766</v>
      </c>
    </row>
    <row r="43" customFormat="false" ht="12.8" hidden="false" customHeight="false" outlineLevel="0" collapsed="false">
      <c r="A43" s="0" t="n">
        <v>90</v>
      </c>
      <c r="B43" s="0" t="n">
        <v>6471.5007482888</v>
      </c>
      <c r="C43" s="0" t="n">
        <v>12263771</v>
      </c>
    </row>
    <row r="44" customFormat="false" ht="12.8" hidden="false" customHeight="false" outlineLevel="0" collapsed="false">
      <c r="A44" s="0" t="n">
        <v>91</v>
      </c>
      <c r="B44" s="0" t="n">
        <v>6490.83331714161</v>
      </c>
      <c r="C44" s="0" t="n">
        <v>12306255</v>
      </c>
    </row>
    <row r="45" customFormat="false" ht="12.8" hidden="false" customHeight="false" outlineLevel="0" collapsed="false">
      <c r="A45" s="0" t="n">
        <v>92</v>
      </c>
      <c r="B45" s="0" t="n">
        <v>6515.4519259113</v>
      </c>
      <c r="C45" s="0" t="n">
        <v>12348006</v>
      </c>
    </row>
    <row r="46" customFormat="false" ht="12.8" hidden="false" customHeight="false" outlineLevel="0" collapsed="false">
      <c r="A46" s="0" t="n">
        <v>93</v>
      </c>
      <c r="B46" s="0" t="n">
        <v>6541.21025277263</v>
      </c>
      <c r="C46" s="0" t="n">
        <v>12345923</v>
      </c>
    </row>
    <row r="47" customFormat="false" ht="12.8" hidden="false" customHeight="false" outlineLevel="0" collapsed="false">
      <c r="A47" s="0" t="n">
        <v>94</v>
      </c>
      <c r="B47" s="0" t="n">
        <v>6559.29687048086</v>
      </c>
      <c r="C47" s="0" t="n">
        <v>12432245</v>
      </c>
    </row>
    <row r="48" customFormat="false" ht="12.8" hidden="false" customHeight="false" outlineLevel="0" collapsed="false">
      <c r="A48" s="0" t="n">
        <v>95</v>
      </c>
      <c r="B48" s="0" t="n">
        <v>6596.73531531722</v>
      </c>
      <c r="C48" s="0" t="n">
        <v>12503487</v>
      </c>
    </row>
    <row r="49" customFormat="false" ht="12.8" hidden="false" customHeight="false" outlineLevel="0" collapsed="false">
      <c r="A49" s="0" t="n">
        <v>96</v>
      </c>
      <c r="B49" s="0" t="n">
        <v>6645.28601329882</v>
      </c>
      <c r="C49" s="0" t="n">
        <v>12542465</v>
      </c>
    </row>
    <row r="50" customFormat="false" ht="12.8" hidden="false" customHeight="false" outlineLevel="0" collapsed="false">
      <c r="A50" s="0" t="n">
        <v>97</v>
      </c>
      <c r="B50" s="0" t="n">
        <v>6673.48353364636</v>
      </c>
      <c r="C50" s="0" t="n">
        <v>12588370</v>
      </c>
    </row>
    <row r="51" customFormat="false" ht="12.8" hidden="false" customHeight="false" outlineLevel="0" collapsed="false">
      <c r="A51" s="0" t="n">
        <v>98</v>
      </c>
      <c r="B51" s="0" t="n">
        <v>6713.45316589586</v>
      </c>
      <c r="C51" s="0" t="n">
        <v>12670466</v>
      </c>
    </row>
    <row r="52" customFormat="false" ht="12.8" hidden="false" customHeight="false" outlineLevel="0" collapsed="false">
      <c r="A52" s="0" t="n">
        <v>99</v>
      </c>
      <c r="B52" s="0" t="n">
        <v>6762.4841270947</v>
      </c>
      <c r="C52" s="0" t="n">
        <v>12802952</v>
      </c>
    </row>
    <row r="53" customFormat="false" ht="12.8" hidden="false" customHeight="false" outlineLevel="0" collapsed="false">
      <c r="A53" s="0" t="n">
        <v>100</v>
      </c>
      <c r="B53" s="0" t="n">
        <v>6826.6064213911</v>
      </c>
      <c r="C53" s="0" t="n">
        <v>12867979</v>
      </c>
    </row>
    <row r="54" customFormat="false" ht="12.8" hidden="false" customHeight="false" outlineLevel="0" collapsed="false">
      <c r="A54" s="0" t="n">
        <v>101</v>
      </c>
      <c r="B54" s="0" t="n">
        <v>6851.87932844887</v>
      </c>
      <c r="C54" s="0" t="n">
        <v>12865011</v>
      </c>
    </row>
    <row r="55" customFormat="false" ht="12.8" hidden="false" customHeight="false" outlineLevel="0" collapsed="false">
      <c r="A55" s="0" t="n">
        <v>102</v>
      </c>
      <c r="B55" s="0" t="n">
        <v>6870.01770191578</v>
      </c>
      <c r="C55" s="0" t="n">
        <v>12911273</v>
      </c>
    </row>
    <row r="56" customFormat="false" ht="12.8" hidden="false" customHeight="false" outlineLevel="0" collapsed="false">
      <c r="A56" s="0" t="n">
        <v>103</v>
      </c>
      <c r="B56" s="0" t="n">
        <v>6892.28066483714</v>
      </c>
      <c r="C56" s="0" t="n">
        <v>12964381</v>
      </c>
    </row>
    <row r="57" customFormat="false" ht="12.8" hidden="false" customHeight="false" outlineLevel="0" collapsed="false">
      <c r="A57" s="0" t="n">
        <v>104</v>
      </c>
      <c r="B57" s="0" t="n">
        <v>6902.91991484352</v>
      </c>
      <c r="C57" s="0" t="n">
        <v>13029767</v>
      </c>
    </row>
    <row r="58" customFormat="false" ht="12.8" hidden="false" customHeight="false" outlineLevel="0" collapsed="false">
      <c r="A58" s="0" t="n">
        <v>105</v>
      </c>
      <c r="B58" s="0" t="n">
        <v>6922.92979844152</v>
      </c>
      <c r="C58" s="0" t="n">
        <v>13052820</v>
      </c>
    </row>
    <row r="59" customFormat="false" ht="12.8" hidden="false" customHeight="false" outlineLevel="0" collapsed="false">
      <c r="A59" s="0" t="n">
        <v>106</v>
      </c>
      <c r="B59" s="0" t="n">
        <v>6960.7998401259</v>
      </c>
      <c r="C59" s="0" t="n">
        <v>13075572</v>
      </c>
    </row>
    <row r="60" customFormat="false" ht="12.8" hidden="false" customHeight="false" outlineLevel="0" collapsed="false">
      <c r="A60" s="0" t="n">
        <v>107</v>
      </c>
      <c r="B60" s="0" t="n">
        <v>6953.31899471153</v>
      </c>
      <c r="C60" s="0" t="n">
        <v>13109909</v>
      </c>
    </row>
    <row r="61" customFormat="false" ht="12.8" hidden="false" customHeight="false" outlineLevel="0" collapsed="false">
      <c r="A61" s="0" t="n">
        <v>108</v>
      </c>
      <c r="B61" s="0" t="n">
        <v>6982.97431704225</v>
      </c>
      <c r="C61" s="0" t="n">
        <v>13145391</v>
      </c>
    </row>
    <row r="62" customFormat="false" ht="12.8" hidden="false" customHeight="false" outlineLevel="0" collapsed="false">
      <c r="A62" s="0" t="n">
        <v>109</v>
      </c>
      <c r="B62" s="0" t="n">
        <v>7003.51634293713</v>
      </c>
      <c r="C62" s="0" t="n">
        <v>13194323</v>
      </c>
    </row>
    <row r="63" customFormat="false" ht="12.8" hidden="false" customHeight="false" outlineLevel="0" collapsed="false">
      <c r="A63" s="0" t="n">
        <v>110</v>
      </c>
      <c r="B63" s="0" t="n">
        <v>7012.44472666231</v>
      </c>
      <c r="C63" s="0" t="n">
        <v>13205172</v>
      </c>
    </row>
    <row r="64" customFormat="false" ht="12.8" hidden="false" customHeight="false" outlineLevel="0" collapsed="false">
      <c r="A64" s="0" t="n">
        <v>111</v>
      </c>
      <c r="B64" s="0" t="n">
        <v>7023.47180797059</v>
      </c>
      <c r="C64" s="0" t="n">
        <v>13240522</v>
      </c>
    </row>
    <row r="65" customFormat="false" ht="12.8" hidden="false" customHeight="false" outlineLevel="0" collapsed="false">
      <c r="A65" s="0" t="n">
        <v>112</v>
      </c>
      <c r="B65" s="0" t="n">
        <v>7063.3544630712</v>
      </c>
      <c r="C65" s="0" t="n">
        <v>13312695</v>
      </c>
    </row>
    <row r="66" customFormat="false" ht="12.8" hidden="false" customHeight="false" outlineLevel="0" collapsed="false">
      <c r="A66" s="0" t="n">
        <v>113</v>
      </c>
      <c r="B66" s="0" t="n">
        <v>7077.3985557012</v>
      </c>
      <c r="C66" s="0" t="n">
        <v>13363579</v>
      </c>
    </row>
    <row r="67" customFormat="false" ht="12.8" hidden="false" customHeight="false" outlineLevel="0" collapsed="false">
      <c r="A67" s="0" t="n">
        <v>114</v>
      </c>
      <c r="B67" s="0" t="n">
        <v>7083.57041746084</v>
      </c>
      <c r="C67" s="0" t="n">
        <v>13429821</v>
      </c>
    </row>
    <row r="68" customFormat="false" ht="12.8" hidden="false" customHeight="false" outlineLevel="0" collapsed="false">
      <c r="A68" s="0" t="n">
        <v>115</v>
      </c>
      <c r="B68" s="0" t="n">
        <v>7088.6264348144</v>
      </c>
      <c r="C68" s="0" t="n">
        <v>13418175</v>
      </c>
    </row>
    <row r="69" customFormat="false" ht="12.8" hidden="false" customHeight="false" outlineLevel="0" collapsed="false">
      <c r="A69" s="0" t="n">
        <v>116</v>
      </c>
      <c r="B69" s="0" t="n">
        <v>7130.18710227894</v>
      </c>
      <c r="C69" s="0" t="n">
        <v>13455525</v>
      </c>
    </row>
    <row r="70" customFormat="false" ht="12.8" hidden="false" customHeight="false" outlineLevel="0" collapsed="false">
      <c r="A70" s="0" t="n">
        <v>117</v>
      </c>
      <c r="B70" s="0" t="n">
        <v>7147.67387448868</v>
      </c>
      <c r="C70" s="0" t="n">
        <v>13448250</v>
      </c>
    </row>
    <row r="71" customFormat="false" ht="12.8" hidden="false" customHeight="false" outlineLevel="0" collapsed="false">
      <c r="A71" s="0" t="n">
        <v>118</v>
      </c>
      <c r="B71" s="0" t="n">
        <v>7179.46058893168</v>
      </c>
      <c r="C71" s="0" t="n">
        <v>13457174</v>
      </c>
    </row>
    <row r="72" customFormat="false" ht="12.8" hidden="false" customHeight="false" outlineLevel="0" collapsed="false">
      <c r="A72" s="0" t="n">
        <v>119</v>
      </c>
      <c r="B72" s="0" t="n">
        <v>7173.78256506405</v>
      </c>
      <c r="C72" s="0" t="n">
        <v>13489055</v>
      </c>
    </row>
    <row r="73" customFormat="false" ht="12.8" hidden="false" customHeight="false" outlineLevel="0" collapsed="false">
      <c r="A73" s="0" t="n">
        <v>120</v>
      </c>
      <c r="B73" s="0" t="n">
        <v>7205.75626516477</v>
      </c>
      <c r="C73" s="0" t="n">
        <v>13515770</v>
      </c>
    </row>
    <row r="74" customFormat="false" ht="12.8" hidden="false" customHeight="false" outlineLevel="0" collapsed="false">
      <c r="A74" s="0" t="n">
        <v>121</v>
      </c>
      <c r="B74" s="0" t="n">
        <v>7222.89988765917</v>
      </c>
      <c r="C74" s="0" t="n">
        <v>13579717</v>
      </c>
    </row>
    <row r="75" customFormat="false" ht="12.8" hidden="false" customHeight="false" outlineLevel="0" collapsed="false">
      <c r="A75" s="0" t="n">
        <v>122</v>
      </c>
      <c r="B75" s="0" t="n">
        <v>7233.59369860467</v>
      </c>
      <c r="C75" s="0" t="n">
        <v>13591133</v>
      </c>
    </row>
    <row r="76" customFormat="false" ht="12.8" hidden="false" customHeight="false" outlineLevel="0" collapsed="false">
      <c r="A76" s="0" t="n">
        <v>123</v>
      </c>
      <c r="B76" s="0" t="n">
        <v>7256.52469705235</v>
      </c>
      <c r="C76" s="0" t="n">
        <v>13613354</v>
      </c>
    </row>
    <row r="77" customFormat="false" ht="12.8" hidden="false" customHeight="false" outlineLevel="0" collapsed="false">
      <c r="A77" s="0" t="n">
        <v>124</v>
      </c>
      <c r="B77" s="0" t="n">
        <v>7261.51939971125</v>
      </c>
      <c r="C77" s="0" t="n">
        <v>13677605</v>
      </c>
    </row>
    <row r="78" customFormat="false" ht="12.8" hidden="false" customHeight="false" outlineLevel="0" collapsed="false">
      <c r="A78" s="0" t="n">
        <v>125</v>
      </c>
      <c r="B78" s="0" t="n">
        <v>7287.52272185474</v>
      </c>
      <c r="C78" s="0" t="n">
        <v>13705785</v>
      </c>
    </row>
    <row r="79" customFormat="false" ht="12.8" hidden="false" customHeight="false" outlineLevel="0" collapsed="false">
      <c r="A79" s="0" t="n">
        <v>126</v>
      </c>
      <c r="B79" s="0" t="n">
        <v>7330.9146294955</v>
      </c>
      <c r="C79" s="0" t="n">
        <v>13693214</v>
      </c>
    </row>
    <row r="80" customFormat="false" ht="12.8" hidden="false" customHeight="false" outlineLevel="0" collapsed="false">
      <c r="A80" s="0" t="n">
        <v>127</v>
      </c>
      <c r="B80" s="0" t="n">
        <v>7336.76303278685</v>
      </c>
      <c r="C80" s="0" t="n">
        <v>13709503</v>
      </c>
    </row>
    <row r="81" customFormat="false" ht="12.8" hidden="false" customHeight="false" outlineLevel="0" collapsed="false">
      <c r="A81" s="0" t="n">
        <v>128</v>
      </c>
      <c r="B81" s="0" t="n">
        <v>7356.02977162502</v>
      </c>
      <c r="C81" s="0" t="n">
        <v>13791571</v>
      </c>
    </row>
    <row r="82" customFormat="false" ht="12.8" hidden="false" customHeight="false" outlineLevel="0" collapsed="false">
      <c r="A82" s="0" t="n">
        <v>129</v>
      </c>
      <c r="B82" s="0" t="n">
        <v>7378.96142649437</v>
      </c>
      <c r="C82" s="0" t="n">
        <v>13838475</v>
      </c>
    </row>
    <row r="83" customFormat="false" ht="12.8" hidden="false" customHeight="false" outlineLevel="0" collapsed="false">
      <c r="A83" s="0" t="n">
        <v>130</v>
      </c>
      <c r="B83" s="0" t="n">
        <v>7399.84257984717</v>
      </c>
      <c r="C83" s="0" t="n">
        <v>13861455</v>
      </c>
    </row>
    <row r="84" customFormat="false" ht="12.8" hidden="false" customHeight="false" outlineLevel="0" collapsed="false">
      <c r="A84" s="0" t="n">
        <v>131</v>
      </c>
      <c r="B84" s="0" t="n">
        <v>7372.08817412367</v>
      </c>
      <c r="C84" s="0" t="n">
        <v>13904854</v>
      </c>
    </row>
    <row r="85" customFormat="false" ht="12.8" hidden="false" customHeight="false" outlineLevel="0" collapsed="false">
      <c r="A85" s="0" t="n">
        <v>132</v>
      </c>
      <c r="B85" s="0" t="n">
        <v>7414.83347272535</v>
      </c>
      <c r="C85" s="0" t="n">
        <v>13914608</v>
      </c>
    </row>
    <row r="86" customFormat="false" ht="12.8" hidden="false" customHeight="false" outlineLevel="0" collapsed="false">
      <c r="A86" s="0" t="n">
        <v>133</v>
      </c>
      <c r="B86" s="0" t="n">
        <v>7436.77401494387</v>
      </c>
      <c r="C86" s="0" t="n">
        <v>13905947</v>
      </c>
    </row>
    <row r="87" customFormat="false" ht="12.8" hidden="false" customHeight="false" outlineLevel="0" collapsed="false">
      <c r="A87" s="0" t="n">
        <v>134</v>
      </c>
      <c r="B87" s="0" t="n">
        <v>7451.61784103147</v>
      </c>
      <c r="C87" s="0" t="n">
        <v>13956064</v>
      </c>
    </row>
    <row r="88" customFormat="false" ht="12.8" hidden="false" customHeight="false" outlineLevel="0" collapsed="false">
      <c r="A88" s="0" t="n">
        <v>135</v>
      </c>
      <c r="B88" s="0" t="n">
        <v>7484.20804544126</v>
      </c>
      <c r="C88" s="0" t="n">
        <v>14027186</v>
      </c>
    </row>
    <row r="89" customFormat="false" ht="12.8" hidden="false" customHeight="false" outlineLevel="0" collapsed="false">
      <c r="A89" s="0" t="n">
        <v>136</v>
      </c>
      <c r="B89" s="0" t="n">
        <v>7502.98911366197</v>
      </c>
      <c r="C89" s="0" t="n">
        <v>14067699</v>
      </c>
    </row>
    <row r="90" customFormat="false" ht="12.8" hidden="false" customHeight="false" outlineLevel="0" collapsed="false">
      <c r="A90" s="0" t="n">
        <v>137</v>
      </c>
      <c r="B90" s="0" t="n">
        <v>7533.22877052512</v>
      </c>
      <c r="C90" s="0" t="n">
        <v>14008153</v>
      </c>
    </row>
    <row r="91" customFormat="false" ht="12.8" hidden="false" customHeight="false" outlineLevel="0" collapsed="false">
      <c r="A91" s="0" t="n">
        <v>138</v>
      </c>
      <c r="B91" s="0" t="n">
        <v>7553.10871992966</v>
      </c>
      <c r="C91" s="0" t="n">
        <v>14070355</v>
      </c>
    </row>
    <row r="92" customFormat="false" ht="12.8" hidden="false" customHeight="false" outlineLevel="0" collapsed="false">
      <c r="A92" s="0" t="n">
        <v>139</v>
      </c>
      <c r="B92" s="0" t="n">
        <v>7569.95890203037</v>
      </c>
      <c r="C92" s="0" t="n">
        <v>14070634</v>
      </c>
    </row>
    <row r="93" customFormat="false" ht="12.8" hidden="false" customHeight="false" outlineLevel="0" collapsed="false">
      <c r="A93" s="0" t="n">
        <v>140</v>
      </c>
      <c r="B93" s="0" t="n">
        <v>7540.7063367757</v>
      </c>
      <c r="C93" s="0" t="n">
        <v>14129952</v>
      </c>
    </row>
    <row r="94" customFormat="false" ht="12.8" hidden="false" customHeight="false" outlineLevel="0" collapsed="false">
      <c r="A94" s="0" t="n">
        <v>141</v>
      </c>
      <c r="B94" s="0" t="n">
        <v>7597.09377843234</v>
      </c>
      <c r="C94" s="0" t="n">
        <v>14160407</v>
      </c>
    </row>
    <row r="95" customFormat="false" ht="12.8" hidden="false" customHeight="false" outlineLevel="0" collapsed="false">
      <c r="A95" s="0" t="n">
        <v>142</v>
      </c>
      <c r="B95" s="0" t="n">
        <v>7601.62923532226</v>
      </c>
      <c r="C95" s="0" t="n">
        <v>14206881</v>
      </c>
    </row>
    <row r="96" customFormat="false" ht="12.8" hidden="false" customHeight="false" outlineLevel="0" collapsed="false">
      <c r="A96" s="0" t="n">
        <v>143</v>
      </c>
      <c r="B96" s="0" t="n">
        <v>7595.6837274025</v>
      </c>
      <c r="C96" s="0" t="n">
        <v>14262980</v>
      </c>
    </row>
    <row r="97" customFormat="false" ht="12.8" hidden="false" customHeight="false" outlineLevel="0" collapsed="false">
      <c r="A97" s="0" t="n">
        <v>144</v>
      </c>
      <c r="B97" s="0" t="n">
        <v>7630.7541363192</v>
      </c>
      <c r="C97" s="0" t="n">
        <v>14303402</v>
      </c>
    </row>
    <row r="98" customFormat="false" ht="12.8" hidden="false" customHeight="false" outlineLevel="0" collapsed="false">
      <c r="A98" s="0" t="n">
        <v>145</v>
      </c>
      <c r="B98" s="0" t="n">
        <v>7624.54394774812</v>
      </c>
      <c r="C98" s="0" t="n">
        <v>14274050</v>
      </c>
    </row>
    <row r="99" customFormat="false" ht="12.8" hidden="false" customHeight="false" outlineLevel="0" collapsed="false">
      <c r="A99" s="0" t="n">
        <v>146</v>
      </c>
      <c r="B99" s="0" t="n">
        <v>7665.64722920636</v>
      </c>
      <c r="C99" s="0" t="n">
        <v>14348486</v>
      </c>
    </row>
    <row r="100" customFormat="false" ht="12.8" hidden="false" customHeight="false" outlineLevel="0" collapsed="false">
      <c r="A100" s="0" t="n">
        <v>147</v>
      </c>
      <c r="B100" s="0" t="n">
        <v>7720.82533558852</v>
      </c>
      <c r="C100" s="0" t="n">
        <v>14376359</v>
      </c>
    </row>
    <row r="101" customFormat="false" ht="12.8" hidden="false" customHeight="false" outlineLevel="0" collapsed="false">
      <c r="A101" s="0" t="n">
        <v>148</v>
      </c>
      <c r="B101" s="0" t="n">
        <v>7722.91299151522</v>
      </c>
      <c r="C101" s="0" t="n">
        <v>14414573</v>
      </c>
    </row>
    <row r="102" customFormat="false" ht="12.8" hidden="false" customHeight="false" outlineLevel="0" collapsed="false">
      <c r="A102" s="0" t="n">
        <v>149</v>
      </c>
      <c r="B102" s="0" t="n">
        <v>7748.11039327539</v>
      </c>
      <c r="C102" s="0" t="n">
        <v>14451370</v>
      </c>
    </row>
    <row r="103" customFormat="false" ht="12.8" hidden="false" customHeight="false" outlineLevel="0" collapsed="false">
      <c r="A103" s="0" t="n">
        <v>150</v>
      </c>
      <c r="B103" s="0" t="n">
        <v>7722.92480524601</v>
      </c>
      <c r="C103" s="0" t="n">
        <v>14449319</v>
      </c>
    </row>
    <row r="104" customFormat="false" ht="12.8" hidden="false" customHeight="false" outlineLevel="0" collapsed="false">
      <c r="A104" s="0" t="n">
        <v>151</v>
      </c>
      <c r="B104" s="0" t="n">
        <v>7755.90692828833</v>
      </c>
      <c r="C104" s="0" t="n">
        <v>14460998</v>
      </c>
    </row>
    <row r="105" customFormat="false" ht="12.8" hidden="false" customHeight="false" outlineLevel="0" collapsed="false">
      <c r="A105" s="0" t="n">
        <v>152</v>
      </c>
      <c r="B105" s="0" t="n">
        <v>7784.66212029902</v>
      </c>
      <c r="C105" s="0" t="n">
        <v>14427595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4" colorId="64" zoomScale="60" zoomScaleNormal="60" zoomScalePageLayoutView="100" workbookViewId="0">
      <selection pane="topLeft" activeCell="B105" activeCellId="0" sqref="B105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6024.01145808367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6023.25938605303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6053.07747986075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6078.66390424907</v>
      </c>
      <c r="C28" s="0" t="n">
        <v>11565270</v>
      </c>
    </row>
    <row r="29" customFormat="false" ht="12.8" hidden="false" customHeight="false" outlineLevel="0" collapsed="false">
      <c r="A29" s="0" t="n">
        <v>76</v>
      </c>
      <c r="B29" s="0" t="n">
        <v>6234.18426317016</v>
      </c>
      <c r="C29" s="0" t="n">
        <v>11640252</v>
      </c>
    </row>
    <row r="30" customFormat="false" ht="12.8" hidden="false" customHeight="false" outlineLevel="0" collapsed="false">
      <c r="A30" s="0" t="n">
        <v>77</v>
      </c>
      <c r="B30" s="0" t="n">
        <v>6341.95955237153</v>
      </c>
      <c r="C30" s="0" t="n">
        <v>11659076</v>
      </c>
    </row>
    <row r="31" customFormat="false" ht="12.8" hidden="false" customHeight="false" outlineLevel="0" collapsed="false">
      <c r="A31" s="0" t="n">
        <v>78</v>
      </c>
      <c r="B31" s="0" t="n">
        <v>6465.68245951926</v>
      </c>
      <c r="C31" s="0" t="n">
        <v>11762774</v>
      </c>
    </row>
    <row r="32" customFormat="false" ht="12.8" hidden="false" customHeight="false" outlineLevel="0" collapsed="false">
      <c r="A32" s="0" t="n">
        <v>79</v>
      </c>
      <c r="B32" s="0" t="n">
        <v>6550.71915934861</v>
      </c>
      <c r="C32" s="0" t="n">
        <v>11811618</v>
      </c>
    </row>
    <row r="33" customFormat="false" ht="12.8" hidden="false" customHeight="false" outlineLevel="0" collapsed="false">
      <c r="A33" s="0" t="n">
        <v>80</v>
      </c>
      <c r="B33" s="0" t="n">
        <v>6590.52552419497</v>
      </c>
      <c r="C33" s="0" t="n">
        <v>11915730</v>
      </c>
    </row>
    <row r="34" customFormat="false" ht="12.8" hidden="false" customHeight="false" outlineLevel="0" collapsed="false">
      <c r="A34" s="0" t="n">
        <v>81</v>
      </c>
      <c r="B34" s="0" t="n">
        <v>6650.37911531076</v>
      </c>
      <c r="C34" s="0" t="n">
        <v>11899427</v>
      </c>
    </row>
    <row r="35" customFormat="false" ht="12.8" hidden="false" customHeight="false" outlineLevel="0" collapsed="false">
      <c r="A35" s="0" t="n">
        <v>82</v>
      </c>
      <c r="B35" s="0" t="n">
        <v>6658.42505179562</v>
      </c>
      <c r="C35" s="0" t="n">
        <v>11975188</v>
      </c>
    </row>
    <row r="36" customFormat="false" ht="12.8" hidden="false" customHeight="false" outlineLevel="0" collapsed="false">
      <c r="A36" s="0" t="n">
        <v>83</v>
      </c>
      <c r="B36" s="0" t="n">
        <v>6679.00153420292</v>
      </c>
      <c r="C36" s="0" t="n">
        <v>12042352</v>
      </c>
    </row>
    <row r="37" customFormat="false" ht="12.8" hidden="false" customHeight="false" outlineLevel="0" collapsed="false">
      <c r="A37" s="0" t="n">
        <v>84</v>
      </c>
      <c r="B37" s="0" t="n">
        <v>6725.41144580352</v>
      </c>
      <c r="C37" s="0" t="n">
        <v>12066435</v>
      </c>
    </row>
    <row r="38" customFormat="false" ht="12.8" hidden="false" customHeight="false" outlineLevel="0" collapsed="false">
      <c r="A38" s="0" t="n">
        <v>85</v>
      </c>
      <c r="B38" s="0" t="n">
        <v>6774.24079166569</v>
      </c>
      <c r="C38" s="0" t="n">
        <v>12126116</v>
      </c>
    </row>
    <row r="39" customFormat="false" ht="12.8" hidden="false" customHeight="false" outlineLevel="0" collapsed="false">
      <c r="A39" s="0" t="n">
        <v>86</v>
      </c>
      <c r="B39" s="0" t="n">
        <v>6813.85095703312</v>
      </c>
      <c r="C39" s="0" t="n">
        <v>12167976</v>
      </c>
    </row>
    <row r="40" customFormat="false" ht="12.8" hidden="false" customHeight="false" outlineLevel="0" collapsed="false">
      <c r="A40" s="0" t="n">
        <v>87</v>
      </c>
      <c r="B40" s="0" t="n">
        <v>6827.82560847212</v>
      </c>
      <c r="C40" s="0" t="n">
        <v>12205629</v>
      </c>
    </row>
    <row r="41" customFormat="false" ht="12.8" hidden="false" customHeight="false" outlineLevel="0" collapsed="false">
      <c r="A41" s="0" t="n">
        <v>88</v>
      </c>
      <c r="B41" s="0" t="n">
        <v>6871.36344954591</v>
      </c>
      <c r="C41" s="0" t="n">
        <v>12293008</v>
      </c>
    </row>
    <row r="42" customFormat="false" ht="12.8" hidden="false" customHeight="false" outlineLevel="0" collapsed="false">
      <c r="A42" s="0" t="n">
        <v>89</v>
      </c>
      <c r="B42" s="0" t="n">
        <v>6888.20918860464</v>
      </c>
      <c r="C42" s="0" t="n">
        <v>12364920</v>
      </c>
    </row>
    <row r="43" customFormat="false" ht="12.8" hidden="false" customHeight="false" outlineLevel="0" collapsed="false">
      <c r="A43" s="0" t="n">
        <v>90</v>
      </c>
      <c r="B43" s="0" t="n">
        <v>6909.8030965855</v>
      </c>
      <c r="C43" s="0" t="n">
        <v>12466721</v>
      </c>
    </row>
    <row r="44" customFormat="false" ht="12.8" hidden="false" customHeight="false" outlineLevel="0" collapsed="false">
      <c r="A44" s="0" t="n">
        <v>91</v>
      </c>
      <c r="B44" s="0" t="n">
        <v>6920.49803034171</v>
      </c>
      <c r="C44" s="0" t="n">
        <v>12565339</v>
      </c>
    </row>
    <row r="45" customFormat="false" ht="12.8" hidden="false" customHeight="false" outlineLevel="0" collapsed="false">
      <c r="A45" s="0" t="n">
        <v>92</v>
      </c>
      <c r="B45" s="0" t="n">
        <v>6963.66827660147</v>
      </c>
      <c r="C45" s="0" t="n">
        <v>12539573</v>
      </c>
    </row>
    <row r="46" customFormat="false" ht="12.8" hidden="false" customHeight="false" outlineLevel="0" collapsed="false">
      <c r="A46" s="0" t="n">
        <v>93</v>
      </c>
      <c r="B46" s="0" t="n">
        <v>6997.83045193895</v>
      </c>
      <c r="C46" s="0" t="n">
        <v>12604236</v>
      </c>
    </row>
    <row r="47" customFormat="false" ht="12.8" hidden="false" customHeight="false" outlineLevel="0" collapsed="false">
      <c r="A47" s="0" t="n">
        <v>94</v>
      </c>
      <c r="B47" s="0" t="n">
        <v>7007.38874420697</v>
      </c>
      <c r="C47" s="0" t="n">
        <v>12638547</v>
      </c>
    </row>
    <row r="48" customFormat="false" ht="12.8" hidden="false" customHeight="false" outlineLevel="0" collapsed="false">
      <c r="A48" s="0" t="n">
        <v>95</v>
      </c>
      <c r="B48" s="0" t="n">
        <v>7021.06545118217</v>
      </c>
      <c r="C48" s="0" t="n">
        <v>12726835</v>
      </c>
    </row>
    <row r="49" customFormat="false" ht="12.8" hidden="false" customHeight="false" outlineLevel="0" collapsed="false">
      <c r="A49" s="0" t="n">
        <v>96</v>
      </c>
      <c r="B49" s="0" t="n">
        <v>7048.02704072885</v>
      </c>
      <c r="C49" s="0" t="n">
        <v>12733195</v>
      </c>
    </row>
    <row r="50" customFormat="false" ht="12.8" hidden="false" customHeight="false" outlineLevel="0" collapsed="false">
      <c r="A50" s="0" t="n">
        <v>97</v>
      </c>
      <c r="B50" s="0" t="n">
        <v>7102.5089720919</v>
      </c>
      <c r="C50" s="0" t="n">
        <v>12823578</v>
      </c>
    </row>
    <row r="51" customFormat="false" ht="12.8" hidden="false" customHeight="false" outlineLevel="0" collapsed="false">
      <c r="A51" s="0" t="n">
        <v>98</v>
      </c>
      <c r="B51" s="0" t="n">
        <v>7118.85290428034</v>
      </c>
      <c r="C51" s="0" t="n">
        <v>12904404</v>
      </c>
    </row>
    <row r="52" customFormat="false" ht="12.8" hidden="false" customHeight="false" outlineLevel="0" collapsed="false">
      <c r="A52" s="0" t="n">
        <v>99</v>
      </c>
      <c r="B52" s="0" t="n">
        <v>7128.32993689755</v>
      </c>
      <c r="C52" s="0" t="n">
        <v>12959079</v>
      </c>
    </row>
    <row r="53" customFormat="false" ht="12.8" hidden="false" customHeight="false" outlineLevel="0" collapsed="false">
      <c r="A53" s="0" t="n">
        <v>100</v>
      </c>
      <c r="B53" s="0" t="n">
        <v>7162.15508573083</v>
      </c>
      <c r="C53" s="0" t="n">
        <v>12988943</v>
      </c>
    </row>
    <row r="54" customFormat="false" ht="12.8" hidden="false" customHeight="false" outlineLevel="0" collapsed="false">
      <c r="A54" s="0" t="n">
        <v>101</v>
      </c>
      <c r="B54" s="0" t="n">
        <v>7213.37490150136</v>
      </c>
      <c r="C54" s="0" t="n">
        <v>13059528</v>
      </c>
    </row>
    <row r="55" customFormat="false" ht="12.8" hidden="false" customHeight="false" outlineLevel="0" collapsed="false">
      <c r="A55" s="0" t="n">
        <v>102</v>
      </c>
      <c r="B55" s="0" t="n">
        <v>7239.63911906884</v>
      </c>
      <c r="C55" s="0" t="n">
        <v>13134634</v>
      </c>
    </row>
    <row r="56" customFormat="false" ht="12.8" hidden="false" customHeight="false" outlineLevel="0" collapsed="false">
      <c r="A56" s="0" t="n">
        <v>103</v>
      </c>
      <c r="B56" s="0" t="n">
        <v>7279.11370352076</v>
      </c>
      <c r="C56" s="0" t="n">
        <v>13197419</v>
      </c>
    </row>
    <row r="57" customFormat="false" ht="12.8" hidden="false" customHeight="false" outlineLevel="0" collapsed="false">
      <c r="A57" s="0" t="n">
        <v>104</v>
      </c>
      <c r="B57" s="0" t="n">
        <v>7306.5511584016</v>
      </c>
      <c r="C57" s="0" t="n">
        <v>13266238</v>
      </c>
    </row>
    <row r="58" customFormat="false" ht="12.8" hidden="false" customHeight="false" outlineLevel="0" collapsed="false">
      <c r="A58" s="0" t="n">
        <v>105</v>
      </c>
      <c r="B58" s="0" t="n">
        <v>7318.00480682741</v>
      </c>
      <c r="C58" s="0" t="n">
        <v>13316625</v>
      </c>
    </row>
    <row r="59" customFormat="false" ht="12.8" hidden="false" customHeight="false" outlineLevel="0" collapsed="false">
      <c r="A59" s="0" t="n">
        <v>106</v>
      </c>
      <c r="B59" s="0" t="n">
        <v>7335.99949863945</v>
      </c>
      <c r="C59" s="0" t="n">
        <v>13418350</v>
      </c>
    </row>
    <row r="60" customFormat="false" ht="12.8" hidden="false" customHeight="false" outlineLevel="0" collapsed="false">
      <c r="A60" s="0" t="n">
        <v>107</v>
      </c>
      <c r="B60" s="0" t="n">
        <v>7379.71627157714</v>
      </c>
      <c r="C60" s="0" t="n">
        <v>13451890</v>
      </c>
    </row>
    <row r="61" customFormat="false" ht="12.8" hidden="false" customHeight="false" outlineLevel="0" collapsed="false">
      <c r="A61" s="0" t="n">
        <v>108</v>
      </c>
      <c r="B61" s="0" t="n">
        <v>7434.75455721464</v>
      </c>
      <c r="C61" s="0" t="n">
        <v>13460755</v>
      </c>
    </row>
    <row r="62" customFormat="false" ht="12.8" hidden="false" customHeight="false" outlineLevel="0" collapsed="false">
      <c r="A62" s="0" t="n">
        <v>109</v>
      </c>
      <c r="B62" s="0" t="n">
        <v>7471.66701666216</v>
      </c>
      <c r="C62" s="0" t="n">
        <v>13520375</v>
      </c>
    </row>
    <row r="63" customFormat="false" ht="12.8" hidden="false" customHeight="false" outlineLevel="0" collapsed="false">
      <c r="A63" s="0" t="n">
        <v>110</v>
      </c>
      <c r="B63" s="0" t="n">
        <v>7502.89278649355</v>
      </c>
      <c r="C63" s="0" t="n">
        <v>13608065</v>
      </c>
    </row>
    <row r="64" customFormat="false" ht="12.8" hidden="false" customHeight="false" outlineLevel="0" collapsed="false">
      <c r="A64" s="0" t="n">
        <v>111</v>
      </c>
      <c r="B64" s="0" t="n">
        <v>7537.61141114026</v>
      </c>
      <c r="C64" s="0" t="n">
        <v>13663781</v>
      </c>
    </row>
    <row r="65" customFormat="false" ht="12.8" hidden="false" customHeight="false" outlineLevel="0" collapsed="false">
      <c r="A65" s="0" t="n">
        <v>112</v>
      </c>
      <c r="B65" s="0" t="n">
        <v>7583.86717198139</v>
      </c>
      <c r="C65" s="0" t="n">
        <v>13672585</v>
      </c>
    </row>
    <row r="66" customFormat="false" ht="12.8" hidden="false" customHeight="false" outlineLevel="0" collapsed="false">
      <c r="A66" s="0" t="n">
        <v>113</v>
      </c>
      <c r="B66" s="0" t="n">
        <v>7605.30137599943</v>
      </c>
      <c r="C66" s="0" t="n">
        <v>13662832</v>
      </c>
    </row>
    <row r="67" customFormat="false" ht="12.8" hidden="false" customHeight="false" outlineLevel="0" collapsed="false">
      <c r="A67" s="0" t="n">
        <v>114</v>
      </c>
      <c r="B67" s="0" t="n">
        <v>7609.94545986461</v>
      </c>
      <c r="C67" s="0" t="n">
        <v>13748678</v>
      </c>
    </row>
    <row r="68" customFormat="false" ht="12.8" hidden="false" customHeight="false" outlineLevel="0" collapsed="false">
      <c r="A68" s="0" t="n">
        <v>115</v>
      </c>
      <c r="B68" s="0" t="n">
        <v>7640.26903803665</v>
      </c>
      <c r="C68" s="0" t="n">
        <v>13788900</v>
      </c>
    </row>
    <row r="69" customFormat="false" ht="12.8" hidden="false" customHeight="false" outlineLevel="0" collapsed="false">
      <c r="A69" s="0" t="n">
        <v>116</v>
      </c>
      <c r="B69" s="0" t="n">
        <v>7679.92513352519</v>
      </c>
      <c r="C69" s="0" t="n">
        <v>13832272</v>
      </c>
    </row>
    <row r="70" customFormat="false" ht="12.8" hidden="false" customHeight="false" outlineLevel="0" collapsed="false">
      <c r="A70" s="0" t="n">
        <v>117</v>
      </c>
      <c r="B70" s="0" t="n">
        <v>7725.16707085423</v>
      </c>
      <c r="C70" s="0" t="n">
        <v>13847135</v>
      </c>
    </row>
    <row r="71" customFormat="false" ht="12.8" hidden="false" customHeight="false" outlineLevel="0" collapsed="false">
      <c r="A71" s="0" t="n">
        <v>118</v>
      </c>
      <c r="B71" s="0" t="n">
        <v>7762.33418311011</v>
      </c>
      <c r="C71" s="0" t="n">
        <v>13837171</v>
      </c>
    </row>
    <row r="72" customFormat="false" ht="12.8" hidden="false" customHeight="false" outlineLevel="0" collapsed="false">
      <c r="A72" s="0" t="n">
        <v>119</v>
      </c>
      <c r="B72" s="0" t="n">
        <v>7794.7765097904</v>
      </c>
      <c r="C72" s="0" t="n">
        <v>13882908</v>
      </c>
    </row>
    <row r="73" customFormat="false" ht="12.8" hidden="false" customHeight="false" outlineLevel="0" collapsed="false">
      <c r="A73" s="0" t="n">
        <v>120</v>
      </c>
      <c r="B73" s="0" t="n">
        <v>7844.38186475516</v>
      </c>
      <c r="C73" s="0" t="n">
        <v>13991787</v>
      </c>
    </row>
    <row r="74" customFormat="false" ht="12.8" hidden="false" customHeight="false" outlineLevel="0" collapsed="false">
      <c r="A74" s="0" t="n">
        <v>121</v>
      </c>
      <c r="B74" s="0" t="n">
        <v>7892.19190954036</v>
      </c>
      <c r="C74" s="0" t="n">
        <v>14005878</v>
      </c>
    </row>
    <row r="75" customFormat="false" ht="12.8" hidden="false" customHeight="false" outlineLevel="0" collapsed="false">
      <c r="A75" s="0" t="n">
        <v>122</v>
      </c>
      <c r="B75" s="0" t="n">
        <v>7921.51249448533</v>
      </c>
      <c r="C75" s="0" t="n">
        <v>14005900</v>
      </c>
    </row>
    <row r="76" customFormat="false" ht="12.8" hidden="false" customHeight="false" outlineLevel="0" collapsed="false">
      <c r="A76" s="0" t="n">
        <v>123</v>
      </c>
      <c r="B76" s="0" t="n">
        <v>7933.40330944955</v>
      </c>
      <c r="C76" s="0" t="n">
        <v>14035368</v>
      </c>
    </row>
    <row r="77" customFormat="false" ht="12.8" hidden="false" customHeight="false" outlineLevel="0" collapsed="false">
      <c r="A77" s="0" t="n">
        <v>124</v>
      </c>
      <c r="B77" s="0" t="n">
        <v>7976.67705864115</v>
      </c>
      <c r="C77" s="0" t="n">
        <v>14090509</v>
      </c>
    </row>
    <row r="78" customFormat="false" ht="12.8" hidden="false" customHeight="false" outlineLevel="0" collapsed="false">
      <c r="A78" s="0" t="n">
        <v>125</v>
      </c>
      <c r="B78" s="0" t="n">
        <v>8013.20374968381</v>
      </c>
      <c r="C78" s="0" t="n">
        <v>14079839</v>
      </c>
    </row>
    <row r="79" customFormat="false" ht="12.8" hidden="false" customHeight="false" outlineLevel="0" collapsed="false">
      <c r="A79" s="0" t="n">
        <v>126</v>
      </c>
      <c r="B79" s="0" t="n">
        <v>8024.54372944275</v>
      </c>
      <c r="C79" s="0" t="n">
        <v>14220277</v>
      </c>
    </row>
    <row r="80" customFormat="false" ht="12.8" hidden="false" customHeight="false" outlineLevel="0" collapsed="false">
      <c r="A80" s="0" t="n">
        <v>127</v>
      </c>
      <c r="B80" s="0" t="n">
        <v>8034.56371000785</v>
      </c>
      <c r="C80" s="0" t="n">
        <v>14196614</v>
      </c>
    </row>
    <row r="81" customFormat="false" ht="12.8" hidden="false" customHeight="false" outlineLevel="0" collapsed="false">
      <c r="A81" s="0" t="n">
        <v>128</v>
      </c>
      <c r="B81" s="0" t="n">
        <v>8053.10148159665</v>
      </c>
      <c r="C81" s="0" t="n">
        <v>14242933</v>
      </c>
    </row>
    <row r="82" customFormat="false" ht="12.8" hidden="false" customHeight="false" outlineLevel="0" collapsed="false">
      <c r="A82" s="0" t="n">
        <v>129</v>
      </c>
      <c r="B82" s="0" t="n">
        <v>8108.43994705285</v>
      </c>
      <c r="C82" s="0" t="n">
        <v>14282824</v>
      </c>
    </row>
    <row r="83" customFormat="false" ht="12.8" hidden="false" customHeight="false" outlineLevel="0" collapsed="false">
      <c r="A83" s="0" t="n">
        <v>130</v>
      </c>
      <c r="B83" s="0" t="n">
        <v>8137.20730898341</v>
      </c>
      <c r="C83" s="0" t="n">
        <v>14320677</v>
      </c>
    </row>
    <row r="84" customFormat="false" ht="12.8" hidden="false" customHeight="false" outlineLevel="0" collapsed="false">
      <c r="A84" s="0" t="n">
        <v>131</v>
      </c>
      <c r="B84" s="0" t="n">
        <v>8123.17841513104</v>
      </c>
      <c r="C84" s="0" t="n">
        <v>14412191</v>
      </c>
    </row>
    <row r="85" customFormat="false" ht="12.8" hidden="false" customHeight="false" outlineLevel="0" collapsed="false">
      <c r="A85" s="0" t="n">
        <v>132</v>
      </c>
      <c r="B85" s="0" t="n">
        <v>8177.10936794678</v>
      </c>
      <c r="C85" s="0" t="n">
        <v>14424645</v>
      </c>
    </row>
    <row r="86" customFormat="false" ht="12.8" hidden="false" customHeight="false" outlineLevel="0" collapsed="false">
      <c r="A86" s="0" t="n">
        <v>133</v>
      </c>
      <c r="B86" s="0" t="n">
        <v>8194.74175231896</v>
      </c>
      <c r="C86" s="0" t="n">
        <v>14483586</v>
      </c>
    </row>
    <row r="87" customFormat="false" ht="12.8" hidden="false" customHeight="false" outlineLevel="0" collapsed="false">
      <c r="A87" s="0" t="n">
        <v>134</v>
      </c>
      <c r="B87" s="0" t="n">
        <v>8225.80341604283</v>
      </c>
      <c r="C87" s="0" t="n">
        <v>14574825</v>
      </c>
    </row>
    <row r="88" customFormat="false" ht="12.8" hidden="false" customHeight="false" outlineLevel="0" collapsed="false">
      <c r="A88" s="0" t="n">
        <v>135</v>
      </c>
      <c r="B88" s="0" t="n">
        <v>8249.21594109355</v>
      </c>
      <c r="C88" s="0" t="n">
        <v>14562505</v>
      </c>
    </row>
    <row r="89" customFormat="false" ht="12.8" hidden="false" customHeight="false" outlineLevel="0" collapsed="false">
      <c r="A89" s="0" t="n">
        <v>136</v>
      </c>
      <c r="B89" s="0" t="n">
        <v>8254.61560537046</v>
      </c>
      <c r="C89" s="0" t="n">
        <v>14614038</v>
      </c>
    </row>
    <row r="90" customFormat="false" ht="12.8" hidden="false" customHeight="false" outlineLevel="0" collapsed="false">
      <c r="A90" s="0" t="n">
        <v>137</v>
      </c>
      <c r="B90" s="0" t="n">
        <v>8303.65018667414</v>
      </c>
      <c r="C90" s="0" t="n">
        <v>14625726</v>
      </c>
    </row>
    <row r="91" customFormat="false" ht="12.8" hidden="false" customHeight="false" outlineLevel="0" collapsed="false">
      <c r="A91" s="0" t="n">
        <v>138</v>
      </c>
      <c r="B91" s="0" t="n">
        <v>8324.31617504815</v>
      </c>
      <c r="C91" s="0" t="n">
        <v>14681983</v>
      </c>
    </row>
    <row r="92" customFormat="false" ht="12.8" hidden="false" customHeight="false" outlineLevel="0" collapsed="false">
      <c r="A92" s="0" t="n">
        <v>139</v>
      </c>
      <c r="B92" s="0" t="n">
        <v>8360.60280917626</v>
      </c>
      <c r="C92" s="0" t="n">
        <v>14785360</v>
      </c>
    </row>
    <row r="93" customFormat="false" ht="12.8" hidden="false" customHeight="false" outlineLevel="0" collapsed="false">
      <c r="A93" s="0" t="n">
        <v>140</v>
      </c>
      <c r="B93" s="0" t="n">
        <v>8392.48363663004</v>
      </c>
      <c r="C93" s="0" t="n">
        <v>14830017</v>
      </c>
    </row>
    <row r="94" customFormat="false" ht="12.8" hidden="false" customHeight="false" outlineLevel="0" collapsed="false">
      <c r="A94" s="0" t="n">
        <v>141</v>
      </c>
      <c r="B94" s="0" t="n">
        <v>8418.17185309895</v>
      </c>
      <c r="C94" s="0" t="n">
        <v>14883236</v>
      </c>
    </row>
    <row r="95" customFormat="false" ht="12.8" hidden="false" customHeight="false" outlineLevel="0" collapsed="false">
      <c r="A95" s="0" t="n">
        <v>142</v>
      </c>
      <c r="B95" s="0" t="n">
        <v>8476.24089903082</v>
      </c>
      <c r="C95" s="0" t="n">
        <v>14846838</v>
      </c>
    </row>
    <row r="96" customFormat="false" ht="12.8" hidden="false" customHeight="false" outlineLevel="0" collapsed="false">
      <c r="A96" s="0" t="n">
        <v>143</v>
      </c>
      <c r="B96" s="0" t="n">
        <v>8475.93540768282</v>
      </c>
      <c r="C96" s="0" t="n">
        <v>14891250</v>
      </c>
    </row>
    <row r="97" customFormat="false" ht="12.8" hidden="false" customHeight="false" outlineLevel="0" collapsed="false">
      <c r="A97" s="0" t="n">
        <v>144</v>
      </c>
      <c r="B97" s="0" t="n">
        <v>8493.31770681236</v>
      </c>
      <c r="C97" s="0" t="n">
        <v>14957011</v>
      </c>
    </row>
    <row r="98" customFormat="false" ht="12.8" hidden="false" customHeight="false" outlineLevel="0" collapsed="false">
      <c r="A98" s="0" t="n">
        <v>145</v>
      </c>
      <c r="B98" s="0" t="n">
        <v>8523.10513367641</v>
      </c>
      <c r="C98" s="0" t="n">
        <v>14961830</v>
      </c>
    </row>
    <row r="99" customFormat="false" ht="12.8" hidden="false" customHeight="false" outlineLevel="0" collapsed="false">
      <c r="A99" s="0" t="n">
        <v>146</v>
      </c>
      <c r="B99" s="0" t="n">
        <v>8533.94887516184</v>
      </c>
      <c r="C99" s="0" t="n">
        <v>15049113</v>
      </c>
    </row>
    <row r="100" customFormat="false" ht="12.8" hidden="false" customHeight="false" outlineLevel="0" collapsed="false">
      <c r="A100" s="0" t="n">
        <v>147</v>
      </c>
      <c r="B100" s="0" t="n">
        <v>8552.26834443115</v>
      </c>
      <c r="C100" s="0" t="n">
        <v>15103274</v>
      </c>
    </row>
    <row r="101" customFormat="false" ht="12.8" hidden="false" customHeight="false" outlineLevel="0" collapsed="false">
      <c r="A101" s="0" t="n">
        <v>148</v>
      </c>
      <c r="B101" s="0" t="n">
        <v>8629.53334312077</v>
      </c>
      <c r="C101" s="0" t="n">
        <v>15057336</v>
      </c>
    </row>
    <row r="102" customFormat="false" ht="12.8" hidden="false" customHeight="false" outlineLevel="0" collapsed="false">
      <c r="A102" s="0" t="n">
        <v>149</v>
      </c>
      <c r="B102" s="0" t="n">
        <v>8660.30545471649</v>
      </c>
      <c r="C102" s="0" t="n">
        <v>15077652</v>
      </c>
    </row>
    <row r="103" customFormat="false" ht="12.8" hidden="false" customHeight="false" outlineLevel="0" collapsed="false">
      <c r="A103" s="0" t="n">
        <v>150</v>
      </c>
      <c r="B103" s="0" t="n">
        <v>8656.84120100307</v>
      </c>
      <c r="C103" s="0" t="n">
        <v>15178925</v>
      </c>
    </row>
    <row r="104" customFormat="false" ht="12.8" hidden="false" customHeight="false" outlineLevel="0" collapsed="false">
      <c r="A104" s="0" t="n">
        <v>151</v>
      </c>
      <c r="B104" s="0" t="n">
        <v>8691.65543503347</v>
      </c>
      <c r="C104" s="0" t="n">
        <v>15211297</v>
      </c>
    </row>
    <row r="105" customFormat="false" ht="12.8" hidden="false" customHeight="false" outlineLevel="0" collapsed="false">
      <c r="A105" s="0" t="n">
        <v>152</v>
      </c>
      <c r="B105" s="0" t="n">
        <v>8695.45323692698</v>
      </c>
      <c r="C105" s="0" t="n">
        <v>15282636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46" activeCellId="0" sqref="G46"/>
    </sheetView>
  </sheetViews>
  <sheetFormatPr defaultColWidth="12.17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124.428366303447</v>
      </c>
      <c r="E19" s="28" t="n">
        <f aca="false">(D19/D18)^(1/3)-1</f>
        <v>0.0364147067883644</v>
      </c>
      <c r="F19" s="27" t="n">
        <v>69131.1918397112</v>
      </c>
      <c r="G19" s="28" t="n">
        <f aca="false">(F19/F18)^(1/3)-1</f>
        <v>0.0374596078301477</v>
      </c>
      <c r="I19" s="27" t="s">
        <v>37</v>
      </c>
      <c r="J19" s="13" t="n">
        <f aca="false">B19*100/$B$16</f>
        <v>98.041784878992</v>
      </c>
      <c r="K19" s="13" t="n">
        <f aca="false">D19*100/$D$16</f>
        <v>126.290527128815</v>
      </c>
      <c r="L19" s="13" t="n">
        <f aca="false">100*F19*100/D19/($F$16*100/$D$16)</f>
        <v>96.2494374569365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132.982816486809</v>
      </c>
      <c r="E20" s="30" t="n">
        <f aca="false">(D20/D19)^(1/3)-1</f>
        <v>0.0224106764150676</v>
      </c>
      <c r="F20" s="29" t="n">
        <v>74439.4774669924</v>
      </c>
      <c r="G20" s="30" t="n">
        <f aca="false">(F20/F19)^(1/3)-1</f>
        <v>0.0249667031061052</v>
      </c>
      <c r="I20" s="29" t="s">
        <v>38</v>
      </c>
      <c r="J20" s="13" t="n">
        <f aca="false">B20*100/$B$16</f>
        <v>100</v>
      </c>
      <c r="K20" s="13" t="n">
        <f aca="false">D20*100/$D$16</f>
        <v>134.973000868921</v>
      </c>
      <c r="L20" s="13" t="n">
        <f aca="false">100*F20*100/D20/($F$16*100/$D$16)</f>
        <v>96.9731144187132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141.537266670171</v>
      </c>
      <c r="E21" s="28" t="n">
        <f aca="false">(D21/D20)^(1/3)-1</f>
        <v>0.0209984729345112</v>
      </c>
      <c r="F21" s="27" t="n">
        <v>79823.6784920419</v>
      </c>
      <c r="G21" s="28" t="n">
        <f aca="false">(F21/F20)^(1/3)-1</f>
        <v>0.023550969116847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100.631013229058</v>
      </c>
      <c r="K21" s="13" t="n">
        <f aca="false">D21*100/$D$16</f>
        <v>143.655474609027</v>
      </c>
      <c r="L21" s="13" t="n">
        <f aca="false">100*F21*100/D21/($F$16*100/$D$16)</f>
        <v>97.7022325379538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150.091716853532</v>
      </c>
      <c r="E22" s="30" t="n">
        <f aca="false">(D22/D21)^(1/3)-1</f>
        <v>0.0197537405115522</v>
      </c>
      <c r="F22" s="29" t="n">
        <v>85284.6364078909</v>
      </c>
      <c r="G22" s="30" t="n">
        <f aca="false">(F22/F21)^(1/3)-1</f>
        <v>0.0223031248628334</v>
      </c>
      <c r="I22" s="29" t="s">
        <v>40</v>
      </c>
      <c r="J22" s="13" t="n">
        <f aca="false">B22*100/$B$16</f>
        <v>102.601681048354</v>
      </c>
      <c r="K22" s="13" t="n">
        <f aca="false">D22*100/$D$16</f>
        <v>152.337948349132</v>
      </c>
      <c r="L22" s="13" t="n">
        <f aca="false">100*F22*100/D22/($F$16*100/$D$16)</f>
        <v>98.4368327254465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158.646167036894</v>
      </c>
      <c r="E23" s="28" t="n">
        <f aca="false">(D23/D22)^(1/3)-1</f>
        <v>0.0186483501964791</v>
      </c>
      <c r="F23" s="27" t="n">
        <v>90823.2010699111</v>
      </c>
      <c r="G23" s="28" t="n">
        <f aca="false">(F23/F22)^(1/3)-1</f>
        <v>0.0211949710719701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161.020422089238</v>
      </c>
      <c r="L23" s="13" t="n">
        <f aca="false">100*F23*100/D23/($F$16*100/$D$16)</f>
        <v>99.1769561995764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167.57001393272</v>
      </c>
      <c r="E24" s="30" t="n">
        <f aca="false">(D24/D23)^(1/3)-1</f>
        <v>0.0184090281241314</v>
      </c>
      <c r="F24" s="29" t="n">
        <v>96220.0900404343</v>
      </c>
      <c r="G24" s="30" t="n">
        <f aca="false">(F24/F23)^(1/3)-1</f>
        <v>0.0194274371522543</v>
      </c>
      <c r="I24" s="29" t="s">
        <v>42</v>
      </c>
      <c r="J24" s="13" t="n">
        <f aca="false">B24*100/$B$16</f>
        <v>105</v>
      </c>
      <c r="K24" s="13" t="n">
        <f aca="false">D24*100/$D$16</f>
        <v>170.077820831758</v>
      </c>
      <c r="L24" s="13" t="n">
        <f aca="false">100*F24*100/D24/($F$16*100/$D$16)</f>
        <v>99.4747846982203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176.493860828545</v>
      </c>
      <c r="E25" s="28" t="n">
        <f aca="false">(D25/D24)^(1/3)-1</f>
        <v>0.0174453686238671</v>
      </c>
      <c r="F25" s="27" t="n">
        <v>101648.573691918</v>
      </c>
      <c r="G25" s="28" t="n">
        <f aca="false">(F25/F24)^(1/3)-1</f>
        <v>0.0184628139924916</v>
      </c>
      <c r="I25" s="27" t="s">
        <v>43</v>
      </c>
      <c r="J25" s="13" t="n">
        <f aca="false">B25*100/$B$16</f>
        <v>106.668874022801</v>
      </c>
      <c r="K25" s="13" t="n">
        <f aca="false">D25*100/$D$16</f>
        <v>179.135219574278</v>
      </c>
      <c r="L25" s="13" t="n">
        <f aca="false">100*F25*100/D25/($F$16*100/$D$16)</f>
        <v>99.7735075761439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185.41770772437</v>
      </c>
      <c r="E26" s="30" t="n">
        <f aca="false">(D26/D25)^(1/3)-1</f>
        <v>0.0165775972532192</v>
      </c>
      <c r="F26" s="29" t="n">
        <v>107108.793112854</v>
      </c>
      <c r="G26" s="30" t="n">
        <f aca="false">(F26/F25)^(1/3)-1</f>
        <v>0.017594174850474</v>
      </c>
      <c r="I26" s="29" t="s">
        <v>44</v>
      </c>
      <c r="J26" s="13" t="n">
        <f aca="false">B26*100/$B$16</f>
        <v>107.731765100771</v>
      </c>
      <c r="K26" s="13" t="n">
        <f aca="false">D26*100/$D$16</f>
        <v>188.192618316797</v>
      </c>
      <c r="L26" s="13" t="n">
        <f aca="false">100*F26*100/D26/($F$16*100/$D$16)</f>
        <v>100.073127519169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194.341554620196</v>
      </c>
      <c r="E27" s="28" t="n">
        <f aca="false">(D27/D26)^(1/3)-1</f>
        <v>0.01579207822009</v>
      </c>
      <c r="F27" s="27" t="n">
        <v>112600.889954189</v>
      </c>
      <c r="G27" s="28" t="n">
        <f aca="false">(F27/F26)^(1/3)-1</f>
        <v>0.0168078702983079</v>
      </c>
      <c r="H27" s="32" t="n">
        <f aca="false">(F22*100/D22)/(F20*100/D20)-1</f>
        <v>0.0150940630865293</v>
      </c>
      <c r="I27" s="27" t="s">
        <v>45</v>
      </c>
      <c r="J27" s="13" t="n">
        <f aca="false">B27*100/$B$16</f>
        <v>110.24931059501</v>
      </c>
      <c r="K27" s="13" t="n">
        <f aca="false">D27*100/$D$16</f>
        <v>197.250017059318</v>
      </c>
      <c r="L27" s="13" t="n">
        <f aca="false">100*F27*100/D27/($F$16*100/$D$16)</f>
        <v>100.373647221182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203.32985152138</v>
      </c>
      <c r="E28" s="30" t="n">
        <f aca="false">(D28/D27)^(1/3)-1</f>
        <v>0.015184917816051</v>
      </c>
      <c r="F28" s="29" t="n">
        <v>118384.412434172</v>
      </c>
      <c r="G28" s="30" t="n">
        <f aca="false">(F28/F27)^(1/3)-1</f>
        <v>0.0168359682457431</v>
      </c>
      <c r="I28" s="29" t="s">
        <v>46</v>
      </c>
      <c r="J28" s="13" t="n">
        <f aca="false">B28*100/$B$16</f>
        <v>110.25</v>
      </c>
      <c r="K28" s="13" t="n">
        <f aca="false">D28*100/$D$16</f>
        <v>206.372830348311</v>
      </c>
      <c r="L28" s="13" t="n">
        <f aca="false">100*F28*100/D28/($F$16*100/$D$16)</f>
        <v>100.864173486489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212.318148422564</v>
      </c>
      <c r="E29" s="28" t="n">
        <f aca="false">(D29/D28)^(1/3)-1</f>
        <v>0.0145232202482088</v>
      </c>
      <c r="F29" s="27" t="n">
        <v>124218.835891038</v>
      </c>
      <c r="G29" s="28" t="n">
        <f aca="false">(F29/F28)^(1/3)-1</f>
        <v>0.0161651832679264</v>
      </c>
      <c r="I29" s="27" t="s">
        <v>47</v>
      </c>
      <c r="J29" s="13" t="n">
        <f aca="false">B29*100/$B$16</f>
        <v>110.935628983714</v>
      </c>
      <c r="K29" s="13" t="n">
        <f aca="false">D29*100/$D$16</f>
        <v>215.495643637304</v>
      </c>
      <c r="L29" s="13" t="n">
        <f aca="false">100*F29*100/D29/($F$16*100/$D$16)</f>
        <v>101.354699751796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221.306445323748</v>
      </c>
      <c r="E30" s="30" t="n">
        <f aca="false">(D30/D29)^(1/3)-1</f>
        <v>0.0139167898752885</v>
      </c>
      <c r="F30" s="29" t="n">
        <v>130104.160324786</v>
      </c>
      <c r="G30" s="30" t="n">
        <f aca="false">(F30/F29)^(1/3)-1</f>
        <v>0.015549842319877</v>
      </c>
      <c r="I30" s="29" t="s">
        <v>48</v>
      </c>
      <c r="J30" s="13" t="n">
        <f aca="false">B30*100/$B$16</f>
        <v>112.041035704802</v>
      </c>
      <c r="K30" s="13" t="n">
        <f aca="false">D30*100/$D$16</f>
        <v>224.618456926298</v>
      </c>
      <c r="L30" s="13" t="n">
        <f aca="false">100*F30*100/D30/($F$16*100/$D$16)</f>
        <v>101.845226017104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230.294742224932</v>
      </c>
      <c r="E31" s="28" t="n">
        <f aca="false">(D31/D30)^(1/3)-1</f>
        <v>0.0133589793495048</v>
      </c>
      <c r="F31" s="27" t="n">
        <v>136040.385735416</v>
      </c>
      <c r="G31" s="28" t="n">
        <f aca="false">(F31/F30)^(1/3)-1</f>
        <v>0.0149832848477947</v>
      </c>
      <c r="I31" s="27" t="s">
        <v>49</v>
      </c>
      <c r="J31" s="13" t="n">
        <f aca="false">B31*100/$B$16</f>
        <v>113.60928301881</v>
      </c>
      <c r="K31" s="13" t="n">
        <f aca="false">D31*100/$D$16</f>
        <v>233.741270215291</v>
      </c>
      <c r="L31" s="13" t="n">
        <f aca="false">100*F31*100/D31/($F$16*100/$D$16)</f>
        <v>102.335752282411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239.56284293775</v>
      </c>
      <c r="E32" s="30" t="n">
        <f aca="false">(D32/D31)^(1/3)-1</f>
        <v>0.0132387998074615</v>
      </c>
      <c r="F32" s="29" t="n">
        <v>142193.590919797</v>
      </c>
      <c r="G32" s="30" t="n">
        <f aca="false">(F32/F31)^(1/3)-1</f>
        <v>0.0148551401980175</v>
      </c>
      <c r="I32" s="29" t="s">
        <v>50</v>
      </c>
      <c r="J32" s="13" t="n">
        <f aca="false">B32*100/$B$16</f>
        <v>114.66</v>
      </c>
      <c r="K32" s="13" t="n">
        <f aca="false">D32*100/$D$16</f>
        <v>243.148074783072</v>
      </c>
      <c r="L32" s="13" t="n">
        <f aca="false">100*F32*100/D32/($F$16*100/$D$16)</f>
        <v>102.826278547719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248.830943650568</v>
      </c>
      <c r="E33" s="28" t="n">
        <f aca="false">(D33/D32)^(1/3)-1</f>
        <v>0.0127330334599594</v>
      </c>
      <c r="F33" s="27" t="n">
        <v>148399.281617875</v>
      </c>
      <c r="G33" s="28" t="n">
        <f aca="false">(F33/F32)^(1/3)-1</f>
        <v>0.0143408724498342</v>
      </c>
      <c r="I33" s="27" t="s">
        <v>51</v>
      </c>
      <c r="J33" s="13" t="n">
        <f aca="false">B33*100/$B$16</f>
        <v>115.373054143062</v>
      </c>
      <c r="K33" s="13" t="n">
        <f aca="false">D33*100/$D$16</f>
        <v>252.554879350852</v>
      </c>
      <c r="L33" s="13" t="n">
        <f aca="false">100*F33*100/D33/($F$16*100/$D$16)</f>
        <v>103.316804813026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258.099044363387</v>
      </c>
      <c r="E34" s="30" t="n">
        <f aca="false">(D34/D33)^(1/3)-1</f>
        <v>0.0122644926986044</v>
      </c>
      <c r="F34" s="29" t="n">
        <v>154657.457829651</v>
      </c>
      <c r="G34" s="30" t="n">
        <f aca="false">(F34/F33)^(1/3)-1</f>
        <v>0.0138639697063996</v>
      </c>
      <c r="I34" s="29" t="s">
        <v>52</v>
      </c>
      <c r="J34" s="13" t="n">
        <f aca="false">B34*100/$B$16</f>
        <v>115.962471954471</v>
      </c>
      <c r="K34" s="13" t="n">
        <f aca="false">D34*100/$D$16</f>
        <v>261.961683918634</v>
      </c>
      <c r="L34" s="13" t="n">
        <f aca="false">100*F34*100/D34/($F$16*100/$D$16)</f>
        <v>103.807331078333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267.367145076205</v>
      </c>
      <c r="E35" s="28" t="n">
        <f aca="false">(D35/D34)^(1/3)-1</f>
        <v>0.0118292132057165</v>
      </c>
      <c r="F35" s="27" t="n">
        <v>160968.119555125</v>
      </c>
      <c r="G35" s="28" t="n">
        <f aca="false">(F35/F34)^(1/3)-1</f>
        <v>0.0134204594422702</v>
      </c>
      <c r="I35" s="27" t="s">
        <v>53</v>
      </c>
      <c r="J35" s="13" t="n">
        <f aca="false">B35*100/$B$16</f>
        <v>116.47967977955</v>
      </c>
      <c r="K35" s="13" t="n">
        <f aca="false">D35*100/$D$16</f>
        <v>271.368488486414</v>
      </c>
      <c r="L35" s="13" t="n">
        <f aca="false">100*F35*100/D35/($F$16*100/$D$16)</f>
        <v>104.297857343641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277.109637397594</v>
      </c>
      <c r="E36" s="30" t="n">
        <f aca="false">(D36/D35)^(1/3)-1</f>
        <v>0.0120015952909689</v>
      </c>
      <c r="F36" s="29" t="n">
        <v>167618.217029406</v>
      </c>
      <c r="G36" s="30" t="n">
        <f aca="false">(F36/F35)^(1/3)-1</f>
        <v>0.0135856392035585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286.852129718984</v>
      </c>
      <c r="E37" s="28" t="n">
        <f aca="false">(D37/D36)^(1/3)-1</f>
        <v>0.0115844610416391</v>
      </c>
      <c r="F37" s="27" t="n">
        <v>174323.48651034</v>
      </c>
      <c r="G37" s="28" t="n">
        <f aca="false">(F37/F36)^(1/3)-1</f>
        <v>0.013160451522745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296.594622040373</v>
      </c>
      <c r="E38" s="30" t="n">
        <f aca="false">(D38/D37)^(1/3)-1</f>
        <v>0.0111953514418066</v>
      </c>
      <c r="F38" s="29" t="n">
        <v>181083.927997927</v>
      </c>
      <c r="G38" s="30" t="n">
        <f aca="false">(F38/F37)^(1/3)-1</f>
        <v>0.0127634068798319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306.337114361762</v>
      </c>
      <c r="E39" s="28" t="n">
        <f aca="false">(D39/D38)^(1/3)-1</f>
        <v>0.0108315338673517</v>
      </c>
      <c r="F39" s="27" t="n">
        <v>187899.541492166</v>
      </c>
      <c r="G39" s="28" t="n">
        <f aca="false">(F39/F38)^(1/3)-1</f>
        <v>0.0123917667882363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6361.98249860395</v>
      </c>
      <c r="C23" s="0" t="n">
        <v>9403544</v>
      </c>
    </row>
    <row r="24" customFormat="false" ht="12.8" hidden="false" customHeight="false" outlineLevel="0" collapsed="false">
      <c r="A24" s="0" t="n">
        <v>71</v>
      </c>
      <c r="B24" s="0" t="n">
        <v>6091.38137580562</v>
      </c>
      <c r="C24" s="0" t="n">
        <v>9907200</v>
      </c>
    </row>
    <row r="25" customFormat="false" ht="12.8" hidden="false" customHeight="false" outlineLevel="0" collapsed="false">
      <c r="A25" s="0" t="n">
        <v>72</v>
      </c>
      <c r="B25" s="0" t="n">
        <v>6014.1058130688</v>
      </c>
      <c r="C25" s="0" t="n">
        <v>10446968</v>
      </c>
    </row>
    <row r="26" customFormat="false" ht="12.8" hidden="false" customHeight="false" outlineLevel="0" collapsed="false">
      <c r="A26" s="0" t="n">
        <v>73</v>
      </c>
      <c r="B26" s="0" t="n">
        <v>5910.5527030064</v>
      </c>
      <c r="C26" s="0" t="n">
        <v>10786830</v>
      </c>
    </row>
    <row r="27" customFormat="false" ht="12.8" hidden="false" customHeight="false" outlineLevel="0" collapsed="false">
      <c r="A27" s="0" t="n">
        <v>74</v>
      </c>
      <c r="B27" s="0" t="n">
        <v>5851.33248865162</v>
      </c>
      <c r="C27" s="0" t="n">
        <v>11100673</v>
      </c>
    </row>
    <row r="28" customFormat="false" ht="12.8" hidden="false" customHeight="false" outlineLevel="0" collapsed="false">
      <c r="A28" s="0" t="n">
        <v>75</v>
      </c>
      <c r="B28" s="0" t="n">
        <v>5817.14611849524</v>
      </c>
      <c r="C28" s="0" t="n">
        <v>11581669</v>
      </c>
    </row>
    <row r="29" customFormat="false" ht="12.8" hidden="false" customHeight="false" outlineLevel="0" collapsed="false">
      <c r="A29" s="0" t="n">
        <v>76</v>
      </c>
      <c r="B29" s="0" t="n">
        <v>5855.85970001429</v>
      </c>
      <c r="C29" s="0" t="n">
        <v>11629790</v>
      </c>
    </row>
    <row r="30" customFormat="false" ht="12.8" hidden="false" customHeight="false" outlineLevel="0" collapsed="false">
      <c r="A30" s="0" t="n">
        <v>77</v>
      </c>
      <c r="B30" s="0" t="n">
        <v>5848.64930045534</v>
      </c>
      <c r="C30" s="0" t="n">
        <v>11635341</v>
      </c>
    </row>
    <row r="31" customFormat="false" ht="12.8" hidden="false" customHeight="false" outlineLevel="0" collapsed="false">
      <c r="A31" s="0" t="n">
        <v>78</v>
      </c>
      <c r="B31" s="0" t="n">
        <v>5872.32362668892</v>
      </c>
      <c r="C31" s="0" t="n">
        <v>11679995</v>
      </c>
    </row>
    <row r="32" customFormat="false" ht="12.8" hidden="false" customHeight="false" outlineLevel="0" collapsed="false">
      <c r="A32" s="0" t="n">
        <v>79</v>
      </c>
      <c r="B32" s="0" t="n">
        <v>5881.37511943714</v>
      </c>
      <c r="C32" s="0" t="n">
        <v>11723165</v>
      </c>
    </row>
    <row r="33" customFormat="false" ht="12.8" hidden="false" customHeight="false" outlineLevel="0" collapsed="false">
      <c r="A33" s="0" t="n">
        <v>80</v>
      </c>
      <c r="B33" s="0" t="n">
        <v>5864.70886037474</v>
      </c>
      <c r="C33" s="0" t="n">
        <v>11812914</v>
      </c>
    </row>
    <row r="34" customFormat="false" ht="12.8" hidden="false" customHeight="false" outlineLevel="0" collapsed="false">
      <c r="A34" s="0" t="n">
        <v>81</v>
      </c>
      <c r="B34" s="0" t="n">
        <v>5878.4021668815</v>
      </c>
      <c r="C34" s="0" t="n">
        <v>11787354</v>
      </c>
    </row>
    <row r="35" customFormat="false" ht="12.8" hidden="false" customHeight="false" outlineLevel="0" collapsed="false">
      <c r="A35" s="0" t="n">
        <v>82</v>
      </c>
      <c r="B35" s="0" t="n">
        <v>5894.59566525861</v>
      </c>
      <c r="C35" s="0" t="n">
        <v>11774154</v>
      </c>
    </row>
    <row r="36" customFormat="false" ht="12.8" hidden="false" customHeight="false" outlineLevel="0" collapsed="false">
      <c r="A36" s="0" t="n">
        <v>83</v>
      </c>
      <c r="B36" s="0" t="n">
        <v>5899.16806287133</v>
      </c>
      <c r="C36" s="0" t="n">
        <v>11811435</v>
      </c>
    </row>
    <row r="37" customFormat="false" ht="12.8" hidden="false" customHeight="false" outlineLevel="0" collapsed="false">
      <c r="A37" s="0" t="n">
        <v>84</v>
      </c>
      <c r="B37" s="0" t="n">
        <v>5941.48947890521</v>
      </c>
      <c r="C37" s="0" t="n">
        <v>11840609</v>
      </c>
    </row>
    <row r="38" customFormat="false" ht="12.8" hidden="false" customHeight="false" outlineLevel="0" collapsed="false">
      <c r="A38" s="0" t="n">
        <v>85</v>
      </c>
      <c r="B38" s="0" t="n">
        <v>5953.26245217332</v>
      </c>
      <c r="C38" s="0" t="n">
        <v>11934353</v>
      </c>
    </row>
    <row r="39" customFormat="false" ht="12.8" hidden="false" customHeight="false" outlineLevel="0" collapsed="false">
      <c r="A39" s="0" t="n">
        <v>86</v>
      </c>
      <c r="B39" s="0" t="n">
        <v>5939.85277362853</v>
      </c>
      <c r="C39" s="0" t="n">
        <v>11987630</v>
      </c>
    </row>
    <row r="40" customFormat="false" ht="12.8" hidden="false" customHeight="false" outlineLevel="0" collapsed="false">
      <c r="A40" s="0" t="n">
        <v>87</v>
      </c>
      <c r="B40" s="0" t="n">
        <v>5955.93127702596</v>
      </c>
      <c r="C40" s="0" t="n">
        <v>12017647</v>
      </c>
    </row>
    <row r="41" customFormat="false" ht="12.8" hidden="false" customHeight="false" outlineLevel="0" collapsed="false">
      <c r="A41" s="0" t="n">
        <v>88</v>
      </c>
      <c r="B41" s="0" t="n">
        <v>5931.23154931589</v>
      </c>
      <c r="C41" s="0" t="n">
        <v>12052375</v>
      </c>
    </row>
    <row r="42" customFormat="false" ht="12.8" hidden="false" customHeight="false" outlineLevel="0" collapsed="false">
      <c r="A42" s="0" t="n">
        <v>89</v>
      </c>
      <c r="B42" s="0" t="n">
        <v>5938.76523623788</v>
      </c>
      <c r="C42" s="0" t="n">
        <v>12077010</v>
      </c>
    </row>
    <row r="43" customFormat="false" ht="12.8" hidden="false" customHeight="false" outlineLevel="0" collapsed="false">
      <c r="A43" s="0" t="n">
        <v>90</v>
      </c>
      <c r="B43" s="0" t="n">
        <v>5924.7126010908</v>
      </c>
      <c r="C43" s="0" t="n">
        <v>12115522</v>
      </c>
    </row>
    <row r="44" customFormat="false" ht="12.8" hidden="false" customHeight="false" outlineLevel="0" collapsed="false">
      <c r="A44" s="0" t="n">
        <v>91</v>
      </c>
      <c r="B44" s="0" t="n">
        <v>5945.54629976292</v>
      </c>
      <c r="C44" s="0" t="n">
        <v>12146048</v>
      </c>
    </row>
    <row r="45" customFormat="false" ht="12.8" hidden="false" customHeight="false" outlineLevel="0" collapsed="false">
      <c r="A45" s="0" t="n">
        <v>92</v>
      </c>
      <c r="B45" s="0" t="n">
        <v>5940.49447981184</v>
      </c>
      <c r="C45" s="0" t="n">
        <v>12223374</v>
      </c>
    </row>
    <row r="46" customFormat="false" ht="12.8" hidden="false" customHeight="false" outlineLevel="0" collapsed="false">
      <c r="A46" s="0" t="n">
        <v>93</v>
      </c>
      <c r="B46" s="0" t="n">
        <v>5955.06988319648</v>
      </c>
      <c r="C46" s="0" t="n">
        <v>12279486</v>
      </c>
    </row>
    <row r="47" customFormat="false" ht="12.8" hidden="false" customHeight="false" outlineLevel="0" collapsed="false">
      <c r="A47" s="0" t="n">
        <v>94</v>
      </c>
      <c r="B47" s="0" t="n">
        <v>5979.45855472297</v>
      </c>
      <c r="C47" s="0" t="n">
        <v>12345936</v>
      </c>
    </row>
    <row r="48" customFormat="false" ht="12.8" hidden="false" customHeight="false" outlineLevel="0" collapsed="false">
      <c r="A48" s="0" t="n">
        <v>95</v>
      </c>
      <c r="B48" s="0" t="n">
        <v>5996.02970087383</v>
      </c>
      <c r="C48" s="0" t="n">
        <v>12363008</v>
      </c>
    </row>
    <row r="49" customFormat="false" ht="12.8" hidden="false" customHeight="false" outlineLevel="0" collapsed="false">
      <c r="A49" s="0" t="n">
        <v>96</v>
      </c>
      <c r="B49" s="0" t="n">
        <v>6005.59456514842</v>
      </c>
      <c r="C49" s="0" t="n">
        <v>12414304</v>
      </c>
    </row>
    <row r="50" customFormat="false" ht="12.8" hidden="false" customHeight="false" outlineLevel="0" collapsed="false">
      <c r="A50" s="0" t="n">
        <v>97</v>
      </c>
      <c r="B50" s="0" t="n">
        <v>6026.34312763081</v>
      </c>
      <c r="C50" s="0" t="n">
        <v>12482780</v>
      </c>
    </row>
    <row r="51" customFormat="false" ht="12.8" hidden="false" customHeight="false" outlineLevel="0" collapsed="false">
      <c r="A51" s="0" t="n">
        <v>98</v>
      </c>
      <c r="B51" s="0" t="n">
        <v>6019.72613576521</v>
      </c>
      <c r="C51" s="0" t="n">
        <v>12490942</v>
      </c>
    </row>
    <row r="52" customFormat="false" ht="12.8" hidden="false" customHeight="false" outlineLevel="0" collapsed="false">
      <c r="A52" s="0" t="n">
        <v>99</v>
      </c>
      <c r="B52" s="0" t="n">
        <v>6019.72553025314</v>
      </c>
      <c r="C52" s="0" t="n">
        <v>12499403</v>
      </c>
    </row>
    <row r="53" customFormat="false" ht="12.8" hidden="false" customHeight="false" outlineLevel="0" collapsed="false">
      <c r="A53" s="0" t="n">
        <v>100</v>
      </c>
      <c r="B53" s="0" t="n">
        <v>6049.42372245005</v>
      </c>
      <c r="C53" s="0" t="n">
        <v>12562759</v>
      </c>
    </row>
    <row r="54" customFormat="false" ht="12.8" hidden="false" customHeight="false" outlineLevel="0" collapsed="false">
      <c r="A54" s="0" t="n">
        <v>101</v>
      </c>
      <c r="B54" s="0" t="n">
        <v>6066.13827082821</v>
      </c>
      <c r="C54" s="0" t="n">
        <v>12618921</v>
      </c>
    </row>
    <row r="55" customFormat="false" ht="12.8" hidden="false" customHeight="false" outlineLevel="0" collapsed="false">
      <c r="A55" s="0" t="n">
        <v>102</v>
      </c>
      <c r="B55" s="0" t="n">
        <v>6067.3539412635</v>
      </c>
      <c r="C55" s="0" t="n">
        <v>12596768</v>
      </c>
    </row>
    <row r="56" customFormat="false" ht="12.8" hidden="false" customHeight="false" outlineLevel="0" collapsed="false">
      <c r="A56" s="0" t="n">
        <v>103</v>
      </c>
      <c r="B56" s="0" t="n">
        <v>6096.81985836699</v>
      </c>
      <c r="C56" s="0" t="n">
        <v>12681440</v>
      </c>
    </row>
    <row r="57" customFormat="false" ht="12.8" hidden="false" customHeight="false" outlineLevel="0" collapsed="false">
      <c r="A57" s="0" t="n">
        <v>104</v>
      </c>
      <c r="B57" s="0" t="n">
        <v>6120.59140004721</v>
      </c>
      <c r="C57" s="0" t="n">
        <v>12638642</v>
      </c>
    </row>
    <row r="58" customFormat="false" ht="12.8" hidden="false" customHeight="false" outlineLevel="0" collapsed="false">
      <c r="A58" s="0" t="n">
        <v>105</v>
      </c>
      <c r="B58" s="0" t="n">
        <v>6104.54558166796</v>
      </c>
      <c r="C58" s="0" t="n">
        <v>12678710</v>
      </c>
    </row>
    <row r="59" customFormat="false" ht="12.8" hidden="false" customHeight="false" outlineLevel="0" collapsed="false">
      <c r="A59" s="0" t="n">
        <v>106</v>
      </c>
      <c r="B59" s="0" t="n">
        <v>6134.29340917049</v>
      </c>
      <c r="C59" s="0" t="n">
        <v>12767114</v>
      </c>
    </row>
    <row r="60" customFormat="false" ht="12.8" hidden="false" customHeight="false" outlineLevel="0" collapsed="false">
      <c r="A60" s="0" t="n">
        <v>107</v>
      </c>
      <c r="B60" s="0" t="n">
        <v>6136.04391594051</v>
      </c>
      <c r="C60" s="0" t="n">
        <v>12804040</v>
      </c>
    </row>
    <row r="61" customFormat="false" ht="12.8" hidden="false" customHeight="false" outlineLevel="0" collapsed="false">
      <c r="A61" s="0" t="n">
        <v>108</v>
      </c>
      <c r="B61" s="0" t="n">
        <v>6153.7101893139</v>
      </c>
      <c r="C61" s="0" t="n">
        <v>12827448</v>
      </c>
    </row>
    <row r="62" customFormat="false" ht="12.8" hidden="false" customHeight="false" outlineLevel="0" collapsed="false">
      <c r="A62" s="0" t="n">
        <v>109</v>
      </c>
      <c r="B62" s="0" t="n">
        <v>6183.11414607821</v>
      </c>
      <c r="C62" s="0" t="n">
        <v>12887643</v>
      </c>
    </row>
    <row r="63" customFormat="false" ht="12.8" hidden="false" customHeight="false" outlineLevel="0" collapsed="false">
      <c r="A63" s="0" t="n">
        <v>110</v>
      </c>
      <c r="B63" s="0" t="n">
        <v>6198.10586327419</v>
      </c>
      <c r="C63" s="0" t="n">
        <v>12935527</v>
      </c>
    </row>
    <row r="64" customFormat="false" ht="12.8" hidden="false" customHeight="false" outlineLevel="0" collapsed="false">
      <c r="A64" s="0" t="n">
        <v>111</v>
      </c>
      <c r="B64" s="0" t="n">
        <v>6194.73797370947</v>
      </c>
      <c r="C64" s="0" t="n">
        <v>12929026</v>
      </c>
    </row>
    <row r="65" customFormat="false" ht="12.8" hidden="false" customHeight="false" outlineLevel="0" collapsed="false">
      <c r="A65" s="0" t="n">
        <v>112</v>
      </c>
      <c r="B65" s="0" t="n">
        <v>6213.10052665116</v>
      </c>
      <c r="C65" s="0" t="n">
        <v>13003586</v>
      </c>
    </row>
    <row r="66" customFormat="false" ht="12.8" hidden="false" customHeight="false" outlineLevel="0" collapsed="false">
      <c r="A66" s="0" t="n">
        <v>113</v>
      </c>
      <c r="B66" s="0" t="n">
        <v>6235.1684469677</v>
      </c>
      <c r="C66" s="0" t="n">
        <v>13014642</v>
      </c>
    </row>
    <row r="67" customFormat="false" ht="12.8" hidden="false" customHeight="false" outlineLevel="0" collapsed="false">
      <c r="A67" s="0" t="n">
        <v>114</v>
      </c>
      <c r="B67" s="0" t="n">
        <v>6246.76969614803</v>
      </c>
      <c r="C67" s="0" t="n">
        <v>12984363</v>
      </c>
    </row>
    <row r="68" customFormat="false" ht="12.8" hidden="false" customHeight="false" outlineLevel="0" collapsed="false">
      <c r="A68" s="0" t="n">
        <v>115</v>
      </c>
      <c r="B68" s="0" t="n">
        <v>6254.69273751835</v>
      </c>
      <c r="C68" s="0" t="n">
        <v>13003018</v>
      </c>
    </row>
    <row r="69" customFormat="false" ht="12.8" hidden="false" customHeight="false" outlineLevel="0" collapsed="false">
      <c r="A69" s="0" t="n">
        <v>116</v>
      </c>
      <c r="B69" s="0" t="n">
        <v>6274.2295873205</v>
      </c>
      <c r="C69" s="0" t="n">
        <v>12965966</v>
      </c>
    </row>
    <row r="70" customFormat="false" ht="12.8" hidden="false" customHeight="false" outlineLevel="0" collapsed="false">
      <c r="A70" s="0" t="n">
        <v>117</v>
      </c>
      <c r="B70" s="0" t="n">
        <v>6274.74316990425</v>
      </c>
      <c r="C70" s="0" t="n">
        <v>12979730</v>
      </c>
    </row>
    <row r="71" customFormat="false" ht="12.8" hidden="false" customHeight="false" outlineLevel="0" collapsed="false">
      <c r="A71" s="0" t="n">
        <v>118</v>
      </c>
      <c r="B71" s="0" t="n">
        <v>6231.22790436218</v>
      </c>
      <c r="C71" s="0" t="n">
        <v>13044387</v>
      </c>
    </row>
    <row r="72" customFormat="false" ht="12.8" hidden="false" customHeight="false" outlineLevel="0" collapsed="false">
      <c r="A72" s="0" t="n">
        <v>119</v>
      </c>
      <c r="B72" s="0" t="n">
        <v>6231.84191896073</v>
      </c>
      <c r="C72" s="0" t="n">
        <v>13051761</v>
      </c>
    </row>
    <row r="73" customFormat="false" ht="12.8" hidden="false" customHeight="false" outlineLevel="0" collapsed="false">
      <c r="A73" s="0" t="n">
        <v>120</v>
      </c>
      <c r="B73" s="0" t="n">
        <v>6254.9901182402</v>
      </c>
      <c r="C73" s="0" t="n">
        <v>13060961</v>
      </c>
    </row>
    <row r="74" customFormat="false" ht="12.8" hidden="false" customHeight="false" outlineLevel="0" collapsed="false">
      <c r="A74" s="0" t="n">
        <v>121</v>
      </c>
      <c r="B74" s="0" t="n">
        <v>6273.21135082799</v>
      </c>
      <c r="C74" s="0" t="n">
        <v>13086800</v>
      </c>
    </row>
    <row r="75" customFormat="false" ht="12.8" hidden="false" customHeight="false" outlineLevel="0" collapsed="false">
      <c r="A75" s="0" t="n">
        <v>122</v>
      </c>
      <c r="B75" s="0" t="n">
        <v>6298.48036630037</v>
      </c>
      <c r="C75" s="0" t="n">
        <v>13123595</v>
      </c>
    </row>
    <row r="76" customFormat="false" ht="12.8" hidden="false" customHeight="false" outlineLevel="0" collapsed="false">
      <c r="A76" s="0" t="n">
        <v>123</v>
      </c>
      <c r="B76" s="0" t="n">
        <v>6287.94677868332</v>
      </c>
      <c r="C76" s="0" t="n">
        <v>13107048</v>
      </c>
    </row>
    <row r="77" customFormat="false" ht="12.8" hidden="false" customHeight="false" outlineLevel="0" collapsed="false">
      <c r="A77" s="0" t="n">
        <v>124</v>
      </c>
      <c r="B77" s="0" t="n">
        <v>6307.38541912712</v>
      </c>
      <c r="C77" s="0" t="n">
        <v>13165805</v>
      </c>
    </row>
    <row r="78" customFormat="false" ht="12.8" hidden="false" customHeight="false" outlineLevel="0" collapsed="false">
      <c r="A78" s="0" t="n">
        <v>125</v>
      </c>
      <c r="B78" s="0" t="n">
        <v>6328.9882040124</v>
      </c>
      <c r="C78" s="0" t="n">
        <v>13159883</v>
      </c>
    </row>
    <row r="79" customFormat="false" ht="12.8" hidden="false" customHeight="false" outlineLevel="0" collapsed="false">
      <c r="A79" s="0" t="n">
        <v>126</v>
      </c>
      <c r="B79" s="0" t="n">
        <v>6361.18970957793</v>
      </c>
      <c r="C79" s="0" t="n">
        <v>13184884</v>
      </c>
    </row>
    <row r="80" customFormat="false" ht="12.8" hidden="false" customHeight="false" outlineLevel="0" collapsed="false">
      <c r="A80" s="0" t="n">
        <v>127</v>
      </c>
      <c r="B80" s="0" t="n">
        <v>6313.83270517669</v>
      </c>
      <c r="C80" s="0" t="n">
        <v>13222858</v>
      </c>
    </row>
    <row r="81" customFormat="false" ht="12.8" hidden="false" customHeight="false" outlineLevel="0" collapsed="false">
      <c r="A81" s="0" t="n">
        <v>128</v>
      </c>
      <c r="B81" s="0" t="n">
        <v>6313.00315761071</v>
      </c>
      <c r="C81" s="0" t="n">
        <v>13231924</v>
      </c>
    </row>
    <row r="82" customFormat="false" ht="12.8" hidden="false" customHeight="false" outlineLevel="0" collapsed="false">
      <c r="A82" s="0" t="n">
        <v>129</v>
      </c>
      <c r="B82" s="0" t="n">
        <v>6342.86617246865</v>
      </c>
      <c r="C82" s="0" t="n">
        <v>13224615</v>
      </c>
    </row>
    <row r="83" customFormat="false" ht="12.8" hidden="false" customHeight="false" outlineLevel="0" collapsed="false">
      <c r="A83" s="0" t="n">
        <v>130</v>
      </c>
      <c r="B83" s="0" t="n">
        <v>6346.78846550071</v>
      </c>
      <c r="C83" s="0" t="n">
        <v>13262691</v>
      </c>
    </row>
    <row r="84" customFormat="false" ht="12.8" hidden="false" customHeight="false" outlineLevel="0" collapsed="false">
      <c r="A84" s="0" t="n">
        <v>131</v>
      </c>
      <c r="B84" s="0" t="n">
        <v>6363.83481465661</v>
      </c>
      <c r="C84" s="0" t="n">
        <v>13270512</v>
      </c>
    </row>
    <row r="85" customFormat="false" ht="12.8" hidden="false" customHeight="false" outlineLevel="0" collapsed="false">
      <c r="A85" s="0" t="n">
        <v>132</v>
      </c>
      <c r="B85" s="0" t="n">
        <v>6371.74783502943</v>
      </c>
      <c r="C85" s="0" t="n">
        <v>13289742</v>
      </c>
    </row>
    <row r="86" customFormat="false" ht="12.8" hidden="false" customHeight="false" outlineLevel="0" collapsed="false">
      <c r="A86" s="0" t="n">
        <v>133</v>
      </c>
      <c r="B86" s="0" t="n">
        <v>6392.38167650371</v>
      </c>
      <c r="C86" s="0" t="n">
        <v>13258664</v>
      </c>
    </row>
    <row r="87" customFormat="false" ht="12.8" hidden="false" customHeight="false" outlineLevel="0" collapsed="false">
      <c r="A87" s="0" t="n">
        <v>134</v>
      </c>
      <c r="B87" s="0" t="n">
        <v>6400.72647223951</v>
      </c>
      <c r="C87" s="0" t="n">
        <v>13261816</v>
      </c>
    </row>
    <row r="88" customFormat="false" ht="12.8" hidden="false" customHeight="false" outlineLevel="0" collapsed="false">
      <c r="A88" s="0" t="n">
        <v>135</v>
      </c>
      <c r="B88" s="0" t="n">
        <v>6406.43218079164</v>
      </c>
      <c r="C88" s="0" t="n">
        <v>13289219</v>
      </c>
    </row>
    <row r="89" customFormat="false" ht="12.8" hidden="false" customHeight="false" outlineLevel="0" collapsed="false">
      <c r="A89" s="0" t="n">
        <v>136</v>
      </c>
      <c r="B89" s="0" t="n">
        <v>6424.25624044678</v>
      </c>
      <c r="C89" s="0" t="n">
        <v>13327309</v>
      </c>
    </row>
    <row r="90" customFormat="false" ht="12.8" hidden="false" customHeight="false" outlineLevel="0" collapsed="false">
      <c r="A90" s="0" t="n">
        <v>137</v>
      </c>
      <c r="B90" s="0" t="n">
        <v>6466.31156704336</v>
      </c>
      <c r="C90" s="0" t="n">
        <v>13435895</v>
      </c>
    </row>
    <row r="91" customFormat="false" ht="12.8" hidden="false" customHeight="false" outlineLevel="0" collapsed="false">
      <c r="A91" s="0" t="n">
        <v>138</v>
      </c>
      <c r="B91" s="0" t="n">
        <v>6449.52889648172</v>
      </c>
      <c r="C91" s="0" t="n">
        <v>13433174</v>
      </c>
    </row>
    <row r="92" customFormat="false" ht="12.8" hidden="false" customHeight="false" outlineLevel="0" collapsed="false">
      <c r="A92" s="0" t="n">
        <v>139</v>
      </c>
      <c r="B92" s="0" t="n">
        <v>6460.06686858975</v>
      </c>
      <c r="C92" s="0" t="n">
        <v>13404266</v>
      </c>
    </row>
    <row r="93" customFormat="false" ht="12.8" hidden="false" customHeight="false" outlineLevel="0" collapsed="false">
      <c r="A93" s="0" t="n">
        <v>140</v>
      </c>
      <c r="B93" s="0" t="n">
        <v>6485.83112072499</v>
      </c>
      <c r="C93" s="0" t="n">
        <v>13430719</v>
      </c>
    </row>
    <row r="94" customFormat="false" ht="12.8" hidden="false" customHeight="false" outlineLevel="0" collapsed="false">
      <c r="A94" s="0" t="n">
        <v>141</v>
      </c>
      <c r="B94" s="0" t="n">
        <v>6495.79769485328</v>
      </c>
      <c r="C94" s="0" t="n">
        <v>13415069</v>
      </c>
    </row>
    <row r="95" customFormat="false" ht="12.8" hidden="false" customHeight="false" outlineLevel="0" collapsed="false">
      <c r="A95" s="0" t="n">
        <v>142</v>
      </c>
      <c r="B95" s="0" t="n">
        <v>6489.51809542487</v>
      </c>
      <c r="C95" s="0" t="n">
        <v>13457367</v>
      </c>
    </row>
    <row r="96" customFormat="false" ht="12.8" hidden="false" customHeight="false" outlineLevel="0" collapsed="false">
      <c r="A96" s="0" t="n">
        <v>143</v>
      </c>
      <c r="B96" s="0" t="n">
        <v>6505.57503958126</v>
      </c>
      <c r="C96" s="0" t="n">
        <v>13505885</v>
      </c>
    </row>
    <row r="97" customFormat="false" ht="12.8" hidden="false" customHeight="false" outlineLevel="0" collapsed="false">
      <c r="A97" s="0" t="n">
        <v>144</v>
      </c>
      <c r="B97" s="0" t="n">
        <v>6534.09400263589</v>
      </c>
      <c r="C97" s="0" t="n">
        <v>13487679</v>
      </c>
    </row>
    <row r="98" customFormat="false" ht="12.8" hidden="false" customHeight="false" outlineLevel="0" collapsed="false">
      <c r="A98" s="0" t="n">
        <v>145</v>
      </c>
      <c r="B98" s="0" t="n">
        <v>6533.09163910907</v>
      </c>
      <c r="C98" s="0" t="n">
        <v>13536835</v>
      </c>
    </row>
    <row r="99" customFormat="false" ht="12.8" hidden="false" customHeight="false" outlineLevel="0" collapsed="false">
      <c r="A99" s="0" t="n">
        <v>146</v>
      </c>
      <c r="B99" s="0" t="n">
        <v>6534.85213484766</v>
      </c>
      <c r="C99" s="0" t="n">
        <v>13577941</v>
      </c>
    </row>
    <row r="100" customFormat="false" ht="12.8" hidden="false" customHeight="false" outlineLevel="0" collapsed="false">
      <c r="A100" s="0" t="n">
        <v>147</v>
      </c>
      <c r="B100" s="0" t="n">
        <v>6538.31081433985</v>
      </c>
      <c r="C100" s="0" t="n">
        <v>13623260</v>
      </c>
    </row>
    <row r="101" customFormat="false" ht="12.8" hidden="false" customHeight="false" outlineLevel="0" collapsed="false">
      <c r="A101" s="0" t="n">
        <v>148</v>
      </c>
      <c r="B101" s="0" t="n">
        <v>6543.14525174073</v>
      </c>
      <c r="C101" s="0" t="n">
        <v>13598041</v>
      </c>
    </row>
    <row r="102" customFormat="false" ht="12.8" hidden="false" customHeight="false" outlineLevel="0" collapsed="false">
      <c r="A102" s="0" t="n">
        <v>149</v>
      </c>
      <c r="B102" s="0" t="n">
        <v>6557.07933848943</v>
      </c>
      <c r="C102" s="0" t="n">
        <v>13593819</v>
      </c>
    </row>
    <row r="103" customFormat="false" ht="12.8" hidden="false" customHeight="false" outlineLevel="0" collapsed="false">
      <c r="A103" s="0" t="n">
        <v>150</v>
      </c>
      <c r="B103" s="0" t="n">
        <v>6524.01834424912</v>
      </c>
      <c r="C103" s="0" t="n">
        <v>13579302</v>
      </c>
    </row>
    <row r="104" customFormat="false" ht="12.8" hidden="false" customHeight="false" outlineLevel="0" collapsed="false">
      <c r="A104" s="0" t="n">
        <v>151</v>
      </c>
      <c r="B104" s="0" t="n">
        <v>6548.86646367124</v>
      </c>
      <c r="C104" s="0" t="n">
        <v>13659818</v>
      </c>
    </row>
    <row r="105" customFormat="false" ht="12.8" hidden="false" customHeight="false" outlineLevel="0" collapsed="false">
      <c r="A105" s="0" t="n">
        <v>152</v>
      </c>
      <c r="B105" s="0" t="n">
        <v>6556.82396034167</v>
      </c>
      <c r="C105" s="0" t="n">
        <v>13593815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L73" colorId="64" zoomScale="60" zoomScaleNormal="60" zoomScalePageLayoutView="100" workbookViewId="0">
      <selection pane="topLeft" activeCell="Q105" activeCellId="0" sqref="Q105"/>
    </sheetView>
  </sheetViews>
  <sheetFormatPr defaultColWidth="12.0195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17939590.9618416</v>
      </c>
      <c r="C22" s="0" t="n">
        <v>17225685.9106416</v>
      </c>
      <c r="D22" s="0" t="n">
        <v>18017338.5017615</v>
      </c>
      <c r="E22" s="0" t="n">
        <v>17298768.5969708</v>
      </c>
      <c r="F22" s="0" t="n">
        <v>14053836.3713644</v>
      </c>
      <c r="G22" s="0" t="n">
        <v>3171849.53927728</v>
      </c>
      <c r="H22" s="0" t="n">
        <v>14126919.2575779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18606030.7524462</v>
      </c>
      <c r="C23" s="0" t="n">
        <v>17875156.9064643</v>
      </c>
      <c r="D23" s="0" t="n">
        <v>18610237.5887718</v>
      </c>
      <c r="E23" s="0" t="n">
        <v>17878263.5942547</v>
      </c>
      <c r="F23" s="0" t="n">
        <v>14521732.2281788</v>
      </c>
      <c r="G23" s="0" t="n">
        <v>3353424.67828542</v>
      </c>
      <c r="H23" s="0" t="n">
        <v>14593008.5861562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3104000.34561559</v>
      </c>
      <c r="M23" s="0" t="n">
        <v>2930656.4449744</v>
      </c>
      <c r="N23" s="0" t="n">
        <v>3104613.33843397</v>
      </c>
      <c r="O23" s="0" t="n">
        <v>2931190.63642921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18502741.2196995</v>
      </c>
      <c r="C24" s="0" t="n">
        <v>17774034.7575472</v>
      </c>
      <c r="D24" s="0" t="n">
        <v>18509471.3293451</v>
      </c>
      <c r="E24" s="0" t="n">
        <v>17779561.0568437</v>
      </c>
      <c r="F24" s="0" t="n">
        <v>14389093.6892489</v>
      </c>
      <c r="G24" s="0" t="n">
        <v>3384941.06829834</v>
      </c>
      <c r="H24" s="0" t="n">
        <v>14460873.2042834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17994485.0333879</v>
      </c>
      <c r="C25" s="0" t="n">
        <v>17284522.5423822</v>
      </c>
      <c r="D25" s="0" t="n">
        <v>18002054.3159821</v>
      </c>
      <c r="E25" s="0" t="n">
        <v>17290876.6331291</v>
      </c>
      <c r="F25" s="0" t="n">
        <v>13948935.5284482</v>
      </c>
      <c r="G25" s="0" t="n">
        <v>3335587.01393403</v>
      </c>
      <c r="H25" s="0" t="n">
        <v>14019243.036555</v>
      </c>
      <c r="I25" s="0" t="n">
        <v>3271633.59657409</v>
      </c>
      <c r="J25" s="0" t="n">
        <v>296566.738145225</v>
      </c>
      <c r="K25" s="0" t="n">
        <v>287669.736000868</v>
      </c>
      <c r="L25" s="0" t="n">
        <v>3001493.99287223</v>
      </c>
      <c r="M25" s="0" t="n">
        <v>2833085.05320611</v>
      </c>
      <c r="N25" s="0" t="n">
        <v>3002677.92588628</v>
      </c>
      <c r="O25" s="0" t="n">
        <v>2834164.33884988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17407999.2616458</v>
      </c>
      <c r="C26" s="0" t="n">
        <v>16719499.6429914</v>
      </c>
      <c r="D26" s="0" t="n">
        <v>17417249.9618849</v>
      </c>
      <c r="E26" s="0" t="n">
        <v>16727462.9762566</v>
      </c>
      <c r="F26" s="0" t="n">
        <v>13450536.0036552</v>
      </c>
      <c r="G26" s="0" t="n">
        <v>3268963.63933614</v>
      </c>
      <c r="H26" s="0" t="n">
        <v>13520040.1156101</v>
      </c>
      <c r="I26" s="0" t="n">
        <v>3207422.86064645</v>
      </c>
      <c r="J26" s="0" t="n">
        <v>301064.679994015</v>
      </c>
      <c r="K26" s="0" t="n">
        <v>292032.739594194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17996353.808436</v>
      </c>
      <c r="C27" s="0" t="n">
        <v>17283485.8934218</v>
      </c>
      <c r="D27" s="0" t="n">
        <v>18008975.3310875</v>
      </c>
      <c r="E27" s="0" t="n">
        <v>17294617.7277778</v>
      </c>
      <c r="F27" s="0" t="n">
        <v>13841111.6089937</v>
      </c>
      <c r="G27" s="0" t="n">
        <v>3442374.28442813</v>
      </c>
      <c r="H27" s="0" t="n">
        <v>13914536.7545392</v>
      </c>
      <c r="I27" s="0" t="n">
        <v>3380080.97323861</v>
      </c>
      <c r="J27" s="0" t="n">
        <v>328409.34405397</v>
      </c>
      <c r="K27" s="0" t="n">
        <v>318557.063732351</v>
      </c>
      <c r="L27" s="0" t="n">
        <v>3002104.96126296</v>
      </c>
      <c r="M27" s="0" t="n">
        <v>2833152.93985057</v>
      </c>
      <c r="N27" s="0" t="n">
        <v>3004133.66285564</v>
      </c>
      <c r="O27" s="0" t="n">
        <v>2835028.56256413</v>
      </c>
      <c r="P27" s="0" t="n">
        <v>54734.8906756617</v>
      </c>
      <c r="Q27" s="0" t="n">
        <v>53092.8439553918</v>
      </c>
    </row>
    <row r="28" customFormat="false" ht="12.8" hidden="false" customHeight="false" outlineLevel="0" collapsed="false">
      <c r="A28" s="0" t="n">
        <v>75</v>
      </c>
      <c r="B28" s="0" t="n">
        <v>18452607.4080141</v>
      </c>
      <c r="C28" s="0" t="n">
        <v>17720853.9977812</v>
      </c>
      <c r="D28" s="0" t="n">
        <v>18468472.9454352</v>
      </c>
      <c r="E28" s="0" t="n">
        <v>17735086.9926616</v>
      </c>
      <c r="F28" s="0" t="n">
        <v>14113337.6641559</v>
      </c>
      <c r="G28" s="0" t="n">
        <v>3607516.33362524</v>
      </c>
      <c r="H28" s="0" t="n">
        <v>14189140.8078124</v>
      </c>
      <c r="I28" s="0" t="n">
        <v>3545946.18484919</v>
      </c>
      <c r="J28" s="0" t="n">
        <v>345708.410832157</v>
      </c>
      <c r="K28" s="0" t="n">
        <v>335337.158507192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19035019.1687385</v>
      </c>
      <c r="C29" s="0" t="n">
        <v>18277769.4251689</v>
      </c>
      <c r="D29" s="0" t="n">
        <v>19052818.7784182</v>
      </c>
      <c r="E29" s="0" t="n">
        <v>18293811.0922916</v>
      </c>
      <c r="F29" s="0" t="n">
        <v>14500242.1201266</v>
      </c>
      <c r="G29" s="0" t="n">
        <v>3777527.30504228</v>
      </c>
      <c r="H29" s="0" t="n">
        <v>14579208.9776234</v>
      </c>
      <c r="I29" s="0" t="n">
        <v>3714602.11466818</v>
      </c>
      <c r="J29" s="0" t="n">
        <v>357656.086768809</v>
      </c>
      <c r="K29" s="0" t="n">
        <v>346926.404165745</v>
      </c>
      <c r="L29" s="0" t="n">
        <v>3174150.43417417</v>
      </c>
      <c r="M29" s="0" t="n">
        <v>2994732.7745043</v>
      </c>
      <c r="N29" s="0" t="n">
        <v>3177049.67891756</v>
      </c>
      <c r="O29" s="0" t="n">
        <v>2997436.15212704</v>
      </c>
      <c r="P29" s="0" t="n">
        <v>59609.3477948016</v>
      </c>
      <c r="Q29" s="0" t="n">
        <v>57821.0673609575</v>
      </c>
    </row>
    <row r="30" customFormat="false" ht="12.8" hidden="false" customHeight="false" outlineLevel="0" collapsed="false">
      <c r="A30" s="0" t="n">
        <v>77</v>
      </c>
      <c r="B30" s="0" t="n">
        <v>19439362.2067966</v>
      </c>
      <c r="C30" s="0" t="n">
        <v>18665474.4017616</v>
      </c>
      <c r="D30" s="0" t="n">
        <v>19467690.460406</v>
      </c>
      <c r="E30" s="0" t="n">
        <v>18691562.8804021</v>
      </c>
      <c r="F30" s="0" t="n">
        <v>14777107.3784664</v>
      </c>
      <c r="G30" s="0" t="n">
        <v>3888367.02329524</v>
      </c>
      <c r="H30" s="0" t="n">
        <v>14859329.0106469</v>
      </c>
      <c r="I30" s="0" t="n">
        <v>3832233.86975525</v>
      </c>
      <c r="J30" s="0" t="n">
        <v>393799.551249205</v>
      </c>
      <c r="K30" s="0" t="n">
        <v>381985.564711729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19782850.0738437</v>
      </c>
      <c r="C31" s="0" t="n">
        <v>18994665.157556</v>
      </c>
      <c r="D31" s="0" t="n">
        <v>19813114.8534893</v>
      </c>
      <c r="E31" s="0" t="n">
        <v>19022590.3393102</v>
      </c>
      <c r="F31" s="0" t="n">
        <v>14992772.3438831</v>
      </c>
      <c r="G31" s="0" t="n">
        <v>4001892.81367297</v>
      </c>
      <c r="H31" s="0" t="n">
        <v>15076972.6282038</v>
      </c>
      <c r="I31" s="0" t="n">
        <v>3945617.71110638</v>
      </c>
      <c r="J31" s="0" t="n">
        <v>416591.841319167</v>
      </c>
      <c r="K31" s="0" t="n">
        <v>404094.086079592</v>
      </c>
      <c r="L31" s="0" t="n">
        <v>3299898.85914855</v>
      </c>
      <c r="M31" s="0" t="n">
        <v>3113426.75390875</v>
      </c>
      <c r="N31" s="0" t="n">
        <v>3304903.11240677</v>
      </c>
      <c r="O31" s="0" t="n">
        <v>3118114.68454463</v>
      </c>
      <c r="P31" s="0" t="n">
        <v>69431.9735531944</v>
      </c>
      <c r="Q31" s="0" t="n">
        <v>67349.0143465986</v>
      </c>
    </row>
    <row r="32" customFormat="false" ht="12.8" hidden="false" customHeight="false" outlineLevel="0" collapsed="false">
      <c r="A32" s="0" t="n">
        <v>79</v>
      </c>
      <c r="B32" s="0" t="n">
        <v>20153932.8074127</v>
      </c>
      <c r="C32" s="0" t="n">
        <v>19348845.7734253</v>
      </c>
      <c r="D32" s="0" t="n">
        <v>20188601.0707748</v>
      </c>
      <c r="E32" s="0" t="n">
        <v>19380951.6518008</v>
      </c>
      <c r="F32" s="0" t="n">
        <v>15219690.0481051</v>
      </c>
      <c r="G32" s="0" t="n">
        <v>4129155.72532021</v>
      </c>
      <c r="H32" s="0" t="n">
        <v>15307336.3823032</v>
      </c>
      <c r="I32" s="0" t="n">
        <v>4073615.26949767</v>
      </c>
      <c r="J32" s="0" t="n">
        <v>445688.762152227</v>
      </c>
      <c r="K32" s="0" t="n">
        <v>432318.099287661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20534738.4167761</v>
      </c>
      <c r="C33" s="0" t="n">
        <v>19713136.4273308</v>
      </c>
      <c r="D33" s="0" t="n">
        <v>20570803.2788494</v>
      </c>
      <c r="E33" s="0" t="n">
        <v>19746546.5821475</v>
      </c>
      <c r="F33" s="0" t="n">
        <v>15454952.8796237</v>
      </c>
      <c r="G33" s="0" t="n">
        <v>4258183.54770702</v>
      </c>
      <c r="H33" s="0" t="n">
        <v>15544795.2710584</v>
      </c>
      <c r="I33" s="0" t="n">
        <v>4201751.31108913</v>
      </c>
      <c r="J33" s="0" t="n">
        <v>465467.460021289</v>
      </c>
      <c r="K33" s="0" t="n">
        <v>451503.43622065</v>
      </c>
      <c r="L33" s="0" t="n">
        <v>3423400.99396642</v>
      </c>
      <c r="M33" s="0" t="n">
        <v>3228938.57573196</v>
      </c>
      <c r="N33" s="0" t="n">
        <v>3429379.40412164</v>
      </c>
      <c r="O33" s="0" t="n">
        <v>3234550.16771857</v>
      </c>
      <c r="P33" s="0" t="n">
        <v>77577.9100035481</v>
      </c>
      <c r="Q33" s="0" t="n">
        <v>75250.5727034417</v>
      </c>
    </row>
    <row r="34" customFormat="false" ht="12.8" hidden="false" customHeight="false" outlineLevel="0" collapsed="false">
      <c r="A34" s="0" t="n">
        <v>81</v>
      </c>
      <c r="B34" s="0" t="n">
        <v>20916750.8123961</v>
      </c>
      <c r="C34" s="0" t="n">
        <v>20078668.8193202</v>
      </c>
      <c r="D34" s="0" t="n">
        <v>20954205.8033192</v>
      </c>
      <c r="E34" s="0" t="n">
        <v>20113378.0979716</v>
      </c>
      <c r="F34" s="0" t="n">
        <v>15701364.501543</v>
      </c>
      <c r="G34" s="0" t="n">
        <v>4377304.31777716</v>
      </c>
      <c r="H34" s="0" t="n">
        <v>15793379.5321859</v>
      </c>
      <c r="I34" s="0" t="n">
        <v>4319998.5657857</v>
      </c>
      <c r="J34" s="0" t="n">
        <v>505296.810706401</v>
      </c>
      <c r="K34" s="0" t="n">
        <v>490137.906385209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21330316.4435963</v>
      </c>
      <c r="C35" s="0" t="n">
        <v>20472856.3257586</v>
      </c>
      <c r="D35" s="0" t="n">
        <v>21370071.6159428</v>
      </c>
      <c r="E35" s="0" t="n">
        <v>20509748.5089649</v>
      </c>
      <c r="F35" s="0" t="n">
        <v>15919149.6083874</v>
      </c>
      <c r="G35" s="0" t="n">
        <v>4553706.71737119</v>
      </c>
      <c r="H35" s="0" t="n">
        <v>16013242.7503616</v>
      </c>
      <c r="I35" s="0" t="n">
        <v>4496505.75860331</v>
      </c>
      <c r="J35" s="0" t="n">
        <v>513838.357345462</v>
      </c>
      <c r="K35" s="0" t="n">
        <v>498423.206625098</v>
      </c>
      <c r="L35" s="0" t="n">
        <v>3555461.26725016</v>
      </c>
      <c r="M35" s="0" t="n">
        <v>3352898.95724287</v>
      </c>
      <c r="N35" s="0" t="n">
        <v>3562056.52407385</v>
      </c>
      <c r="O35" s="0" t="n">
        <v>3359093.2165965</v>
      </c>
      <c r="P35" s="0" t="n">
        <v>85639.7262242437</v>
      </c>
      <c r="Q35" s="0" t="n">
        <v>83070.5344375163</v>
      </c>
    </row>
    <row r="36" customFormat="false" ht="12.8" hidden="false" customHeight="false" outlineLevel="0" collapsed="false">
      <c r="A36" s="0" t="n">
        <v>83</v>
      </c>
      <c r="B36" s="0" t="n">
        <v>21640913.9564885</v>
      </c>
      <c r="C36" s="0" t="n">
        <v>20769862.274527</v>
      </c>
      <c r="D36" s="0" t="n">
        <v>21680700.5837658</v>
      </c>
      <c r="E36" s="0" t="n">
        <v>20806782.1307001</v>
      </c>
      <c r="F36" s="0" t="n">
        <v>16075367.599037</v>
      </c>
      <c r="G36" s="0" t="n">
        <v>4694494.67549003</v>
      </c>
      <c r="H36" s="0" t="n">
        <v>16170110.2366152</v>
      </c>
      <c r="I36" s="0" t="n">
        <v>4636671.89408494</v>
      </c>
      <c r="J36" s="0" t="n">
        <v>533765.019694175</v>
      </c>
      <c r="K36" s="0" t="n">
        <v>517752.06910335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22061477.9766172</v>
      </c>
      <c r="C37" s="0" t="n">
        <v>21171869.8884349</v>
      </c>
      <c r="D37" s="0" t="n">
        <v>22104340.1597094</v>
      </c>
      <c r="E37" s="0" t="n">
        <v>21211695.4991899</v>
      </c>
      <c r="F37" s="0" t="n">
        <v>16329700.3015483</v>
      </c>
      <c r="G37" s="0" t="n">
        <v>4842169.58688664</v>
      </c>
      <c r="H37" s="0" t="n">
        <v>16427403.110516</v>
      </c>
      <c r="I37" s="0" t="n">
        <v>4784292.38867386</v>
      </c>
      <c r="J37" s="0" t="n">
        <v>546845.221897541</v>
      </c>
      <c r="K37" s="0" t="n">
        <v>530439.865240615</v>
      </c>
      <c r="L37" s="0" t="n">
        <v>3676964.84932105</v>
      </c>
      <c r="M37" s="0" t="n">
        <v>3466785.47747944</v>
      </c>
      <c r="N37" s="0" t="n">
        <v>3684081.63108558</v>
      </c>
      <c r="O37" s="0" t="n">
        <v>3473474.18724355</v>
      </c>
      <c r="P37" s="0" t="n">
        <v>91140.8703162569</v>
      </c>
      <c r="Q37" s="0" t="n">
        <v>88406.6442067692</v>
      </c>
    </row>
    <row r="38" customFormat="false" ht="12.8" hidden="false" customHeight="false" outlineLevel="0" collapsed="false">
      <c r="A38" s="0" t="n">
        <v>85</v>
      </c>
      <c r="B38" s="0" t="n">
        <v>22352654.6274804</v>
      </c>
      <c r="C38" s="0" t="n">
        <v>21450146.686308</v>
      </c>
      <c r="D38" s="0" t="n">
        <v>22394202.1348639</v>
      </c>
      <c r="E38" s="0" t="n">
        <v>21488731.3207621</v>
      </c>
      <c r="F38" s="0" t="n">
        <v>16445298.1862606</v>
      </c>
      <c r="G38" s="0" t="n">
        <v>5004848.50004749</v>
      </c>
      <c r="H38" s="0" t="n">
        <v>16542405.1179477</v>
      </c>
      <c r="I38" s="0" t="n">
        <v>4946326.20281445</v>
      </c>
      <c r="J38" s="0" t="n">
        <v>576022.967484675</v>
      </c>
      <c r="K38" s="0" t="n">
        <v>558742.278460135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22673602.0028522</v>
      </c>
      <c r="C39" s="0" t="n">
        <v>21756222.5708556</v>
      </c>
      <c r="D39" s="0" t="n">
        <v>22717226.8206212</v>
      </c>
      <c r="E39" s="0" t="n">
        <v>21796755.0802329</v>
      </c>
      <c r="F39" s="0" t="n">
        <v>16639120.2276043</v>
      </c>
      <c r="G39" s="0" t="n">
        <v>5117102.3432513</v>
      </c>
      <c r="H39" s="0" t="n">
        <v>16738772.2884111</v>
      </c>
      <c r="I39" s="0" t="n">
        <v>5057982.79182172</v>
      </c>
      <c r="J39" s="0" t="n">
        <v>608186.604674623</v>
      </c>
      <c r="K39" s="0" t="n">
        <v>589941.006534385</v>
      </c>
      <c r="L39" s="0" t="n">
        <v>3778453.45009543</v>
      </c>
      <c r="M39" s="0" t="n">
        <v>3561921.19308198</v>
      </c>
      <c r="N39" s="0" t="n">
        <v>3785696.75989098</v>
      </c>
      <c r="O39" s="0" t="n">
        <v>3568728.81633252</v>
      </c>
      <c r="P39" s="0" t="n">
        <v>101364.434112437</v>
      </c>
      <c r="Q39" s="0" t="n">
        <v>98323.5010890642</v>
      </c>
    </row>
    <row r="40" customFormat="false" ht="12.8" hidden="false" customHeight="false" outlineLevel="0" collapsed="false">
      <c r="A40" s="0" t="n">
        <v>87</v>
      </c>
      <c r="B40" s="0" t="n">
        <v>22908420.0881059</v>
      </c>
      <c r="C40" s="0" t="n">
        <v>21980382.8816532</v>
      </c>
      <c r="D40" s="0" t="n">
        <v>22953709.4217022</v>
      </c>
      <c r="E40" s="0" t="n">
        <v>22022475.5692479</v>
      </c>
      <c r="F40" s="0" t="n">
        <v>16812301.3650148</v>
      </c>
      <c r="G40" s="0" t="n">
        <v>5168081.51663847</v>
      </c>
      <c r="H40" s="0" t="n">
        <v>16914069.7456594</v>
      </c>
      <c r="I40" s="0" t="n">
        <v>5108405.82358853</v>
      </c>
      <c r="J40" s="0" t="n">
        <v>631541.94480397</v>
      </c>
      <c r="K40" s="0" t="n">
        <v>612595.686459851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23304574.5150169</v>
      </c>
      <c r="C41" s="0" t="n">
        <v>22359717.8236556</v>
      </c>
      <c r="D41" s="0" t="n">
        <v>23379031.7862575</v>
      </c>
      <c r="E41" s="0" t="n">
        <v>22429345.8882723</v>
      </c>
      <c r="F41" s="0" t="n">
        <v>17085718.3289498</v>
      </c>
      <c r="G41" s="0" t="n">
        <v>5273999.49470581</v>
      </c>
      <c r="H41" s="0" t="n">
        <v>17191173.6273919</v>
      </c>
      <c r="I41" s="0" t="n">
        <v>5238172.26088035</v>
      </c>
      <c r="J41" s="0" t="n">
        <v>723161.50251027</v>
      </c>
      <c r="K41" s="0" t="n">
        <v>701466.657434962</v>
      </c>
      <c r="L41" s="0" t="n">
        <v>3884004.28817261</v>
      </c>
      <c r="M41" s="0" t="n">
        <v>3661648.54841608</v>
      </c>
      <c r="N41" s="0" t="n">
        <v>3896382.06012552</v>
      </c>
      <c r="O41" s="0" t="n">
        <v>3673278.91032414</v>
      </c>
      <c r="P41" s="0" t="n">
        <v>120526.917085045</v>
      </c>
      <c r="Q41" s="0" t="n">
        <v>116911.109572494</v>
      </c>
    </row>
    <row r="42" customFormat="false" ht="12.8" hidden="false" customHeight="false" outlineLevel="0" collapsed="false">
      <c r="A42" s="0" t="n">
        <v>89</v>
      </c>
      <c r="B42" s="0" t="n">
        <v>23654235.4954385</v>
      </c>
      <c r="C42" s="0" t="n">
        <v>22694050.8451049</v>
      </c>
      <c r="D42" s="0" t="n">
        <v>23730368.8495158</v>
      </c>
      <c r="E42" s="0" t="n">
        <v>22765251.2528801</v>
      </c>
      <c r="F42" s="0" t="n">
        <v>17289985.6478488</v>
      </c>
      <c r="G42" s="0" t="n">
        <v>5404065.1972561</v>
      </c>
      <c r="H42" s="0" t="n">
        <v>17397327.6939964</v>
      </c>
      <c r="I42" s="0" t="n">
        <v>5367923.55888366</v>
      </c>
      <c r="J42" s="0" t="n">
        <v>816823.418557617</v>
      </c>
      <c r="K42" s="0" t="n">
        <v>792318.716000888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23958734.8238589</v>
      </c>
      <c r="C43" s="0" t="n">
        <v>22985760.2099305</v>
      </c>
      <c r="D43" s="0" t="n">
        <v>24044785.4329813</v>
      </c>
      <c r="E43" s="0" t="n">
        <v>23066413.9033302</v>
      </c>
      <c r="F43" s="0" t="n">
        <v>17505312.2802803</v>
      </c>
      <c r="G43" s="0" t="n">
        <v>5480447.92965016</v>
      </c>
      <c r="H43" s="0" t="n">
        <v>17614711.3251584</v>
      </c>
      <c r="I43" s="0" t="n">
        <v>5451702.5781718</v>
      </c>
      <c r="J43" s="0" t="n">
        <v>872964.060183703</v>
      </c>
      <c r="K43" s="0" t="n">
        <v>846775.138378192</v>
      </c>
      <c r="L43" s="0" t="n">
        <v>3993342.10868752</v>
      </c>
      <c r="M43" s="0" t="n">
        <v>3765532.44093487</v>
      </c>
      <c r="N43" s="0" t="n">
        <v>4007647.11591027</v>
      </c>
      <c r="O43" s="0" t="n">
        <v>3778970.02579199</v>
      </c>
      <c r="P43" s="0" t="n">
        <v>145494.010030617</v>
      </c>
      <c r="Q43" s="0" t="n">
        <v>141129.189729699</v>
      </c>
    </row>
    <row r="44" customFormat="false" ht="12.8" hidden="false" customHeight="false" outlineLevel="0" collapsed="false">
      <c r="A44" s="0" t="n">
        <v>91</v>
      </c>
      <c r="B44" s="0" t="n">
        <v>24413078.141788</v>
      </c>
      <c r="C44" s="0" t="n">
        <v>23420450.5281861</v>
      </c>
      <c r="D44" s="0" t="n">
        <v>24501460.2745327</v>
      </c>
      <c r="E44" s="0" t="n">
        <v>23503299.8431398</v>
      </c>
      <c r="F44" s="0" t="n">
        <v>17797090.8304431</v>
      </c>
      <c r="G44" s="0" t="n">
        <v>5623359.69774309</v>
      </c>
      <c r="H44" s="0" t="n">
        <v>17908735.1390382</v>
      </c>
      <c r="I44" s="0" t="n">
        <v>5594564.7041016</v>
      </c>
      <c r="J44" s="0" t="n">
        <v>937235.57957958</v>
      </c>
      <c r="K44" s="0" t="n">
        <v>909118.512192192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24675945.0315466</v>
      </c>
      <c r="C45" s="0" t="n">
        <v>23670937.2747522</v>
      </c>
      <c r="D45" s="0" t="n">
        <v>24764796.7572631</v>
      </c>
      <c r="E45" s="0" t="n">
        <v>23754229.5753677</v>
      </c>
      <c r="F45" s="0" t="n">
        <v>17967165.0301209</v>
      </c>
      <c r="G45" s="0" t="n">
        <v>5703772.24463135</v>
      </c>
      <c r="H45" s="0" t="n">
        <v>18079385.9477002</v>
      </c>
      <c r="I45" s="0" t="n">
        <v>5674843.62766744</v>
      </c>
      <c r="J45" s="0" t="n">
        <v>998188.835634907</v>
      </c>
      <c r="K45" s="0" t="n">
        <v>968243.17056586</v>
      </c>
      <c r="L45" s="0" t="n">
        <v>4113389.9823022</v>
      </c>
      <c r="M45" s="0" t="n">
        <v>3879335.18921805</v>
      </c>
      <c r="N45" s="0" t="n">
        <v>4128162.90832987</v>
      </c>
      <c r="O45" s="0" t="n">
        <v>3893214.10646328</v>
      </c>
      <c r="P45" s="0" t="n">
        <v>166364.805939151</v>
      </c>
      <c r="Q45" s="0" t="n">
        <v>161373.861760977</v>
      </c>
    </row>
    <row r="46" customFormat="false" ht="12.8" hidden="false" customHeight="false" outlineLevel="0" collapsed="false">
      <c r="A46" s="0" t="n">
        <v>93</v>
      </c>
      <c r="B46" s="0" t="n">
        <v>25126707.1448324</v>
      </c>
      <c r="C46" s="0" t="n">
        <v>24102690.1096421</v>
      </c>
      <c r="D46" s="0" t="n">
        <v>25216075.6607808</v>
      </c>
      <c r="E46" s="0" t="n">
        <v>24186465.4773077</v>
      </c>
      <c r="F46" s="0" t="n">
        <v>18263251.1267692</v>
      </c>
      <c r="G46" s="0" t="n">
        <v>5839438.98287286</v>
      </c>
      <c r="H46" s="0" t="n">
        <v>18376299.2024459</v>
      </c>
      <c r="I46" s="0" t="n">
        <v>5810166.27486182</v>
      </c>
      <c r="J46" s="0" t="n">
        <v>1134326.90136202</v>
      </c>
      <c r="K46" s="0" t="n">
        <v>1100297.09432116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25583339.5820585</v>
      </c>
      <c r="C47" s="0" t="n">
        <v>24539183.4432438</v>
      </c>
      <c r="D47" s="0" t="n">
        <v>25674468.2984636</v>
      </c>
      <c r="E47" s="0" t="n">
        <v>24624609.4302479</v>
      </c>
      <c r="F47" s="0" t="n">
        <v>18551739.6399323</v>
      </c>
      <c r="G47" s="0" t="n">
        <v>5987443.8033115</v>
      </c>
      <c r="H47" s="0" t="n">
        <v>18666858.7892348</v>
      </c>
      <c r="I47" s="0" t="n">
        <v>5957750.64101314</v>
      </c>
      <c r="J47" s="0" t="n">
        <v>1237982.07318746</v>
      </c>
      <c r="K47" s="0" t="n">
        <v>1200842.61099183</v>
      </c>
      <c r="L47" s="0" t="n">
        <v>4264529.28524047</v>
      </c>
      <c r="M47" s="0" t="n">
        <v>4022861.88036552</v>
      </c>
      <c r="N47" s="0" t="n">
        <v>4279680.6463132</v>
      </c>
      <c r="O47" s="0" t="n">
        <v>4037096.18202932</v>
      </c>
      <c r="P47" s="0" t="n">
        <v>206330.345531243</v>
      </c>
      <c r="Q47" s="0" t="n">
        <v>200140.435165305</v>
      </c>
    </row>
    <row r="48" customFormat="false" ht="12.8" hidden="false" customHeight="false" outlineLevel="0" collapsed="false">
      <c r="A48" s="0" t="n">
        <v>95</v>
      </c>
      <c r="B48" s="0" t="n">
        <v>25903056.6023561</v>
      </c>
      <c r="C48" s="0" t="n">
        <v>24845131.4508424</v>
      </c>
      <c r="D48" s="0" t="n">
        <v>25995569.4830004</v>
      </c>
      <c r="E48" s="0" t="n">
        <v>24931868.9301801</v>
      </c>
      <c r="F48" s="0" t="n">
        <v>18757091.689278</v>
      </c>
      <c r="G48" s="0" t="n">
        <v>6088039.76156441</v>
      </c>
      <c r="H48" s="0" t="n">
        <v>18873421.4361637</v>
      </c>
      <c r="I48" s="0" t="n">
        <v>6058447.49401643</v>
      </c>
      <c r="J48" s="0" t="n">
        <v>1261618.19950313</v>
      </c>
      <c r="K48" s="0" t="n">
        <v>1223769.65351804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26267189.6544113</v>
      </c>
      <c r="C49" s="0" t="n">
        <v>25193340.2958903</v>
      </c>
      <c r="D49" s="0" t="n">
        <v>26362318.0800555</v>
      </c>
      <c r="E49" s="0" t="n">
        <v>25282541.1203212</v>
      </c>
      <c r="F49" s="0" t="n">
        <v>18956101.0064477</v>
      </c>
      <c r="G49" s="0" t="n">
        <v>6237239.28944258</v>
      </c>
      <c r="H49" s="0" t="n">
        <v>19075023.9922185</v>
      </c>
      <c r="I49" s="0" t="n">
        <v>6207517.12810276</v>
      </c>
      <c r="J49" s="0" t="n">
        <v>1281246.68883953</v>
      </c>
      <c r="K49" s="0" t="n">
        <v>1242809.28817435</v>
      </c>
      <c r="L49" s="0" t="n">
        <v>4378358.70409483</v>
      </c>
      <c r="M49" s="0" t="n">
        <v>4130313.32407284</v>
      </c>
      <c r="N49" s="0" t="n">
        <v>4394179.47513721</v>
      </c>
      <c r="O49" s="0" t="n">
        <v>4145180.15479609</v>
      </c>
      <c r="P49" s="0" t="n">
        <v>213541.114806589</v>
      </c>
      <c r="Q49" s="0" t="n">
        <v>207134.881362391</v>
      </c>
    </row>
    <row r="50" customFormat="false" ht="12.8" hidden="false" customHeight="false" outlineLevel="0" collapsed="false">
      <c r="A50" s="0" t="n">
        <v>97</v>
      </c>
      <c r="B50" s="0" t="n">
        <v>26396279.0707421</v>
      </c>
      <c r="C50" s="0" t="n">
        <v>25316153.7714259</v>
      </c>
      <c r="D50" s="0" t="n">
        <v>26491487.6737109</v>
      </c>
      <c r="E50" s="0" t="n">
        <v>25405429.9397437</v>
      </c>
      <c r="F50" s="0" t="n">
        <v>18989854.8564209</v>
      </c>
      <c r="G50" s="0" t="n">
        <v>6326298.91500493</v>
      </c>
      <c r="H50" s="0" t="n">
        <v>19108936.5474217</v>
      </c>
      <c r="I50" s="0" t="n">
        <v>6296493.39232194</v>
      </c>
      <c r="J50" s="0" t="n">
        <v>1346210.33160526</v>
      </c>
      <c r="K50" s="0" t="n">
        <v>1305824.0216571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26594855.9304517</v>
      </c>
      <c r="C51" s="0" t="n">
        <v>25506792.2037863</v>
      </c>
      <c r="D51" s="0" t="n">
        <v>26691622.7513346</v>
      </c>
      <c r="E51" s="0" t="n">
        <v>25597541.037486</v>
      </c>
      <c r="F51" s="0" t="n">
        <v>19048293.4200128</v>
      </c>
      <c r="G51" s="0" t="n">
        <v>6458498.78377354</v>
      </c>
      <c r="H51" s="0" t="n">
        <v>19168162.0206086</v>
      </c>
      <c r="I51" s="0" t="n">
        <v>6429379.01687736</v>
      </c>
      <c r="J51" s="0" t="n">
        <v>1469439.69026726</v>
      </c>
      <c r="K51" s="0" t="n">
        <v>1425356.49955924</v>
      </c>
      <c r="L51" s="0" t="n">
        <v>4431684.5690944</v>
      </c>
      <c r="M51" s="0" t="n">
        <v>4181349.64941087</v>
      </c>
      <c r="N51" s="0" t="n">
        <v>4447777.39413674</v>
      </c>
      <c r="O51" s="0" t="n">
        <v>4196471.68998968</v>
      </c>
      <c r="P51" s="0" t="n">
        <v>244906.615044543</v>
      </c>
      <c r="Q51" s="0" t="n">
        <v>237559.416593207</v>
      </c>
    </row>
    <row r="52" customFormat="false" ht="12.8" hidden="false" customHeight="false" outlineLevel="0" collapsed="false">
      <c r="A52" s="0" t="n">
        <v>99</v>
      </c>
      <c r="B52" s="0" t="n">
        <v>26942100.8313908</v>
      </c>
      <c r="C52" s="0" t="n">
        <v>25839070.4030167</v>
      </c>
      <c r="D52" s="0" t="n">
        <v>27040580.683042</v>
      </c>
      <c r="E52" s="0" t="n">
        <v>25931428.1762751</v>
      </c>
      <c r="F52" s="0" t="n">
        <v>19257640.5241669</v>
      </c>
      <c r="G52" s="0" t="n">
        <v>6581429.87884981</v>
      </c>
      <c r="H52" s="0" t="n">
        <v>19379375.339274</v>
      </c>
      <c r="I52" s="0" t="n">
        <v>6552052.83700106</v>
      </c>
      <c r="J52" s="0" t="n">
        <v>1552030.00712586</v>
      </c>
      <c r="K52" s="0" t="n">
        <v>1505469.10691209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27160315.3779293</v>
      </c>
      <c r="C53" s="0" t="n">
        <v>26048144.8418661</v>
      </c>
      <c r="D53" s="0" t="n">
        <v>27259362.8788852</v>
      </c>
      <c r="E53" s="0" t="n">
        <v>26141056.6623728</v>
      </c>
      <c r="F53" s="0" t="n">
        <v>19379240.0557696</v>
      </c>
      <c r="G53" s="0" t="n">
        <v>6668904.78609645</v>
      </c>
      <c r="H53" s="0" t="n">
        <v>19501766.7271015</v>
      </c>
      <c r="I53" s="0" t="n">
        <v>6639289.9352713</v>
      </c>
      <c r="J53" s="0" t="n">
        <v>1598417.06153193</v>
      </c>
      <c r="K53" s="0" t="n">
        <v>1550464.54968597</v>
      </c>
      <c r="L53" s="0" t="n">
        <v>4525587.67595336</v>
      </c>
      <c r="M53" s="0" t="n">
        <v>4270365.56050064</v>
      </c>
      <c r="N53" s="0" t="n">
        <v>4542064.05231222</v>
      </c>
      <c r="O53" s="0" t="n">
        <v>4285851.59674955</v>
      </c>
      <c r="P53" s="0" t="n">
        <v>266402.843588655</v>
      </c>
      <c r="Q53" s="0" t="n">
        <v>258410.758280995</v>
      </c>
    </row>
    <row r="54" customFormat="false" ht="12.8" hidden="false" customHeight="false" outlineLevel="0" collapsed="false">
      <c r="A54" s="0" t="n">
        <v>101</v>
      </c>
      <c r="B54" s="0" t="n">
        <v>27375448.7681714</v>
      </c>
      <c r="C54" s="0" t="n">
        <v>26253533.3930027</v>
      </c>
      <c r="D54" s="0" t="n">
        <v>27463099.3783402</v>
      </c>
      <c r="E54" s="0" t="n">
        <v>26335757.6430607</v>
      </c>
      <c r="F54" s="0" t="n">
        <v>19459080.6229914</v>
      </c>
      <c r="G54" s="0" t="n">
        <v>6794452.77001129</v>
      </c>
      <c r="H54" s="0" t="n">
        <v>19582192.0459521</v>
      </c>
      <c r="I54" s="0" t="n">
        <v>6753565.5971086</v>
      </c>
      <c r="J54" s="0" t="n">
        <v>1655517.43792677</v>
      </c>
      <c r="K54" s="0" t="n">
        <v>1605851.91478897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27568480.4252072</v>
      </c>
      <c r="C55" s="0" t="n">
        <v>26437975.1017627</v>
      </c>
      <c r="D55" s="0" t="n">
        <v>27672184.3932601</v>
      </c>
      <c r="E55" s="0" t="n">
        <v>26535302.896683</v>
      </c>
      <c r="F55" s="0" t="n">
        <v>19566351.9679187</v>
      </c>
      <c r="G55" s="0" t="n">
        <v>6871623.13384394</v>
      </c>
      <c r="H55" s="0" t="n">
        <v>19691046.0370956</v>
      </c>
      <c r="I55" s="0" t="n">
        <v>6844256.85958739</v>
      </c>
      <c r="J55" s="0" t="n">
        <v>1708801.3710643</v>
      </c>
      <c r="K55" s="0" t="n">
        <v>1657537.32993237</v>
      </c>
      <c r="L55" s="0" t="n">
        <v>4593659.6370476</v>
      </c>
      <c r="M55" s="0" t="n">
        <v>4335180.41610594</v>
      </c>
      <c r="N55" s="0" t="n">
        <v>4610915.3038168</v>
      </c>
      <c r="O55" s="0" t="n">
        <v>4351402.99201104</v>
      </c>
      <c r="P55" s="0" t="n">
        <v>284800.228510716</v>
      </c>
      <c r="Q55" s="0" t="n">
        <v>276256.221655394</v>
      </c>
    </row>
    <row r="56" customFormat="false" ht="12.8" hidden="false" customHeight="false" outlineLevel="0" collapsed="false">
      <c r="A56" s="0" t="n">
        <v>103</v>
      </c>
      <c r="B56" s="0" t="n">
        <v>27773726.7137363</v>
      </c>
      <c r="C56" s="0" t="n">
        <v>26633937.0471776</v>
      </c>
      <c r="D56" s="0" t="n">
        <v>27877850.3253146</v>
      </c>
      <c r="E56" s="0" t="n">
        <v>26731658.6782156</v>
      </c>
      <c r="F56" s="0" t="n">
        <v>19698096.6801663</v>
      </c>
      <c r="G56" s="0" t="n">
        <v>6935840.36701124</v>
      </c>
      <c r="H56" s="0" t="n">
        <v>19823836.3502277</v>
      </c>
      <c r="I56" s="0" t="n">
        <v>6907822.32798787</v>
      </c>
      <c r="J56" s="0" t="n">
        <v>1787211.18493974</v>
      </c>
      <c r="K56" s="0" t="n">
        <v>1733594.84939154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28065081.5510763</v>
      </c>
      <c r="C57" s="0" t="n">
        <v>26912970.3671459</v>
      </c>
      <c r="D57" s="0" t="n">
        <v>28172012.3120276</v>
      </c>
      <c r="E57" s="0" t="n">
        <v>27013329.4823829</v>
      </c>
      <c r="F57" s="0" t="n">
        <v>19927267.8679908</v>
      </c>
      <c r="G57" s="0" t="n">
        <v>6985702.49915508</v>
      </c>
      <c r="H57" s="0" t="n">
        <v>20055804.4845522</v>
      </c>
      <c r="I57" s="0" t="n">
        <v>6957524.99783066</v>
      </c>
      <c r="J57" s="0" t="n">
        <v>1880873.15154752</v>
      </c>
      <c r="K57" s="0" t="n">
        <v>1824446.95700109</v>
      </c>
      <c r="L57" s="0" t="n">
        <v>4676093.945999</v>
      </c>
      <c r="M57" s="0" t="n">
        <v>4413499.95235811</v>
      </c>
      <c r="N57" s="0" t="n">
        <v>4693917.00295617</v>
      </c>
      <c r="O57" s="0" t="n">
        <v>4430255.87181979</v>
      </c>
      <c r="P57" s="0" t="n">
        <v>313478.858591253</v>
      </c>
      <c r="Q57" s="0" t="n">
        <v>304074.492833515</v>
      </c>
    </row>
    <row r="58" customFormat="false" ht="12.8" hidden="false" customHeight="false" outlineLevel="0" collapsed="false">
      <c r="A58" s="0" t="n">
        <v>105</v>
      </c>
      <c r="B58" s="0" t="n">
        <v>28370994.0011036</v>
      </c>
      <c r="C58" s="0" t="n">
        <v>27204814.6723511</v>
      </c>
      <c r="D58" s="0" t="n">
        <v>28479062.1195632</v>
      </c>
      <c r="E58" s="0" t="n">
        <v>27306242.0829999</v>
      </c>
      <c r="F58" s="0" t="n">
        <v>20091812.4413213</v>
      </c>
      <c r="G58" s="0" t="n">
        <v>7113002.23102984</v>
      </c>
      <c r="H58" s="0" t="n">
        <v>20221565.9416947</v>
      </c>
      <c r="I58" s="0" t="n">
        <v>7084676.14130517</v>
      </c>
      <c r="J58" s="0" t="n">
        <v>1951538.59074245</v>
      </c>
      <c r="K58" s="0" t="n">
        <v>1892992.43302018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28527375.7458939</v>
      </c>
      <c r="C59" s="0" t="n">
        <v>27355304.5787466</v>
      </c>
      <c r="D59" s="0" t="n">
        <v>28635019.4479686</v>
      </c>
      <c r="E59" s="0" t="n">
        <v>27456332.4769165</v>
      </c>
      <c r="F59" s="0" t="n">
        <v>20181638.9145045</v>
      </c>
      <c r="G59" s="0" t="n">
        <v>7173665.66424211</v>
      </c>
      <c r="H59" s="0" t="n">
        <v>20311094.3776065</v>
      </c>
      <c r="I59" s="0" t="n">
        <v>7145238.09930997</v>
      </c>
      <c r="J59" s="0" t="n">
        <v>2016528.55368819</v>
      </c>
      <c r="K59" s="0" t="n">
        <v>1956032.69707755</v>
      </c>
      <c r="L59" s="0" t="n">
        <v>4749873.75792312</v>
      </c>
      <c r="M59" s="0" t="n">
        <v>4482799.32366771</v>
      </c>
      <c r="N59" s="0" t="n">
        <v>4767815.6498145</v>
      </c>
      <c r="O59" s="0" t="n">
        <v>4499667.56584135</v>
      </c>
      <c r="P59" s="0" t="n">
        <v>336088.092281366</v>
      </c>
      <c r="Q59" s="0" t="n">
        <v>326005.449512925</v>
      </c>
    </row>
    <row r="60" customFormat="false" ht="12.8" hidden="false" customHeight="false" outlineLevel="0" collapsed="false">
      <c r="A60" s="0" t="n">
        <v>107</v>
      </c>
      <c r="B60" s="0" t="n">
        <v>28699608.2224275</v>
      </c>
      <c r="C60" s="0" t="n">
        <v>27521059.2967246</v>
      </c>
      <c r="D60" s="0" t="n">
        <v>28808637.814899</v>
      </c>
      <c r="E60" s="0" t="n">
        <v>27623389.4136866</v>
      </c>
      <c r="F60" s="0" t="n">
        <v>20291375.5197466</v>
      </c>
      <c r="G60" s="0" t="n">
        <v>7229683.77697803</v>
      </c>
      <c r="H60" s="0" t="n">
        <v>20422226.9187213</v>
      </c>
      <c r="I60" s="0" t="n">
        <v>7201162.49496533</v>
      </c>
      <c r="J60" s="0" t="n">
        <v>2078067.83178621</v>
      </c>
      <c r="K60" s="0" t="n">
        <v>2015725.79683263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28766048.1281846</v>
      </c>
      <c r="C61" s="0" t="n">
        <v>27585052.8446709</v>
      </c>
      <c r="D61" s="0" t="n">
        <v>28903986.5323785</v>
      </c>
      <c r="E61" s="0" t="n">
        <v>27714688.786351</v>
      </c>
      <c r="F61" s="0" t="n">
        <v>20298505.0917048</v>
      </c>
      <c r="G61" s="0" t="n">
        <v>7286547.75296605</v>
      </c>
      <c r="H61" s="0" t="n">
        <v>20428851.6120395</v>
      </c>
      <c r="I61" s="0" t="n">
        <v>7285837.17431149</v>
      </c>
      <c r="J61" s="0" t="n">
        <v>2123218.32638184</v>
      </c>
      <c r="K61" s="0" t="n">
        <v>2059521.77659038</v>
      </c>
      <c r="L61" s="0" t="n">
        <v>4789327.69039611</v>
      </c>
      <c r="M61" s="0" t="n">
        <v>4520431.94728851</v>
      </c>
      <c r="N61" s="0" t="n">
        <v>4812312.79101407</v>
      </c>
      <c r="O61" s="0" t="n">
        <v>4542035.08295952</v>
      </c>
      <c r="P61" s="0" t="n">
        <v>353869.72106364</v>
      </c>
      <c r="Q61" s="0" t="n">
        <v>343253.62943173</v>
      </c>
    </row>
    <row r="62" customFormat="false" ht="12.8" hidden="false" customHeight="false" outlineLevel="0" collapsed="false">
      <c r="A62" s="0" t="n">
        <v>109</v>
      </c>
      <c r="B62" s="0" t="n">
        <v>28876773.6723003</v>
      </c>
      <c r="C62" s="0" t="n">
        <v>27690749.350964</v>
      </c>
      <c r="D62" s="0" t="n">
        <v>29014171.8622439</v>
      </c>
      <c r="E62" s="0" t="n">
        <v>27819888.1060778</v>
      </c>
      <c r="F62" s="0" t="n">
        <v>20335492.8912857</v>
      </c>
      <c r="G62" s="0" t="n">
        <v>7355256.45967829</v>
      </c>
      <c r="H62" s="0" t="n">
        <v>20464998.7237671</v>
      </c>
      <c r="I62" s="0" t="n">
        <v>7354889.38231067</v>
      </c>
      <c r="J62" s="0" t="n">
        <v>2183682.16770477</v>
      </c>
      <c r="K62" s="0" t="n">
        <v>2118171.70267362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28954315.6119234</v>
      </c>
      <c r="C63" s="0" t="n">
        <v>27765324.0456024</v>
      </c>
      <c r="D63" s="0" t="n">
        <v>29091973.0497867</v>
      </c>
      <c r="E63" s="0" t="n">
        <v>27894706.4633526</v>
      </c>
      <c r="F63" s="0" t="n">
        <v>20363401.0279732</v>
      </c>
      <c r="G63" s="0" t="n">
        <v>7401923.01762914</v>
      </c>
      <c r="H63" s="0" t="n">
        <v>20493204.6469252</v>
      </c>
      <c r="I63" s="0" t="n">
        <v>7401501.81642743</v>
      </c>
      <c r="J63" s="0" t="n">
        <v>2216978.15126839</v>
      </c>
      <c r="K63" s="0" t="n">
        <v>2150468.80673033</v>
      </c>
      <c r="L63" s="0" t="n">
        <v>4819774.24362466</v>
      </c>
      <c r="M63" s="0" t="n">
        <v>4549389.95859333</v>
      </c>
      <c r="N63" s="0" t="n">
        <v>4842714.39321015</v>
      </c>
      <c r="O63" s="0" t="n">
        <v>4570952.17942186</v>
      </c>
      <c r="P63" s="0" t="n">
        <v>369496.358544731</v>
      </c>
      <c r="Q63" s="0" t="n">
        <v>358411.467788389</v>
      </c>
    </row>
    <row r="64" customFormat="false" ht="12.8" hidden="false" customHeight="false" outlineLevel="0" collapsed="false">
      <c r="A64" s="0" t="n">
        <v>111</v>
      </c>
      <c r="B64" s="0" t="n">
        <v>29186804.3036799</v>
      </c>
      <c r="C64" s="0" t="n">
        <v>27987047.0191871</v>
      </c>
      <c r="D64" s="0" t="n">
        <v>29325014.884538</v>
      </c>
      <c r="E64" s="0" t="n">
        <v>28116956.9621131</v>
      </c>
      <c r="F64" s="0" t="n">
        <v>20474599.3740651</v>
      </c>
      <c r="G64" s="0" t="n">
        <v>7512447.64512195</v>
      </c>
      <c r="H64" s="0" t="n">
        <v>20604685.5116378</v>
      </c>
      <c r="I64" s="0" t="n">
        <v>7512271.45047536</v>
      </c>
      <c r="J64" s="0" t="n">
        <v>2317845.88256221</v>
      </c>
      <c r="K64" s="0" t="n">
        <v>2248310.50608535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29380281.7872122</v>
      </c>
      <c r="C65" s="0" t="n">
        <v>28172856.4212441</v>
      </c>
      <c r="D65" s="0" t="n">
        <v>29517400.3897251</v>
      </c>
      <c r="E65" s="0" t="n">
        <v>28301739.9376592</v>
      </c>
      <c r="F65" s="0" t="n">
        <v>20625371.2395507</v>
      </c>
      <c r="G65" s="0" t="n">
        <v>7547485.18169337</v>
      </c>
      <c r="H65" s="0" t="n">
        <v>20754431.7159843</v>
      </c>
      <c r="I65" s="0" t="n">
        <v>7547308.22167489</v>
      </c>
      <c r="J65" s="0" t="n">
        <v>2395080.97340309</v>
      </c>
      <c r="K65" s="0" t="n">
        <v>2323228.544201</v>
      </c>
      <c r="L65" s="0" t="n">
        <v>4892112.87377223</v>
      </c>
      <c r="M65" s="0" t="n">
        <v>4618926.30506523</v>
      </c>
      <c r="N65" s="0" t="n">
        <v>4914964.56570639</v>
      </c>
      <c r="O65" s="0" t="n">
        <v>4640406.67990865</v>
      </c>
      <c r="P65" s="0" t="n">
        <v>399180.162233849</v>
      </c>
      <c r="Q65" s="0" t="n">
        <v>387204.757366833</v>
      </c>
    </row>
    <row r="66" customFormat="false" ht="12.8" hidden="false" customHeight="false" outlineLevel="0" collapsed="false">
      <c r="A66" s="0" t="n">
        <v>113</v>
      </c>
      <c r="B66" s="0" t="n">
        <v>29526533.2659197</v>
      </c>
      <c r="C66" s="0" t="n">
        <v>28314304.1410696</v>
      </c>
      <c r="D66" s="0" t="n">
        <v>29662122.7270605</v>
      </c>
      <c r="E66" s="0" t="n">
        <v>28441750.2405975</v>
      </c>
      <c r="F66" s="0" t="n">
        <v>20737256.7655322</v>
      </c>
      <c r="G66" s="0" t="n">
        <v>7577047.37553742</v>
      </c>
      <c r="H66" s="0" t="n">
        <v>20864880.341847</v>
      </c>
      <c r="I66" s="0" t="n">
        <v>7576869.8987505</v>
      </c>
      <c r="J66" s="0" t="n">
        <v>2501136.33649518</v>
      </c>
      <c r="K66" s="0" t="n">
        <v>2426102.24640033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29670125.1219456</v>
      </c>
      <c r="C67" s="0" t="n">
        <v>28452136.4933364</v>
      </c>
      <c r="D67" s="0" t="n">
        <v>29804777.1395719</v>
      </c>
      <c r="E67" s="0" t="n">
        <v>28578700.0410289</v>
      </c>
      <c r="F67" s="0" t="n">
        <v>20806474.6600447</v>
      </c>
      <c r="G67" s="0" t="n">
        <v>7645661.83329167</v>
      </c>
      <c r="H67" s="0" t="n">
        <v>20933259.2944008</v>
      </c>
      <c r="I67" s="0" t="n">
        <v>7645440.74662809</v>
      </c>
      <c r="J67" s="0" t="n">
        <v>2548234.81796371</v>
      </c>
      <c r="K67" s="0" t="n">
        <v>2471787.7734248</v>
      </c>
      <c r="L67" s="0" t="n">
        <v>4938170.66829154</v>
      </c>
      <c r="M67" s="0" t="n">
        <v>4662339.94736059</v>
      </c>
      <c r="N67" s="0" t="n">
        <v>4960611.01827906</v>
      </c>
      <c r="O67" s="0" t="n">
        <v>4683433.4299762</v>
      </c>
      <c r="P67" s="0" t="n">
        <v>424705.802993952</v>
      </c>
      <c r="Q67" s="0" t="n">
        <v>411964.628904133</v>
      </c>
    </row>
    <row r="68" customFormat="false" ht="12.8" hidden="false" customHeight="false" outlineLevel="0" collapsed="false">
      <c r="A68" s="0" t="n">
        <v>115</v>
      </c>
      <c r="B68" s="0" t="n">
        <v>29879791.9823977</v>
      </c>
      <c r="C68" s="0" t="n">
        <v>28652508.7224292</v>
      </c>
      <c r="D68" s="0" t="n">
        <v>30013738.098025</v>
      </c>
      <c r="E68" s="0" t="n">
        <v>28778408.8959235</v>
      </c>
      <c r="F68" s="0" t="n">
        <v>20930318.7392593</v>
      </c>
      <c r="G68" s="0" t="n">
        <v>7722189.98316987</v>
      </c>
      <c r="H68" s="0" t="n">
        <v>21056440.7416785</v>
      </c>
      <c r="I68" s="0" t="n">
        <v>7721968.15424501</v>
      </c>
      <c r="J68" s="0" t="n">
        <v>2630379.81030272</v>
      </c>
      <c r="K68" s="0" t="n">
        <v>2551468.41599364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30023807.8201424</v>
      </c>
      <c r="C69" s="0" t="n">
        <v>28789832.253781</v>
      </c>
      <c r="D69" s="0" t="n">
        <v>30158556.1342279</v>
      </c>
      <c r="E69" s="0" t="n">
        <v>28916493.8118081</v>
      </c>
      <c r="F69" s="0" t="n">
        <v>20999625.0123292</v>
      </c>
      <c r="G69" s="0" t="n">
        <v>7790207.24145183</v>
      </c>
      <c r="H69" s="0" t="n">
        <v>21126271.5991103</v>
      </c>
      <c r="I69" s="0" t="n">
        <v>7790222.21269785</v>
      </c>
      <c r="J69" s="0" t="n">
        <v>2681031.72501103</v>
      </c>
      <c r="K69" s="0" t="n">
        <v>2600600.7732607</v>
      </c>
      <c r="L69" s="0" t="n">
        <v>4996626.28634309</v>
      </c>
      <c r="M69" s="0" t="n">
        <v>4717933.21375936</v>
      </c>
      <c r="N69" s="0" t="n">
        <v>5019084.0140767</v>
      </c>
      <c r="O69" s="0" t="n">
        <v>4739044.29134687</v>
      </c>
      <c r="P69" s="0" t="n">
        <v>446838.620835171</v>
      </c>
      <c r="Q69" s="0" t="n">
        <v>433433.462210116</v>
      </c>
    </row>
    <row r="70" customFormat="false" ht="12.8" hidden="false" customHeight="false" outlineLevel="0" collapsed="false">
      <c r="A70" s="0" t="n">
        <v>117</v>
      </c>
      <c r="B70" s="0" t="n">
        <v>30107031.7021855</v>
      </c>
      <c r="C70" s="0" t="n">
        <v>28870984.5282115</v>
      </c>
      <c r="D70" s="0" t="n">
        <v>30240398.4221588</v>
      </c>
      <c r="E70" s="0" t="n">
        <v>28996347.9274792</v>
      </c>
      <c r="F70" s="0" t="n">
        <v>21064137.9051546</v>
      </c>
      <c r="G70" s="0" t="n">
        <v>7806846.62305687</v>
      </c>
      <c r="H70" s="0" t="n">
        <v>21189486.3070326</v>
      </c>
      <c r="I70" s="0" t="n">
        <v>7806861.6204466</v>
      </c>
      <c r="J70" s="0" t="n">
        <v>2771504.32878314</v>
      </c>
      <c r="K70" s="0" t="n">
        <v>2688359.19891965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30266163.1632309</v>
      </c>
      <c r="C71" s="0" t="n">
        <v>29024181.2845106</v>
      </c>
      <c r="D71" s="0" t="n">
        <v>30399699.3196565</v>
      </c>
      <c r="E71" s="0" t="n">
        <v>29149703.4770995</v>
      </c>
      <c r="F71" s="0" t="n">
        <v>21211953.1646688</v>
      </c>
      <c r="G71" s="0" t="n">
        <v>7812228.1198418</v>
      </c>
      <c r="H71" s="0" t="n">
        <v>21337475.6102253</v>
      </c>
      <c r="I71" s="0" t="n">
        <v>7812227.86687415</v>
      </c>
      <c r="J71" s="0" t="n">
        <v>2859364.84216089</v>
      </c>
      <c r="K71" s="0" t="n">
        <v>2773583.89689607</v>
      </c>
      <c r="L71" s="0" t="n">
        <v>5037233.70393136</v>
      </c>
      <c r="M71" s="0" t="n">
        <v>4757134.79469613</v>
      </c>
      <c r="N71" s="0" t="n">
        <v>5059489.41653175</v>
      </c>
      <c r="O71" s="0" t="n">
        <v>4778055.89905759</v>
      </c>
      <c r="P71" s="0" t="n">
        <v>476560.807026815</v>
      </c>
      <c r="Q71" s="0" t="n">
        <v>462263.982816011</v>
      </c>
    </row>
    <row r="72" customFormat="false" ht="12.8" hidden="false" customHeight="false" outlineLevel="0" collapsed="false">
      <c r="A72" s="0" t="n">
        <v>119</v>
      </c>
      <c r="B72" s="0" t="n">
        <v>30396976.7820087</v>
      </c>
      <c r="C72" s="0" t="n">
        <v>29150167.7492978</v>
      </c>
      <c r="D72" s="0" t="n">
        <v>30529992.3815838</v>
      </c>
      <c r="E72" s="0" t="n">
        <v>29275200.8746003</v>
      </c>
      <c r="F72" s="0" t="n">
        <v>21275828.2817867</v>
      </c>
      <c r="G72" s="0" t="n">
        <v>7874339.46751107</v>
      </c>
      <c r="H72" s="0" t="n">
        <v>21400861.6609436</v>
      </c>
      <c r="I72" s="0" t="n">
        <v>7874339.21365669</v>
      </c>
      <c r="J72" s="0" t="n">
        <v>2924153.85654311</v>
      </c>
      <c r="K72" s="0" t="n">
        <v>2836429.24084682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30643424.3026757</v>
      </c>
      <c r="C73" s="0" t="n">
        <v>29386388.4340275</v>
      </c>
      <c r="D73" s="0" t="n">
        <v>30776600.8033366</v>
      </c>
      <c r="E73" s="0" t="n">
        <v>29511572.8013256</v>
      </c>
      <c r="F73" s="0" t="n">
        <v>21449379.6185688</v>
      </c>
      <c r="G73" s="0" t="n">
        <v>7937008.81545866</v>
      </c>
      <c r="H73" s="0" t="n">
        <v>21574564.2420453</v>
      </c>
      <c r="I73" s="0" t="n">
        <v>7937008.55928027</v>
      </c>
      <c r="J73" s="0" t="n">
        <v>2988320.51271143</v>
      </c>
      <c r="K73" s="0" t="n">
        <v>2898670.89733009</v>
      </c>
      <c r="L73" s="0" t="n">
        <v>5100651.86472029</v>
      </c>
      <c r="M73" s="0" t="n">
        <v>4817701.36806878</v>
      </c>
      <c r="N73" s="0" t="n">
        <v>5122847.67925119</v>
      </c>
      <c r="O73" s="0" t="n">
        <v>4838566.17319715</v>
      </c>
      <c r="P73" s="0" t="n">
        <v>498053.418785239</v>
      </c>
      <c r="Q73" s="0" t="n">
        <v>483111.816221682</v>
      </c>
    </row>
    <row r="74" customFormat="false" ht="12.8" hidden="false" customHeight="false" outlineLevel="0" collapsed="false">
      <c r="A74" s="0" t="n">
        <v>121</v>
      </c>
      <c r="B74" s="0" t="n">
        <v>30618962.2950309</v>
      </c>
      <c r="C74" s="0" t="n">
        <v>29363185.5396994</v>
      </c>
      <c r="D74" s="0" t="n">
        <v>30751486.3512457</v>
      </c>
      <c r="E74" s="0" t="n">
        <v>29487756.9290614</v>
      </c>
      <c r="F74" s="0" t="n">
        <v>21414098.6510982</v>
      </c>
      <c r="G74" s="0" t="n">
        <v>7949086.88860117</v>
      </c>
      <c r="H74" s="0" t="n">
        <v>21538670.3022884</v>
      </c>
      <c r="I74" s="0" t="n">
        <v>7949086.62677304</v>
      </c>
      <c r="J74" s="0" t="n">
        <v>3046956.73885751</v>
      </c>
      <c r="K74" s="0" t="n">
        <v>2955548.03669179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30822055.1370151</v>
      </c>
      <c r="C75" s="0" t="n">
        <v>29558722.2127258</v>
      </c>
      <c r="D75" s="0" t="n">
        <v>30953288.5160669</v>
      </c>
      <c r="E75" s="0" t="n">
        <v>29682080.3624486</v>
      </c>
      <c r="F75" s="0" t="n">
        <v>21573054.4928263</v>
      </c>
      <c r="G75" s="0" t="n">
        <v>7985667.71989957</v>
      </c>
      <c r="H75" s="0" t="n">
        <v>21696412.9084858</v>
      </c>
      <c r="I75" s="0" t="n">
        <v>7985667.45396279</v>
      </c>
      <c r="J75" s="0" t="n">
        <v>3122871.05125514</v>
      </c>
      <c r="K75" s="0" t="n">
        <v>3029184.91971749</v>
      </c>
      <c r="L75" s="0" t="n">
        <v>5130707.49596501</v>
      </c>
      <c r="M75" s="0" t="n">
        <v>4846913.68780116</v>
      </c>
      <c r="N75" s="0" t="n">
        <v>5152579.51305678</v>
      </c>
      <c r="O75" s="0" t="n">
        <v>4867474.1185256</v>
      </c>
      <c r="P75" s="0" t="n">
        <v>520478.508542524</v>
      </c>
      <c r="Q75" s="0" t="n">
        <v>504864.153286248</v>
      </c>
    </row>
    <row r="76" customFormat="false" ht="12.8" hidden="false" customHeight="false" outlineLevel="0" collapsed="false">
      <c r="A76" s="0" t="n">
        <v>123</v>
      </c>
      <c r="B76" s="0" t="n">
        <v>30994856.4944192</v>
      </c>
      <c r="C76" s="0" t="n">
        <v>29725280.4451649</v>
      </c>
      <c r="D76" s="0" t="n">
        <v>31124616.8956351</v>
      </c>
      <c r="E76" s="0" t="n">
        <v>29847254.3186437</v>
      </c>
      <c r="F76" s="0" t="n">
        <v>21689719.331717</v>
      </c>
      <c r="G76" s="0" t="n">
        <v>8035561.11344797</v>
      </c>
      <c r="H76" s="0" t="n">
        <v>21811693.4721114</v>
      </c>
      <c r="I76" s="0" t="n">
        <v>8035560.84653228</v>
      </c>
      <c r="J76" s="0" t="n">
        <v>3180675.80359984</v>
      </c>
      <c r="K76" s="0" t="n">
        <v>3085255.52949184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31171860.1998696</v>
      </c>
      <c r="C77" s="0" t="n">
        <v>29895403.3679531</v>
      </c>
      <c r="D77" s="0" t="n">
        <v>31300921.081853</v>
      </c>
      <c r="E77" s="0" t="n">
        <v>30016720.6021922</v>
      </c>
      <c r="F77" s="0" t="n">
        <v>21799454.7949802</v>
      </c>
      <c r="G77" s="0" t="n">
        <v>8095948.57297295</v>
      </c>
      <c r="H77" s="0" t="n">
        <v>21920772.2973814</v>
      </c>
      <c r="I77" s="0" t="n">
        <v>8095948.30481075</v>
      </c>
      <c r="J77" s="0" t="n">
        <v>3263824.88531262</v>
      </c>
      <c r="K77" s="0" t="n">
        <v>3165910.13875324</v>
      </c>
      <c r="L77" s="0" t="n">
        <v>5191100.6011626</v>
      </c>
      <c r="M77" s="0" t="n">
        <v>4905568.42638773</v>
      </c>
      <c r="N77" s="0" t="n">
        <v>5212610.75384651</v>
      </c>
      <c r="O77" s="0" t="n">
        <v>4925788.71071653</v>
      </c>
      <c r="P77" s="0" t="n">
        <v>543970.81421877</v>
      </c>
      <c r="Q77" s="0" t="n">
        <v>527651.689792207</v>
      </c>
    </row>
    <row r="78" customFormat="false" ht="12.8" hidden="false" customHeight="false" outlineLevel="0" collapsed="false">
      <c r="A78" s="0" t="n">
        <v>125</v>
      </c>
      <c r="B78" s="0" t="n">
        <v>31436834.190497</v>
      </c>
      <c r="C78" s="0" t="n">
        <v>30149650.7433178</v>
      </c>
      <c r="D78" s="0" t="n">
        <v>31564455.3464589</v>
      </c>
      <c r="E78" s="0" t="n">
        <v>30269614.6351208</v>
      </c>
      <c r="F78" s="0" t="n">
        <v>21980810.8797955</v>
      </c>
      <c r="G78" s="0" t="n">
        <v>8168839.86352232</v>
      </c>
      <c r="H78" s="0" t="n">
        <v>22100775.0410122</v>
      </c>
      <c r="I78" s="0" t="n">
        <v>8168839.59410859</v>
      </c>
      <c r="J78" s="0" t="n">
        <v>3343542.2042458</v>
      </c>
      <c r="K78" s="0" t="n">
        <v>3243235.93811843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31584757.6217918</v>
      </c>
      <c r="C79" s="0" t="n">
        <v>30291456.758628</v>
      </c>
      <c r="D79" s="0" t="n">
        <v>31712053.9560786</v>
      </c>
      <c r="E79" s="0" t="n">
        <v>30411116.9978599</v>
      </c>
      <c r="F79" s="0" t="n">
        <v>22031841.5510365</v>
      </c>
      <c r="G79" s="0" t="n">
        <v>8259615.20759157</v>
      </c>
      <c r="H79" s="0" t="n">
        <v>22151502.0617759</v>
      </c>
      <c r="I79" s="0" t="n">
        <v>8259614.93608401</v>
      </c>
      <c r="J79" s="0" t="n">
        <v>3411555.43080579</v>
      </c>
      <c r="K79" s="0" t="n">
        <v>3309208.76788162</v>
      </c>
      <c r="L79" s="0" t="n">
        <v>5257316.33164415</v>
      </c>
      <c r="M79" s="0" t="n">
        <v>4967776.21088503</v>
      </c>
      <c r="N79" s="0" t="n">
        <v>5278532.69092669</v>
      </c>
      <c r="O79" s="0" t="n">
        <v>4987720.33557415</v>
      </c>
      <c r="P79" s="0" t="n">
        <v>568592.571800966</v>
      </c>
      <c r="Q79" s="0" t="n">
        <v>551534.794646937</v>
      </c>
    </row>
    <row r="80" customFormat="false" ht="12.8" hidden="false" customHeight="false" outlineLevel="0" collapsed="false">
      <c r="A80" s="0" t="n">
        <v>127</v>
      </c>
      <c r="B80" s="0" t="n">
        <v>31855604.6358773</v>
      </c>
      <c r="C80" s="0" t="n">
        <v>30550854.6923916</v>
      </c>
      <c r="D80" s="0" t="n">
        <v>31983170.3893742</v>
      </c>
      <c r="E80" s="0" t="n">
        <v>30670768.6844907</v>
      </c>
      <c r="F80" s="0" t="n">
        <v>22211160.3403097</v>
      </c>
      <c r="G80" s="0" t="n">
        <v>8339694.35208186</v>
      </c>
      <c r="H80" s="0" t="n">
        <v>22331074.5818442</v>
      </c>
      <c r="I80" s="0" t="n">
        <v>8339694.10264656</v>
      </c>
      <c r="J80" s="0" t="n">
        <v>3480416.0438141</v>
      </c>
      <c r="K80" s="0" t="n">
        <v>3376003.56249968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32065970.4089696</v>
      </c>
      <c r="C81" s="0" t="n">
        <v>30752882.6704418</v>
      </c>
      <c r="D81" s="0" t="n">
        <v>32194396.4687557</v>
      </c>
      <c r="E81" s="0" t="n">
        <v>30873605.4240915</v>
      </c>
      <c r="F81" s="0" t="n">
        <v>22359551.2124174</v>
      </c>
      <c r="G81" s="0" t="n">
        <v>8393331.45802442</v>
      </c>
      <c r="H81" s="0" t="n">
        <v>22480274.2164109</v>
      </c>
      <c r="I81" s="0" t="n">
        <v>8393331.20768057</v>
      </c>
      <c r="J81" s="0" t="n">
        <v>3587153.1410817</v>
      </c>
      <c r="K81" s="0" t="n">
        <v>3479538.54684925</v>
      </c>
      <c r="L81" s="0" t="n">
        <v>5339120.81589562</v>
      </c>
      <c r="M81" s="0" t="n">
        <v>5046347.08635308</v>
      </c>
      <c r="N81" s="0" t="n">
        <v>5360525.56429265</v>
      </c>
      <c r="O81" s="0" t="n">
        <v>5066468.30200292</v>
      </c>
      <c r="P81" s="0" t="n">
        <v>597858.85684695</v>
      </c>
      <c r="Q81" s="0" t="n">
        <v>579923.091141542</v>
      </c>
    </row>
    <row r="82" customFormat="false" ht="12.8" hidden="false" customHeight="false" outlineLevel="0" collapsed="false">
      <c r="A82" s="0" t="n">
        <v>129</v>
      </c>
      <c r="B82" s="0" t="n">
        <v>32175172.6012927</v>
      </c>
      <c r="C82" s="0" t="n">
        <v>30859737.5717225</v>
      </c>
      <c r="D82" s="0" t="n">
        <v>32302704.7382178</v>
      </c>
      <c r="E82" s="0" t="n">
        <v>30979620.0421029</v>
      </c>
      <c r="F82" s="0" t="n">
        <v>22469458.2181929</v>
      </c>
      <c r="G82" s="0" t="n">
        <v>8390279.35352955</v>
      </c>
      <c r="H82" s="0" t="n">
        <v>22589340.9336574</v>
      </c>
      <c r="I82" s="0" t="n">
        <v>8390279.10844548</v>
      </c>
      <c r="J82" s="0" t="n">
        <v>3672708.32498993</v>
      </c>
      <c r="K82" s="0" t="n">
        <v>3562527.07524023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32312110.0088395</v>
      </c>
      <c r="C83" s="0" t="n">
        <v>30991286.7807825</v>
      </c>
      <c r="D83" s="0" t="n">
        <v>32438409.443566</v>
      </c>
      <c r="E83" s="0" t="n">
        <v>31110010.514299</v>
      </c>
      <c r="F83" s="0" t="n">
        <v>22571806.5146304</v>
      </c>
      <c r="G83" s="0" t="n">
        <v>8419480.26615208</v>
      </c>
      <c r="H83" s="0" t="n">
        <v>22690530.4995735</v>
      </c>
      <c r="I83" s="0" t="n">
        <v>8419480.01472546</v>
      </c>
      <c r="J83" s="0" t="n">
        <v>3742634.09301528</v>
      </c>
      <c r="K83" s="0" t="n">
        <v>3630355.07022482</v>
      </c>
      <c r="L83" s="0" t="n">
        <v>5381620.87627226</v>
      </c>
      <c r="M83" s="0" t="n">
        <v>5087918.81139106</v>
      </c>
      <c r="N83" s="0" t="n">
        <v>5402671.18849139</v>
      </c>
      <c r="O83" s="0" t="n">
        <v>5107706.85950687</v>
      </c>
      <c r="P83" s="0" t="n">
        <v>623772.34883588</v>
      </c>
      <c r="Q83" s="0" t="n">
        <v>605059.178370804</v>
      </c>
    </row>
    <row r="84" customFormat="false" ht="12.8" hidden="false" customHeight="false" outlineLevel="0" collapsed="false">
      <c r="A84" s="0" t="n">
        <v>131</v>
      </c>
      <c r="B84" s="0" t="n">
        <v>32356363.7011067</v>
      </c>
      <c r="C84" s="0" t="n">
        <v>31035114.6987656</v>
      </c>
      <c r="D84" s="0" t="n">
        <v>32481861.5181398</v>
      </c>
      <c r="E84" s="0" t="n">
        <v>31153084.6608932</v>
      </c>
      <c r="F84" s="0" t="n">
        <v>22619448.0481276</v>
      </c>
      <c r="G84" s="0" t="n">
        <v>8415666.65063801</v>
      </c>
      <c r="H84" s="0" t="n">
        <v>22737418.2537286</v>
      </c>
      <c r="I84" s="0" t="n">
        <v>8415666.40716458</v>
      </c>
      <c r="J84" s="0" t="n">
        <v>3832841.09680409</v>
      </c>
      <c r="K84" s="0" t="n">
        <v>3717855.86389997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32527590.299985</v>
      </c>
      <c r="C85" s="0" t="n">
        <v>31199566.3829424</v>
      </c>
      <c r="D85" s="0" t="n">
        <v>32650013.1392451</v>
      </c>
      <c r="E85" s="0" t="n">
        <v>31314645.8670802</v>
      </c>
      <c r="F85" s="0" t="n">
        <v>22690401.2806212</v>
      </c>
      <c r="G85" s="0" t="n">
        <v>8509165.10232126</v>
      </c>
      <c r="H85" s="0" t="n">
        <v>22805481.0083673</v>
      </c>
      <c r="I85" s="0" t="n">
        <v>8509164.85871283</v>
      </c>
      <c r="J85" s="0" t="n">
        <v>3921560.27424473</v>
      </c>
      <c r="K85" s="0" t="n">
        <v>3803913.46601739</v>
      </c>
      <c r="L85" s="0" t="n">
        <v>5420103.26294507</v>
      </c>
      <c r="M85" s="0" t="n">
        <v>5125945.25433151</v>
      </c>
      <c r="N85" s="0" t="n">
        <v>5440507.43166851</v>
      </c>
      <c r="O85" s="0" t="n">
        <v>5145125.98668821</v>
      </c>
      <c r="P85" s="0" t="n">
        <v>653593.379040788</v>
      </c>
      <c r="Q85" s="0" t="n">
        <v>633985.577669565</v>
      </c>
    </row>
    <row r="86" customFormat="false" ht="12.8" hidden="false" customHeight="false" outlineLevel="0" collapsed="false">
      <c r="A86" s="0" t="n">
        <v>133</v>
      </c>
      <c r="B86" s="0" t="n">
        <v>32587076.8965157</v>
      </c>
      <c r="C86" s="0" t="n">
        <v>31257205.2143152</v>
      </c>
      <c r="D86" s="0" t="n">
        <v>32708490.7722504</v>
      </c>
      <c r="E86" s="0" t="n">
        <v>31371335.3564951</v>
      </c>
      <c r="F86" s="0" t="n">
        <v>22726315.6261885</v>
      </c>
      <c r="G86" s="0" t="n">
        <v>8530889.58812669</v>
      </c>
      <c r="H86" s="0" t="n">
        <v>22840446.0251476</v>
      </c>
      <c r="I86" s="0" t="n">
        <v>8530889.33134745</v>
      </c>
      <c r="J86" s="0" t="n">
        <v>3995535.23315249</v>
      </c>
      <c r="K86" s="0" t="n">
        <v>3875669.17615791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32784920.8211933</v>
      </c>
      <c r="C87" s="0" t="n">
        <v>31447975.7960809</v>
      </c>
      <c r="D87" s="0" t="n">
        <v>32906171.8070917</v>
      </c>
      <c r="E87" s="0" t="n">
        <v>31561953.1196782</v>
      </c>
      <c r="F87" s="0" t="n">
        <v>22897346.7538095</v>
      </c>
      <c r="G87" s="0" t="n">
        <v>8550629.04227137</v>
      </c>
      <c r="H87" s="0" t="n">
        <v>23011324.3372699</v>
      </c>
      <c r="I87" s="0" t="n">
        <v>8550628.7824083</v>
      </c>
      <c r="J87" s="0" t="n">
        <v>4116278.90238486</v>
      </c>
      <c r="K87" s="0" t="n">
        <v>3992790.53531332</v>
      </c>
      <c r="L87" s="0" t="n">
        <v>5463978.89702573</v>
      </c>
      <c r="M87" s="0" t="n">
        <v>5168593.65927302</v>
      </c>
      <c r="N87" s="0" t="n">
        <v>5484187.647229</v>
      </c>
      <c r="O87" s="0" t="n">
        <v>5187591.25022239</v>
      </c>
      <c r="P87" s="0" t="n">
        <v>686046.483730811</v>
      </c>
      <c r="Q87" s="0" t="n">
        <v>665465.089218886</v>
      </c>
    </row>
    <row r="88" customFormat="false" ht="12.8" hidden="false" customHeight="false" outlineLevel="0" collapsed="false">
      <c r="A88" s="0" t="n">
        <v>135</v>
      </c>
      <c r="B88" s="0" t="n">
        <v>32907282.8728186</v>
      </c>
      <c r="C88" s="0" t="n">
        <v>31565793.8525799</v>
      </c>
      <c r="D88" s="0" t="n">
        <v>33027605.877588</v>
      </c>
      <c r="E88" s="0" t="n">
        <v>31678898.9086335</v>
      </c>
      <c r="F88" s="0" t="n">
        <v>22974208.3559218</v>
      </c>
      <c r="G88" s="0" t="n">
        <v>8591585.49665813</v>
      </c>
      <c r="H88" s="0" t="n">
        <v>23087313.6798097</v>
      </c>
      <c r="I88" s="0" t="n">
        <v>8591585.22882387</v>
      </c>
      <c r="J88" s="0" t="n">
        <v>4171010.46188868</v>
      </c>
      <c r="K88" s="0" t="n">
        <v>4045880.14803202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33276020.0306415</v>
      </c>
      <c r="C89" s="0" t="n">
        <v>31919249.8622245</v>
      </c>
      <c r="D89" s="0" t="n">
        <v>33395621.2105389</v>
      </c>
      <c r="E89" s="0" t="n">
        <v>32031676.5323812</v>
      </c>
      <c r="F89" s="0" t="n">
        <v>23225354.4566903</v>
      </c>
      <c r="G89" s="0" t="n">
        <v>8693895.4055342</v>
      </c>
      <c r="H89" s="0" t="n">
        <v>23337781.3956735</v>
      </c>
      <c r="I89" s="0" t="n">
        <v>8693895.13670763</v>
      </c>
      <c r="J89" s="0" t="n">
        <v>4281097.50781202</v>
      </c>
      <c r="K89" s="0" t="n">
        <v>4152664.58257766</v>
      </c>
      <c r="L89" s="0" t="n">
        <v>5547021.46641629</v>
      </c>
      <c r="M89" s="0" t="n">
        <v>5248178.99085194</v>
      </c>
      <c r="N89" s="0" t="n">
        <v>5566955.27809819</v>
      </c>
      <c r="O89" s="0" t="n">
        <v>5266918.14847877</v>
      </c>
      <c r="P89" s="0" t="n">
        <v>713516.251302003</v>
      </c>
      <c r="Q89" s="0" t="n">
        <v>692110.763762943</v>
      </c>
    </row>
    <row r="90" customFormat="false" ht="12.8" hidden="false" customHeight="false" outlineLevel="0" collapsed="false">
      <c r="A90" s="0" t="n">
        <v>137</v>
      </c>
      <c r="B90" s="0" t="n">
        <v>33356731.2412883</v>
      </c>
      <c r="C90" s="0" t="n">
        <v>31996925.9235826</v>
      </c>
      <c r="D90" s="0" t="n">
        <v>33475163.9949201</v>
      </c>
      <c r="E90" s="0" t="n">
        <v>32108254.2734022</v>
      </c>
      <c r="F90" s="0" t="n">
        <v>23257644.2129534</v>
      </c>
      <c r="G90" s="0" t="n">
        <v>8739281.71062923</v>
      </c>
      <c r="H90" s="0" t="n">
        <v>23368972.8316603</v>
      </c>
      <c r="I90" s="0" t="n">
        <v>8739281.44174194</v>
      </c>
      <c r="J90" s="0" t="n">
        <v>4310450.28773356</v>
      </c>
      <c r="K90" s="0" t="n">
        <v>4181136.77910155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33514396.0486355</v>
      </c>
      <c r="C91" s="0" t="n">
        <v>32148735.2168036</v>
      </c>
      <c r="D91" s="0" t="n">
        <v>33631778.0918215</v>
      </c>
      <c r="E91" s="0" t="n">
        <v>32259076.1708999</v>
      </c>
      <c r="F91" s="0" t="n">
        <v>23362187.519037</v>
      </c>
      <c r="G91" s="0" t="n">
        <v>8786547.69776666</v>
      </c>
      <c r="H91" s="0" t="n">
        <v>23472528.7423137</v>
      </c>
      <c r="I91" s="0" t="n">
        <v>8786547.42858616</v>
      </c>
      <c r="J91" s="0" t="n">
        <v>4414891.87620321</v>
      </c>
      <c r="K91" s="0" t="n">
        <v>4282445.11991712</v>
      </c>
      <c r="L91" s="0" t="n">
        <v>5587272.98806082</v>
      </c>
      <c r="M91" s="0" t="n">
        <v>5287005.76941925</v>
      </c>
      <c r="N91" s="0" t="n">
        <v>5606836.99193707</v>
      </c>
      <c r="O91" s="0" t="n">
        <v>5305396.755763</v>
      </c>
      <c r="P91" s="0" t="n">
        <v>735815.312700535</v>
      </c>
      <c r="Q91" s="0" t="n">
        <v>713740.853319519</v>
      </c>
    </row>
    <row r="92" customFormat="false" ht="12.8" hidden="false" customHeight="false" outlineLevel="0" collapsed="false">
      <c r="A92" s="0" t="n">
        <v>139</v>
      </c>
      <c r="B92" s="0" t="n">
        <v>33699660.963915</v>
      </c>
      <c r="C92" s="0" t="n">
        <v>32327329.1545958</v>
      </c>
      <c r="D92" s="0" t="n">
        <v>33816874.4603779</v>
      </c>
      <c r="E92" s="0" t="n">
        <v>32437511.6774942</v>
      </c>
      <c r="F92" s="0" t="n">
        <v>23538155.2702494</v>
      </c>
      <c r="G92" s="0" t="n">
        <v>8789173.88434642</v>
      </c>
      <c r="H92" s="0" t="n">
        <v>23648338.0851479</v>
      </c>
      <c r="I92" s="0" t="n">
        <v>8789173.59234629</v>
      </c>
      <c r="J92" s="0" t="n">
        <v>4498443.12473223</v>
      </c>
      <c r="K92" s="0" t="n">
        <v>4363489.83099026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33772872.8863656</v>
      </c>
      <c r="C93" s="0" t="n">
        <v>32399928.525298</v>
      </c>
      <c r="D93" s="0" t="n">
        <v>33889793.7488271</v>
      </c>
      <c r="E93" s="0" t="n">
        <v>32509835.9755589</v>
      </c>
      <c r="F93" s="0" t="n">
        <v>23657301.6456798</v>
      </c>
      <c r="G93" s="0" t="n">
        <v>8742626.87961815</v>
      </c>
      <c r="H93" s="0" t="n">
        <v>23767209.3993931</v>
      </c>
      <c r="I93" s="0" t="n">
        <v>8742626.5761659</v>
      </c>
      <c r="J93" s="0" t="n">
        <v>4607718.83229898</v>
      </c>
      <c r="K93" s="0" t="n">
        <v>4469487.26733002</v>
      </c>
      <c r="L93" s="0" t="n">
        <v>5631905.05648646</v>
      </c>
      <c r="M93" s="0" t="n">
        <v>5330552.6784992</v>
      </c>
      <c r="N93" s="0" t="n">
        <v>5651392.1979968</v>
      </c>
      <c r="O93" s="0" t="n">
        <v>5348872.08848186</v>
      </c>
      <c r="P93" s="0" t="n">
        <v>767953.138716497</v>
      </c>
      <c r="Q93" s="0" t="n">
        <v>744914.544555003</v>
      </c>
    </row>
    <row r="94" customFormat="false" ht="12.8" hidden="false" customHeight="false" outlineLevel="0" collapsed="false">
      <c r="A94" s="0" t="n">
        <v>141</v>
      </c>
      <c r="B94" s="0" t="n">
        <v>33707890.6673981</v>
      </c>
      <c r="C94" s="0" t="n">
        <v>32339720.8132222</v>
      </c>
      <c r="D94" s="0" t="n">
        <v>33824139.5050663</v>
      </c>
      <c r="E94" s="0" t="n">
        <v>32448996.7050567</v>
      </c>
      <c r="F94" s="0" t="n">
        <v>23624417.4534421</v>
      </c>
      <c r="G94" s="0" t="n">
        <v>8715303.35978017</v>
      </c>
      <c r="H94" s="0" t="n">
        <v>23733693.6478408</v>
      </c>
      <c r="I94" s="0" t="n">
        <v>8715303.05721592</v>
      </c>
      <c r="J94" s="0" t="n">
        <v>4619634.60064902</v>
      </c>
      <c r="K94" s="0" t="n">
        <v>4481045.56262955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33807122.4122525</v>
      </c>
      <c r="C95" s="0" t="n">
        <v>32434095.6853373</v>
      </c>
      <c r="D95" s="0" t="n">
        <v>33922414.4885915</v>
      </c>
      <c r="E95" s="0" t="n">
        <v>32542473.7953376</v>
      </c>
      <c r="F95" s="0" t="n">
        <v>23676506.6776919</v>
      </c>
      <c r="G95" s="0" t="n">
        <v>8757589.00764536</v>
      </c>
      <c r="H95" s="0" t="n">
        <v>23784885.0903902</v>
      </c>
      <c r="I95" s="0" t="n">
        <v>8757588.70494736</v>
      </c>
      <c r="J95" s="0" t="n">
        <v>4659288.46053597</v>
      </c>
      <c r="K95" s="0" t="n">
        <v>4519509.80671989</v>
      </c>
      <c r="L95" s="0" t="n">
        <v>5637659.6847395</v>
      </c>
      <c r="M95" s="0" t="n">
        <v>5336174.46383685</v>
      </c>
      <c r="N95" s="0" t="n">
        <v>5656875.66661688</v>
      </c>
      <c r="O95" s="0" t="n">
        <v>5354238.98004372</v>
      </c>
      <c r="P95" s="0" t="n">
        <v>776548.076755994</v>
      </c>
      <c r="Q95" s="0" t="n">
        <v>753251.634453314</v>
      </c>
    </row>
    <row r="96" customFormat="false" ht="12.8" hidden="false" customHeight="false" outlineLevel="0" collapsed="false">
      <c r="A96" s="0" t="n">
        <v>143</v>
      </c>
      <c r="B96" s="0" t="n">
        <v>33981486.8422277</v>
      </c>
      <c r="C96" s="0" t="n">
        <v>32600978.2643448</v>
      </c>
      <c r="D96" s="0" t="n">
        <v>34096337.4536941</v>
      </c>
      <c r="E96" s="0" t="n">
        <v>32708941.4056153</v>
      </c>
      <c r="F96" s="0" t="n">
        <v>23780913.196051</v>
      </c>
      <c r="G96" s="0" t="n">
        <v>8820065.06829379</v>
      </c>
      <c r="H96" s="0" t="n">
        <v>23888876.6408194</v>
      </c>
      <c r="I96" s="0" t="n">
        <v>8820064.76479585</v>
      </c>
      <c r="J96" s="0" t="n">
        <v>4718307.66711698</v>
      </c>
      <c r="K96" s="0" t="n">
        <v>4576758.43710347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34084163.9466735</v>
      </c>
      <c r="C97" s="0" t="n">
        <v>32701138.920346</v>
      </c>
      <c r="D97" s="0" t="n">
        <v>34198097.0197883</v>
      </c>
      <c r="E97" s="0" t="n">
        <v>32808239.5851422</v>
      </c>
      <c r="F97" s="0" t="n">
        <v>23885831.3130056</v>
      </c>
      <c r="G97" s="0" t="n">
        <v>8815307.60734043</v>
      </c>
      <c r="H97" s="0" t="n">
        <v>23992932.2802049</v>
      </c>
      <c r="I97" s="0" t="n">
        <v>8815307.30493726</v>
      </c>
      <c r="J97" s="0" t="n">
        <v>4818474.25277154</v>
      </c>
      <c r="K97" s="0" t="n">
        <v>4673920.0251884</v>
      </c>
      <c r="L97" s="0" t="n">
        <v>5683774.85678959</v>
      </c>
      <c r="M97" s="0" t="n">
        <v>5380521.03769883</v>
      </c>
      <c r="N97" s="0" t="n">
        <v>5702764.34131662</v>
      </c>
      <c r="O97" s="0" t="n">
        <v>5398372.82922449</v>
      </c>
      <c r="P97" s="0" t="n">
        <v>803079.042128591</v>
      </c>
      <c r="Q97" s="0" t="n">
        <v>778986.670864733</v>
      </c>
    </row>
    <row r="98" customFormat="false" ht="12.8" hidden="false" customHeight="false" outlineLevel="0" collapsed="false">
      <c r="A98" s="0" t="n">
        <v>145</v>
      </c>
      <c r="B98" s="0" t="n">
        <v>34330093.1975736</v>
      </c>
      <c r="C98" s="0" t="n">
        <v>32937764.566353</v>
      </c>
      <c r="D98" s="0" t="n">
        <v>34443481.4818798</v>
      </c>
      <c r="E98" s="0" t="n">
        <v>33044353.1356902</v>
      </c>
      <c r="F98" s="0" t="n">
        <v>24102776.9638375</v>
      </c>
      <c r="G98" s="0" t="n">
        <v>8834987.60251549</v>
      </c>
      <c r="H98" s="0" t="n">
        <v>24209365.8360722</v>
      </c>
      <c r="I98" s="0" t="n">
        <v>8834987.299618</v>
      </c>
      <c r="J98" s="0" t="n">
        <v>4947986.84129048</v>
      </c>
      <c r="K98" s="0" t="n">
        <v>4799547.23605177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34473377.2612341</v>
      </c>
      <c r="C99" s="0" t="n">
        <v>33076502.1501031</v>
      </c>
      <c r="D99" s="0" t="n">
        <v>34586920.0390709</v>
      </c>
      <c r="E99" s="0" t="n">
        <v>33183236.2106024</v>
      </c>
      <c r="F99" s="0" t="n">
        <v>24228432.8671749</v>
      </c>
      <c r="G99" s="0" t="n">
        <v>8848069.2829282</v>
      </c>
      <c r="H99" s="0" t="n">
        <v>24335167.216863</v>
      </c>
      <c r="I99" s="0" t="n">
        <v>8848068.99373949</v>
      </c>
      <c r="J99" s="0" t="n">
        <v>4994616.18720858</v>
      </c>
      <c r="K99" s="0" t="n">
        <v>4844777.70159232</v>
      </c>
      <c r="L99" s="0" t="n">
        <v>5747834.69635501</v>
      </c>
      <c r="M99" s="0" t="n">
        <v>5441559.77294303</v>
      </c>
      <c r="N99" s="0" t="n">
        <v>5766759.18013903</v>
      </c>
      <c r="O99" s="0" t="n">
        <v>5459350.47016591</v>
      </c>
      <c r="P99" s="0" t="n">
        <v>832436.03120143</v>
      </c>
      <c r="Q99" s="0" t="n">
        <v>807462.950265387</v>
      </c>
    </row>
    <row r="100" customFormat="false" ht="12.8" hidden="false" customHeight="false" outlineLevel="0" collapsed="false">
      <c r="A100" s="0" t="n">
        <v>147</v>
      </c>
      <c r="B100" s="0" t="n">
        <v>34594950.6557915</v>
      </c>
      <c r="C100" s="0" t="n">
        <v>33194598.2502956</v>
      </c>
      <c r="D100" s="0" t="n">
        <v>34708036.4190876</v>
      </c>
      <c r="E100" s="0" t="n">
        <v>33300902.5653317</v>
      </c>
      <c r="F100" s="0" t="n">
        <v>24339507.8573124</v>
      </c>
      <c r="G100" s="0" t="n">
        <v>8855090.39298321</v>
      </c>
      <c r="H100" s="0" t="n">
        <v>24445812.4696135</v>
      </c>
      <c r="I100" s="0" t="n">
        <v>8855090.09571825</v>
      </c>
      <c r="J100" s="0" t="n">
        <v>5105773.01871946</v>
      </c>
      <c r="K100" s="0" t="n">
        <v>4952599.82815787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34811850.807367</v>
      </c>
      <c r="C101" s="0" t="n">
        <v>33403038.3393386</v>
      </c>
      <c r="D101" s="0" t="n">
        <v>34925110.01961</v>
      </c>
      <c r="E101" s="0" t="n">
        <v>33509503.7492381</v>
      </c>
      <c r="F101" s="0" t="n">
        <v>24517750.9189714</v>
      </c>
      <c r="G101" s="0" t="n">
        <v>8885287.42036727</v>
      </c>
      <c r="H101" s="0" t="n">
        <v>24624216.6268393</v>
      </c>
      <c r="I101" s="0" t="n">
        <v>8885287.12239881</v>
      </c>
      <c r="J101" s="0" t="n">
        <v>5185421.07064993</v>
      </c>
      <c r="K101" s="0" t="n">
        <v>5029858.43853044</v>
      </c>
      <c r="L101" s="0" t="n">
        <v>5804466.1803787</v>
      </c>
      <c r="M101" s="0" t="n">
        <v>5496076.03278525</v>
      </c>
      <c r="N101" s="0" t="n">
        <v>5823343.03110209</v>
      </c>
      <c r="O101" s="0" t="n">
        <v>5513822.31032718</v>
      </c>
      <c r="P101" s="0" t="n">
        <v>864236.845108322</v>
      </c>
      <c r="Q101" s="0" t="n">
        <v>838309.739755073</v>
      </c>
    </row>
    <row r="102" customFormat="false" ht="12.8" hidden="false" customHeight="false" outlineLevel="0" collapsed="false">
      <c r="A102" s="0" t="n">
        <v>149</v>
      </c>
      <c r="B102" s="0" t="n">
        <v>34972209.6213164</v>
      </c>
      <c r="C102" s="0" t="n">
        <v>33558739.0220183</v>
      </c>
      <c r="D102" s="0" t="n">
        <v>35083389.6247693</v>
      </c>
      <c r="E102" s="0" t="n">
        <v>33663250.0398638</v>
      </c>
      <c r="F102" s="0" t="n">
        <v>24601210.984108</v>
      </c>
      <c r="G102" s="0" t="n">
        <v>8957528.03791026</v>
      </c>
      <c r="H102" s="0" t="n">
        <v>24705722.3100336</v>
      </c>
      <c r="I102" s="0" t="n">
        <v>8957527.72983026</v>
      </c>
      <c r="J102" s="0" t="n">
        <v>5245822.74762769</v>
      </c>
      <c r="K102" s="0" t="n">
        <v>5088448.06519886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35238762.379998</v>
      </c>
      <c r="C103" s="0" t="n">
        <v>33813742.1809682</v>
      </c>
      <c r="D103" s="0" t="n">
        <v>35350320.7340658</v>
      </c>
      <c r="E103" s="0" t="n">
        <v>33918610.3127906</v>
      </c>
      <c r="F103" s="0" t="n">
        <v>24777521.749674</v>
      </c>
      <c r="G103" s="0" t="n">
        <v>9036220.43129423</v>
      </c>
      <c r="H103" s="0" t="n">
        <v>24882390.1899179</v>
      </c>
      <c r="I103" s="0" t="n">
        <v>9036220.12287267</v>
      </c>
      <c r="J103" s="0" t="n">
        <v>5313591.4546232</v>
      </c>
      <c r="K103" s="0" t="n">
        <v>5154183.7109845</v>
      </c>
      <c r="L103" s="0" t="n">
        <v>5872738.08828258</v>
      </c>
      <c r="M103" s="0" t="n">
        <v>5560011.55016509</v>
      </c>
      <c r="N103" s="0" t="n">
        <v>5891331.73369025</v>
      </c>
      <c r="O103" s="0" t="n">
        <v>5577491.66623597</v>
      </c>
      <c r="P103" s="0" t="n">
        <v>885598.575770534</v>
      </c>
      <c r="Q103" s="0" t="n">
        <v>859030.618497417</v>
      </c>
    </row>
    <row r="104" customFormat="false" ht="12.8" hidden="false" customHeight="false" outlineLevel="0" collapsed="false">
      <c r="A104" s="0" t="n">
        <v>151</v>
      </c>
      <c r="B104" s="0" t="n">
        <v>35348790.6883249</v>
      </c>
      <c r="C104" s="0" t="n">
        <v>33919381.5601015</v>
      </c>
      <c r="D104" s="0" t="n">
        <v>35456765.1399327</v>
      </c>
      <c r="E104" s="0" t="n">
        <v>34020880.8591727</v>
      </c>
      <c r="F104" s="0" t="n">
        <v>24813762.8635834</v>
      </c>
      <c r="G104" s="0" t="n">
        <v>9105618.69651808</v>
      </c>
      <c r="H104" s="0" t="n">
        <v>24915262.4715479</v>
      </c>
      <c r="I104" s="0" t="n">
        <v>9105618.38762483</v>
      </c>
      <c r="J104" s="0" t="n">
        <v>5341814.20364337</v>
      </c>
      <c r="K104" s="0" t="n">
        <v>5181559.77753407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35531816.0329824</v>
      </c>
      <c r="C105" s="0" t="n">
        <v>34094857.529219</v>
      </c>
      <c r="D105" s="0" t="n">
        <v>35639939.5034287</v>
      </c>
      <c r="E105" s="0" t="n">
        <v>34196496.6184452</v>
      </c>
      <c r="F105" s="0" t="n">
        <v>24994391.257376</v>
      </c>
      <c r="G105" s="0" t="n">
        <v>9100466.27184302</v>
      </c>
      <c r="H105" s="0" t="n">
        <v>25096030.6561482</v>
      </c>
      <c r="I105" s="0" t="n">
        <v>9100465.96229706</v>
      </c>
      <c r="J105" s="0" t="n">
        <v>5405229.06567434</v>
      </c>
      <c r="K105" s="0" t="n">
        <v>5243072.19370411</v>
      </c>
      <c r="L105" s="0" t="n">
        <v>5923575.77789912</v>
      </c>
      <c r="M105" s="0" t="n">
        <v>5609427.36629728</v>
      </c>
      <c r="N105" s="0" t="n">
        <v>5941596.89803742</v>
      </c>
      <c r="O105" s="0" t="n">
        <v>5626369.4622889</v>
      </c>
      <c r="P105" s="0" t="n">
        <v>900871.510945723</v>
      </c>
      <c r="Q105" s="0" t="n">
        <v>873845.365617351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195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17821762.9625865</v>
      </c>
      <c r="C20" s="0" t="n">
        <v>17112006.527072</v>
      </c>
      <c r="D20" s="0" t="n">
        <v>17897795.9099235</v>
      </c>
      <c r="E20" s="0" t="n">
        <v>17183477.4961752</v>
      </c>
      <c r="F20" s="0" t="n">
        <v>13968164.7461853</v>
      </c>
      <c r="G20" s="0" t="n">
        <v>3143841.7808867</v>
      </c>
      <c r="H20" s="0" t="n">
        <v>14039635.843415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17545256.0522553</v>
      </c>
      <c r="C21" s="0" t="n">
        <v>16846593.8776009</v>
      </c>
      <c r="D21" s="0" t="n">
        <v>17621153.161358</v>
      </c>
      <c r="E21" s="0" t="n">
        <v>16917937.158817</v>
      </c>
      <c r="F21" s="0" t="n">
        <v>13749116.8933573</v>
      </c>
      <c r="G21" s="0" t="n">
        <v>3097476.98424359</v>
      </c>
      <c r="H21" s="0" t="n">
        <v>13820460.2994739</v>
      </c>
      <c r="I21" s="0" t="n">
        <v>3097476.85934312</v>
      </c>
      <c r="J21" s="0" t="n">
        <v>222675.54785813</v>
      </c>
      <c r="K21" s="0" t="n">
        <v>215995.281422386</v>
      </c>
      <c r="L21" s="0" t="n">
        <v>2927332.2808852</v>
      </c>
      <c r="M21" s="0" t="n">
        <v>2767975.43252117</v>
      </c>
      <c r="N21" s="0" t="n">
        <v>2939981.80229916</v>
      </c>
      <c r="O21" s="0" t="n">
        <v>2779866.34982263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17971411.2455757</v>
      </c>
      <c r="C22" s="0" t="n">
        <v>17255658.8307575</v>
      </c>
      <c r="D22" s="0" t="n">
        <v>18049160.6997297</v>
      </c>
      <c r="E22" s="0" t="n">
        <v>17328743.3164667</v>
      </c>
      <c r="F22" s="0" t="n">
        <v>14083809.2914802</v>
      </c>
      <c r="G22" s="0" t="n">
        <v>3171849.53927728</v>
      </c>
      <c r="H22" s="0" t="n">
        <v>14156893.9770738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18623669.8847362</v>
      </c>
      <c r="C23" s="0" t="n">
        <v>17892199.1208848</v>
      </c>
      <c r="D23" s="0" t="n">
        <v>18627879.2636555</v>
      </c>
      <c r="E23" s="0" t="n">
        <v>17895308.1987133</v>
      </c>
      <c r="F23" s="0" t="n">
        <v>14538774.4425994</v>
      </c>
      <c r="G23" s="0" t="n">
        <v>3353424.67828542</v>
      </c>
      <c r="H23" s="0" t="n">
        <v>14610053.1906148</v>
      </c>
      <c r="I23" s="0" t="n">
        <v>3285255.00809853</v>
      </c>
      <c r="J23" s="0" t="n">
        <v>291414.597735527</v>
      </c>
      <c r="K23" s="0" t="n">
        <v>282672.159803461</v>
      </c>
      <c r="L23" s="0" t="n">
        <v>3106965.95547387</v>
      </c>
      <c r="M23" s="0" t="n">
        <v>2933076.72554658</v>
      </c>
      <c r="N23" s="0" t="n">
        <v>3107579.37205786</v>
      </c>
      <c r="O23" s="0" t="n">
        <v>2933611.31534107</v>
      </c>
      <c r="P23" s="0" t="n">
        <v>48569.0996225878</v>
      </c>
      <c r="Q23" s="0" t="n">
        <v>47112.0266339102</v>
      </c>
    </row>
    <row r="24" customFormat="false" ht="12.8" hidden="false" customHeight="false" outlineLevel="0" collapsed="false">
      <c r="A24" s="0" t="n">
        <v>71</v>
      </c>
      <c r="B24" s="0" t="n">
        <v>18518646.0269766</v>
      </c>
      <c r="C24" s="0" t="n">
        <v>17789410.2793709</v>
      </c>
      <c r="D24" s="0" t="n">
        <v>18525378.6557178</v>
      </c>
      <c r="E24" s="0" t="n">
        <v>17794938.9466172</v>
      </c>
      <c r="F24" s="0" t="n">
        <v>14404478.4314199</v>
      </c>
      <c r="G24" s="0" t="n">
        <v>3384931.84795098</v>
      </c>
      <c r="H24" s="0" t="n">
        <v>14476260.3144043</v>
      </c>
      <c r="I24" s="0" t="n">
        <v>3318678.63221288</v>
      </c>
      <c r="J24" s="0" t="n">
        <v>298143.848798639</v>
      </c>
      <c r="K24" s="0" t="n">
        <v>289199.53333468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18008351.825069</v>
      </c>
      <c r="C25" s="0" t="n">
        <v>17297729.4015697</v>
      </c>
      <c r="D25" s="0" t="n">
        <v>18015850.7767894</v>
      </c>
      <c r="E25" s="0" t="n">
        <v>17304017.3812953</v>
      </c>
      <c r="F25" s="0" t="n">
        <v>13964605.9421103</v>
      </c>
      <c r="G25" s="0" t="n">
        <v>3333123.45945943</v>
      </c>
      <c r="H25" s="0" t="n">
        <v>14034847.3391958</v>
      </c>
      <c r="I25" s="0" t="n">
        <v>3269170.04209949</v>
      </c>
      <c r="J25" s="0" t="n">
        <v>297773.859648287</v>
      </c>
      <c r="K25" s="0" t="n">
        <v>288840.643858838</v>
      </c>
      <c r="L25" s="0" t="n">
        <v>3004207.94039488</v>
      </c>
      <c r="M25" s="0" t="n">
        <v>2835445.65358461</v>
      </c>
      <c r="N25" s="0" t="n">
        <v>3005380.15159663</v>
      </c>
      <c r="O25" s="0" t="n">
        <v>2836513.92072482</v>
      </c>
      <c r="P25" s="0" t="n">
        <v>49628.9766080478</v>
      </c>
      <c r="Q25" s="0" t="n">
        <v>48140.1073098064</v>
      </c>
    </row>
    <row r="26" customFormat="false" ht="12.8" hidden="false" customHeight="false" outlineLevel="0" collapsed="false">
      <c r="A26" s="0" t="n">
        <v>73</v>
      </c>
      <c r="B26" s="0" t="n">
        <v>17378618.5030734</v>
      </c>
      <c r="C26" s="0" t="n">
        <v>16690959.1209427</v>
      </c>
      <c r="D26" s="0" t="n">
        <v>17387785.8903874</v>
      </c>
      <c r="E26" s="0" t="n">
        <v>16698846.118855</v>
      </c>
      <c r="F26" s="0" t="n">
        <v>13432656.3321527</v>
      </c>
      <c r="G26" s="0" t="n">
        <v>3258302.78878996</v>
      </c>
      <c r="H26" s="0" t="n">
        <v>13501917.8209762</v>
      </c>
      <c r="I26" s="0" t="n">
        <v>3196928.29787876</v>
      </c>
      <c r="J26" s="0" t="n">
        <v>299291.069335594</v>
      </c>
      <c r="K26" s="0" t="n">
        <v>290312.337255526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17736639.8093</v>
      </c>
      <c r="C27" s="0" t="n">
        <v>17033788.7272671</v>
      </c>
      <c r="D27" s="0" t="n">
        <v>17748980.3520945</v>
      </c>
      <c r="E27" s="0" t="n">
        <v>17044667.6217227</v>
      </c>
      <c r="F27" s="0" t="n">
        <v>13644318.7378709</v>
      </c>
      <c r="G27" s="0" t="n">
        <v>3389469.98939623</v>
      </c>
      <c r="H27" s="0" t="n">
        <v>13716539.9403453</v>
      </c>
      <c r="I27" s="0" t="n">
        <v>3328127.6813774</v>
      </c>
      <c r="J27" s="0" t="n">
        <v>323090.984380113</v>
      </c>
      <c r="K27" s="0" t="n">
        <v>313398.254848709</v>
      </c>
      <c r="L27" s="0" t="n">
        <v>2958790.1799308</v>
      </c>
      <c r="M27" s="0" t="n">
        <v>2792010.24260259</v>
      </c>
      <c r="N27" s="0" t="n">
        <v>2960773.19478985</v>
      </c>
      <c r="O27" s="0" t="n">
        <v>2793843.39849605</v>
      </c>
      <c r="P27" s="0" t="n">
        <v>53848.4973966854</v>
      </c>
      <c r="Q27" s="0" t="n">
        <v>52233.0424747849</v>
      </c>
    </row>
    <row r="28" customFormat="false" ht="12.8" hidden="false" customHeight="false" outlineLevel="0" collapsed="false">
      <c r="A28" s="0" t="n">
        <v>75</v>
      </c>
      <c r="B28" s="0" t="n">
        <v>18062087.7124871</v>
      </c>
      <c r="C28" s="0" t="n">
        <v>17345552.2163825</v>
      </c>
      <c r="D28" s="0" t="n">
        <v>18077855.7489219</v>
      </c>
      <c r="E28" s="0" t="n">
        <v>17359708.5362597</v>
      </c>
      <c r="F28" s="0" t="n">
        <v>13820793.6719114</v>
      </c>
      <c r="G28" s="0" t="n">
        <v>3524758.54447106</v>
      </c>
      <c r="H28" s="0" t="n">
        <v>13895165.3713658</v>
      </c>
      <c r="I28" s="0" t="n">
        <v>3464543.16489393</v>
      </c>
      <c r="J28" s="0" t="n">
        <v>339253.196008928</v>
      </c>
      <c r="K28" s="0" t="n">
        <v>329075.60012866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18633866.910167</v>
      </c>
      <c r="C29" s="0" t="n">
        <v>17892821.4908866</v>
      </c>
      <c r="D29" s="0" t="n">
        <v>18651194.285501</v>
      </c>
      <c r="E29" s="0" t="n">
        <v>17908433.9511206</v>
      </c>
      <c r="F29" s="0" t="n">
        <v>14201423.1857519</v>
      </c>
      <c r="G29" s="0" t="n">
        <v>3691398.30513468</v>
      </c>
      <c r="H29" s="0" t="n">
        <v>14278620.7923699</v>
      </c>
      <c r="I29" s="0" t="n">
        <v>3629813.15875077</v>
      </c>
      <c r="J29" s="0" t="n">
        <v>352147.108555376</v>
      </c>
      <c r="K29" s="0" t="n">
        <v>341582.695298715</v>
      </c>
      <c r="L29" s="0" t="n">
        <v>3108253.23590331</v>
      </c>
      <c r="M29" s="0" t="n">
        <v>2932569.43998465</v>
      </c>
      <c r="N29" s="0" t="n">
        <v>3111075.2093427</v>
      </c>
      <c r="O29" s="0" t="n">
        <v>2935200.64922507</v>
      </c>
      <c r="P29" s="0" t="n">
        <v>58691.1847592293</v>
      </c>
      <c r="Q29" s="0" t="n">
        <v>56930.4492164524</v>
      </c>
    </row>
    <row r="30" customFormat="false" ht="12.8" hidden="false" customHeight="false" outlineLevel="0" collapsed="false">
      <c r="A30" s="0" t="n">
        <v>77</v>
      </c>
      <c r="B30" s="0" t="n">
        <v>19044561.8310183</v>
      </c>
      <c r="C30" s="0" t="n">
        <v>18286572.452077</v>
      </c>
      <c r="D30" s="0" t="n">
        <v>19072166.8424525</v>
      </c>
      <c r="E30" s="0" t="n">
        <v>18311992.2529672</v>
      </c>
      <c r="F30" s="0" t="n">
        <v>14485820.8042851</v>
      </c>
      <c r="G30" s="0" t="n">
        <v>3800751.64779186</v>
      </c>
      <c r="H30" s="0" t="n">
        <v>14566212.8164734</v>
      </c>
      <c r="I30" s="0" t="n">
        <v>3745779.43649387</v>
      </c>
      <c r="J30" s="0" t="n">
        <v>392979.545098437</v>
      </c>
      <c r="K30" s="0" t="n">
        <v>381190.158745484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19266956.8421992</v>
      </c>
      <c r="C31" s="0" t="n">
        <v>18499482.2874768</v>
      </c>
      <c r="D31" s="0" t="n">
        <v>19296299.4878602</v>
      </c>
      <c r="E31" s="0" t="n">
        <v>18526554.599738</v>
      </c>
      <c r="F31" s="0" t="n">
        <v>14600271.0916198</v>
      </c>
      <c r="G31" s="0" t="n">
        <v>3899211.19585698</v>
      </c>
      <c r="H31" s="0" t="n">
        <v>14682123.2961252</v>
      </c>
      <c r="I31" s="0" t="n">
        <v>3844431.30361283</v>
      </c>
      <c r="J31" s="0" t="n">
        <v>403409.581626337</v>
      </c>
      <c r="K31" s="0" t="n">
        <v>391307.294177547</v>
      </c>
      <c r="L31" s="0" t="n">
        <v>3213153.53650212</v>
      </c>
      <c r="M31" s="0" t="n">
        <v>3031388.48604623</v>
      </c>
      <c r="N31" s="0" t="n">
        <v>3218005.1641073</v>
      </c>
      <c r="O31" s="0" t="n">
        <v>3035933.37547432</v>
      </c>
      <c r="P31" s="0" t="n">
        <v>67234.9302710562</v>
      </c>
      <c r="Q31" s="0" t="n">
        <v>65217.8823629246</v>
      </c>
    </row>
    <row r="32" customFormat="false" ht="12.8" hidden="false" customHeight="false" outlineLevel="0" collapsed="false">
      <c r="A32" s="0" t="n">
        <v>79</v>
      </c>
      <c r="B32" s="0" t="n">
        <v>19554303.2305267</v>
      </c>
      <c r="C32" s="0" t="n">
        <v>18773464.3467312</v>
      </c>
      <c r="D32" s="0" t="n">
        <v>19587557.2222322</v>
      </c>
      <c r="E32" s="0" t="n">
        <v>18804254.9782508</v>
      </c>
      <c r="F32" s="0" t="n">
        <v>14775906.5654881</v>
      </c>
      <c r="G32" s="0" t="n">
        <v>3997557.78124315</v>
      </c>
      <c r="H32" s="0" t="n">
        <v>14860608.5288722</v>
      </c>
      <c r="I32" s="0" t="n">
        <v>3943646.44937868</v>
      </c>
      <c r="J32" s="0" t="n">
        <v>425982.885517479</v>
      </c>
      <c r="K32" s="0" t="n">
        <v>413203.398951955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19862974.1682279</v>
      </c>
      <c r="C33" s="0" t="n">
        <v>19068605.4754949</v>
      </c>
      <c r="D33" s="0" t="n">
        <v>19897463.0483198</v>
      </c>
      <c r="E33" s="0" t="n">
        <v>19100549.9665192</v>
      </c>
      <c r="F33" s="0" t="n">
        <v>14959666.3228084</v>
      </c>
      <c r="G33" s="0" t="n">
        <v>4108939.15268654</v>
      </c>
      <c r="H33" s="0" t="n">
        <v>15046233.6544686</v>
      </c>
      <c r="I33" s="0" t="n">
        <v>4054316.31205058</v>
      </c>
      <c r="J33" s="0" t="n">
        <v>444872.269905728</v>
      </c>
      <c r="K33" s="0" t="n">
        <v>431526.101808556</v>
      </c>
      <c r="L33" s="0" t="n">
        <v>3313561.86178274</v>
      </c>
      <c r="M33" s="0" t="n">
        <v>3125924.61275527</v>
      </c>
      <c r="N33" s="0" t="n">
        <v>3319278.65105816</v>
      </c>
      <c r="O33" s="0" t="n">
        <v>3131290.54126122</v>
      </c>
      <c r="P33" s="0" t="n">
        <v>74145.3783176214</v>
      </c>
      <c r="Q33" s="0" t="n">
        <v>71921.0169680928</v>
      </c>
    </row>
    <row r="34" customFormat="false" ht="12.8" hidden="false" customHeight="false" outlineLevel="0" collapsed="false">
      <c r="A34" s="0" t="n">
        <v>81</v>
      </c>
      <c r="B34" s="0" t="n">
        <v>20153771.0911023</v>
      </c>
      <c r="C34" s="0" t="n">
        <v>19346546.4434979</v>
      </c>
      <c r="D34" s="0" t="n">
        <v>20187685.4914614</v>
      </c>
      <c r="E34" s="0" t="n">
        <v>19377945.3105442</v>
      </c>
      <c r="F34" s="0" t="n">
        <v>15102646.0501089</v>
      </c>
      <c r="G34" s="0" t="n">
        <v>4243900.393389</v>
      </c>
      <c r="H34" s="0" t="n">
        <v>15189313.1541705</v>
      </c>
      <c r="I34" s="0" t="n">
        <v>4188632.15637376</v>
      </c>
      <c r="J34" s="0" t="n">
        <v>472782.197106061</v>
      </c>
      <c r="K34" s="0" t="n">
        <v>458598.731192879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20411758.3939507</v>
      </c>
      <c r="C35" s="0" t="n">
        <v>19592668.1973867</v>
      </c>
      <c r="D35" s="0" t="n">
        <v>20448449.8119092</v>
      </c>
      <c r="E35" s="0" t="n">
        <v>19626699.0952724</v>
      </c>
      <c r="F35" s="0" t="n">
        <v>15266110.3651686</v>
      </c>
      <c r="G35" s="0" t="n">
        <v>4326557.83221811</v>
      </c>
      <c r="H35" s="0" t="n">
        <v>15355112.3485087</v>
      </c>
      <c r="I35" s="0" t="n">
        <v>4271586.74676368</v>
      </c>
      <c r="J35" s="0" t="n">
        <v>485052.535430153</v>
      </c>
      <c r="K35" s="0" t="n">
        <v>470500.959367249</v>
      </c>
      <c r="L35" s="0" t="n">
        <v>3405094.00168743</v>
      </c>
      <c r="M35" s="0" t="n">
        <v>3211803.16165324</v>
      </c>
      <c r="N35" s="0" t="n">
        <v>3411179.82983451</v>
      </c>
      <c r="O35" s="0" t="n">
        <v>3217518.76497451</v>
      </c>
      <c r="P35" s="0" t="n">
        <v>80842.0892383589</v>
      </c>
      <c r="Q35" s="0" t="n">
        <v>78416.8265612081</v>
      </c>
    </row>
    <row r="36" customFormat="false" ht="12.8" hidden="false" customHeight="false" outlineLevel="0" collapsed="false">
      <c r="A36" s="0" t="n">
        <v>83</v>
      </c>
      <c r="B36" s="0" t="n">
        <v>20677531.0482905</v>
      </c>
      <c r="C36" s="0" t="n">
        <v>19846054.4269839</v>
      </c>
      <c r="D36" s="0" t="n">
        <v>20716781.4908999</v>
      </c>
      <c r="E36" s="0" t="n">
        <v>19882490.2276888</v>
      </c>
      <c r="F36" s="0" t="n">
        <v>15426041.2661871</v>
      </c>
      <c r="G36" s="0" t="n">
        <v>4420013.16079686</v>
      </c>
      <c r="H36" s="0" t="n">
        <v>15517896.1999671</v>
      </c>
      <c r="I36" s="0" t="n">
        <v>4364594.02772161</v>
      </c>
      <c r="J36" s="0" t="n">
        <v>499370.542511118</v>
      </c>
      <c r="K36" s="0" t="n">
        <v>484389.426235784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20931082.5298033</v>
      </c>
      <c r="C37" s="0" t="n">
        <v>20088649.5914324</v>
      </c>
      <c r="D37" s="0" t="n">
        <v>20972557.1252612</v>
      </c>
      <c r="E37" s="0" t="n">
        <v>20127191.0717877</v>
      </c>
      <c r="F37" s="0" t="n">
        <v>15573557.1323032</v>
      </c>
      <c r="G37" s="0" t="n">
        <v>4515092.45912925</v>
      </c>
      <c r="H37" s="0" t="n">
        <v>15667463.3301534</v>
      </c>
      <c r="I37" s="0" t="n">
        <v>4459727.74163436</v>
      </c>
      <c r="J37" s="0" t="n">
        <v>522021.982571829</v>
      </c>
      <c r="K37" s="0" t="n">
        <v>506361.323094674</v>
      </c>
      <c r="L37" s="0" t="n">
        <v>3490892.81475064</v>
      </c>
      <c r="M37" s="0" t="n">
        <v>3292031.62660932</v>
      </c>
      <c r="N37" s="0" t="n">
        <v>3497779.50438457</v>
      </c>
      <c r="O37" s="0" t="n">
        <v>3298504.09704842</v>
      </c>
      <c r="P37" s="0" t="n">
        <v>87003.6637619715</v>
      </c>
      <c r="Q37" s="0" t="n">
        <v>84393.5538491123</v>
      </c>
    </row>
    <row r="38" customFormat="false" ht="12.8" hidden="false" customHeight="false" outlineLevel="0" collapsed="false">
      <c r="A38" s="0" t="n">
        <v>85</v>
      </c>
      <c r="B38" s="0" t="n">
        <v>21209766.6309727</v>
      </c>
      <c r="C38" s="0" t="n">
        <v>20355046.1014716</v>
      </c>
      <c r="D38" s="0" t="n">
        <v>21252445.4105195</v>
      </c>
      <c r="E38" s="0" t="n">
        <v>20394714.8399769</v>
      </c>
      <c r="F38" s="0" t="n">
        <v>15739858.237844</v>
      </c>
      <c r="G38" s="0" t="n">
        <v>4615187.86362761</v>
      </c>
      <c r="H38" s="0" t="n">
        <v>15835473.7911328</v>
      </c>
      <c r="I38" s="0" t="n">
        <v>4559241.04884411</v>
      </c>
      <c r="J38" s="0" t="n">
        <v>553523.368557929</v>
      </c>
      <c r="K38" s="0" t="n">
        <v>536917.667501191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21420075.3317013</v>
      </c>
      <c r="C39" s="0" t="n">
        <v>20554577.578501</v>
      </c>
      <c r="D39" s="0" t="n">
        <v>21463059.0414071</v>
      </c>
      <c r="E39" s="0" t="n">
        <v>20594528.733087</v>
      </c>
      <c r="F39" s="0" t="n">
        <v>15851537.3410353</v>
      </c>
      <c r="G39" s="0" t="n">
        <v>4703040.23746574</v>
      </c>
      <c r="H39" s="0" t="n">
        <v>15947960.5501506</v>
      </c>
      <c r="I39" s="0" t="n">
        <v>4646568.1829364</v>
      </c>
      <c r="J39" s="0" t="n">
        <v>586859.160594278</v>
      </c>
      <c r="K39" s="0" t="n">
        <v>569253.385776449</v>
      </c>
      <c r="L39" s="0" t="n">
        <v>3572459.55439373</v>
      </c>
      <c r="M39" s="0" t="n">
        <v>3368596.42019683</v>
      </c>
      <c r="N39" s="0" t="n">
        <v>3579597.24818326</v>
      </c>
      <c r="O39" s="0" t="n">
        <v>3375304.85047925</v>
      </c>
      <c r="P39" s="0" t="n">
        <v>97809.8600990463</v>
      </c>
      <c r="Q39" s="0" t="n">
        <v>94875.5642960749</v>
      </c>
    </row>
    <row r="40" customFormat="false" ht="12.8" hidden="false" customHeight="false" outlineLevel="0" collapsed="false">
      <c r="A40" s="0" t="n">
        <v>87</v>
      </c>
      <c r="B40" s="0" t="n">
        <v>21667628.978302</v>
      </c>
      <c r="C40" s="0" t="n">
        <v>20790517.5444326</v>
      </c>
      <c r="D40" s="0" t="n">
        <v>21712252.6736663</v>
      </c>
      <c r="E40" s="0" t="n">
        <v>20832007.7935739</v>
      </c>
      <c r="F40" s="0" t="n">
        <v>15993642.404729</v>
      </c>
      <c r="G40" s="0" t="n">
        <v>4796875.13970359</v>
      </c>
      <c r="H40" s="0" t="n">
        <v>16091915.0096954</v>
      </c>
      <c r="I40" s="0" t="n">
        <v>4740092.78387842</v>
      </c>
      <c r="J40" s="0" t="n">
        <v>604230.780810107</v>
      </c>
      <c r="K40" s="0" t="n">
        <v>586103.857385803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21958269.5451043</v>
      </c>
      <c r="C41" s="0" t="n">
        <v>21068301.4401178</v>
      </c>
      <c r="D41" s="0" t="n">
        <v>22030421.020149</v>
      </c>
      <c r="E41" s="0" t="n">
        <v>21135781.61567</v>
      </c>
      <c r="F41" s="0" t="n">
        <v>16218641.211193</v>
      </c>
      <c r="G41" s="0" t="n">
        <v>4849660.22892476</v>
      </c>
      <c r="H41" s="0" t="n">
        <v>16320033.6972458</v>
      </c>
      <c r="I41" s="0" t="n">
        <v>4815747.91842414</v>
      </c>
      <c r="J41" s="0" t="n">
        <v>696322.647289517</v>
      </c>
      <c r="K41" s="0" t="n">
        <v>675432.967870831</v>
      </c>
      <c r="L41" s="0" t="n">
        <v>3661277.41317597</v>
      </c>
      <c r="M41" s="0" t="n">
        <v>3452232.0035454</v>
      </c>
      <c r="N41" s="0" t="n">
        <v>3673272.62354404</v>
      </c>
      <c r="O41" s="0" t="n">
        <v>3463503.04883191</v>
      </c>
      <c r="P41" s="0" t="n">
        <v>116053.774548253</v>
      </c>
      <c r="Q41" s="0" t="n">
        <v>112572.161311805</v>
      </c>
    </row>
    <row r="42" customFormat="false" ht="12.8" hidden="false" customHeight="false" outlineLevel="0" collapsed="false">
      <c r="A42" s="0" t="n">
        <v>89</v>
      </c>
      <c r="B42" s="0" t="n">
        <v>22186405.2348678</v>
      </c>
      <c r="C42" s="0" t="n">
        <v>21286372.7042748</v>
      </c>
      <c r="D42" s="0" t="n">
        <v>22259126.0112495</v>
      </c>
      <c r="E42" s="0" t="n">
        <v>21354385.9806368</v>
      </c>
      <c r="F42" s="0" t="n">
        <v>16368512.6201975</v>
      </c>
      <c r="G42" s="0" t="n">
        <v>4917860.08407729</v>
      </c>
      <c r="H42" s="0" t="n">
        <v>16470640.6056203</v>
      </c>
      <c r="I42" s="0" t="n">
        <v>4883745.3750165</v>
      </c>
      <c r="J42" s="0" t="n">
        <v>777703.971561896</v>
      </c>
      <c r="K42" s="0" t="n">
        <v>754372.85241504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22455021.6601619</v>
      </c>
      <c r="C43" s="0" t="n">
        <v>21543593.2499197</v>
      </c>
      <c r="D43" s="0" t="n">
        <v>22536360.566661</v>
      </c>
      <c r="E43" s="0" t="n">
        <v>21619831.8673761</v>
      </c>
      <c r="F43" s="0" t="n">
        <v>16533360.0288038</v>
      </c>
      <c r="G43" s="0" t="n">
        <v>5010233.22111586</v>
      </c>
      <c r="H43" s="0" t="n">
        <v>16636660.3054269</v>
      </c>
      <c r="I43" s="0" t="n">
        <v>4983171.56194915</v>
      </c>
      <c r="J43" s="0" t="n">
        <v>828782.387779655</v>
      </c>
      <c r="K43" s="0" t="n">
        <v>803918.916146265</v>
      </c>
      <c r="L43" s="0" t="n">
        <v>3745142.7305788</v>
      </c>
      <c r="M43" s="0" t="n">
        <v>3532112.2709832</v>
      </c>
      <c r="N43" s="0" t="n">
        <v>3758664.64721669</v>
      </c>
      <c r="O43" s="0" t="n">
        <v>3544814.32316349</v>
      </c>
      <c r="P43" s="0" t="n">
        <v>138130.397963276</v>
      </c>
      <c r="Q43" s="0" t="n">
        <v>133986.486024378</v>
      </c>
    </row>
    <row r="44" customFormat="false" ht="12.8" hidden="false" customHeight="false" outlineLevel="0" collapsed="false">
      <c r="A44" s="0" t="n">
        <v>91</v>
      </c>
      <c r="B44" s="0" t="n">
        <v>22734986.2570384</v>
      </c>
      <c r="C44" s="0" t="n">
        <v>21810965.1227239</v>
      </c>
      <c r="D44" s="0" t="n">
        <v>22818151.5060263</v>
      </c>
      <c r="E44" s="0" t="n">
        <v>21888926.0879338</v>
      </c>
      <c r="F44" s="0" t="n">
        <v>16716256.2096546</v>
      </c>
      <c r="G44" s="0" t="n">
        <v>5094708.91306928</v>
      </c>
      <c r="H44" s="0" t="n">
        <v>16821190.933328</v>
      </c>
      <c r="I44" s="0" t="n">
        <v>5067735.15460586</v>
      </c>
      <c r="J44" s="0" t="n">
        <v>903980.967143573</v>
      </c>
      <c r="K44" s="0" t="n">
        <v>876861.538129266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22873131.3082171</v>
      </c>
      <c r="C45" s="0" t="n">
        <v>21942752.3103456</v>
      </c>
      <c r="D45" s="0" t="n">
        <v>22957152.8534986</v>
      </c>
      <c r="E45" s="0" t="n">
        <v>22021520.8712665</v>
      </c>
      <c r="F45" s="0" t="n">
        <v>16772608.9575542</v>
      </c>
      <c r="G45" s="0" t="n">
        <v>5170143.35279135</v>
      </c>
      <c r="H45" s="0" t="n">
        <v>16878318.1586498</v>
      </c>
      <c r="I45" s="0" t="n">
        <v>5143202.71261667</v>
      </c>
      <c r="J45" s="0" t="n">
        <v>935624.373281072</v>
      </c>
      <c r="K45" s="0" t="n">
        <v>907555.64208264</v>
      </c>
      <c r="L45" s="0" t="n">
        <v>3811836.0453829</v>
      </c>
      <c r="M45" s="0" t="n">
        <v>3594763.14253252</v>
      </c>
      <c r="N45" s="0" t="n">
        <v>3825806.56083422</v>
      </c>
      <c r="O45" s="0" t="n">
        <v>3607888.35475681</v>
      </c>
      <c r="P45" s="0" t="n">
        <v>155937.395546845</v>
      </c>
      <c r="Q45" s="0" t="n">
        <v>151259.27368044</v>
      </c>
    </row>
    <row r="46" customFormat="false" ht="12.8" hidden="false" customHeight="false" outlineLevel="0" collapsed="false">
      <c r="A46" s="0" t="n">
        <v>93</v>
      </c>
      <c r="B46" s="0" t="n">
        <v>23145402.7613375</v>
      </c>
      <c r="C46" s="0" t="n">
        <v>22203601.2479941</v>
      </c>
      <c r="D46" s="0" t="n">
        <v>23230456.3801324</v>
      </c>
      <c r="E46" s="0" t="n">
        <v>22283338.4354201</v>
      </c>
      <c r="F46" s="0" t="n">
        <v>16960508.2369101</v>
      </c>
      <c r="G46" s="0" t="n">
        <v>5243093.01108399</v>
      </c>
      <c r="H46" s="0" t="n">
        <v>17067378.2316185</v>
      </c>
      <c r="I46" s="0" t="n">
        <v>5215960.20380167</v>
      </c>
      <c r="J46" s="0" t="n">
        <v>1041962.99885594</v>
      </c>
      <c r="K46" s="0" t="n">
        <v>1010704.10889026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23440292.0977526</v>
      </c>
      <c r="C47" s="0" t="n">
        <v>22485998.3529097</v>
      </c>
      <c r="D47" s="0" t="n">
        <v>23526581.9879082</v>
      </c>
      <c r="E47" s="0" t="n">
        <v>22566895.0164133</v>
      </c>
      <c r="F47" s="0" t="n">
        <v>17162118.8428273</v>
      </c>
      <c r="G47" s="0" t="n">
        <v>5323879.5100824</v>
      </c>
      <c r="H47" s="0" t="n">
        <v>17270450.8258109</v>
      </c>
      <c r="I47" s="0" t="n">
        <v>5296444.19060238</v>
      </c>
      <c r="J47" s="0" t="n">
        <v>1136255.74205225</v>
      </c>
      <c r="K47" s="0" t="n">
        <v>1102168.06979068</v>
      </c>
      <c r="L47" s="0" t="n">
        <v>3908486.9295095</v>
      </c>
      <c r="M47" s="0" t="n">
        <v>3687359.87280305</v>
      </c>
      <c r="N47" s="0" t="n">
        <v>3922834.84556557</v>
      </c>
      <c r="O47" s="0" t="n">
        <v>3700839.57695439</v>
      </c>
      <c r="P47" s="0" t="n">
        <v>189375.957008709</v>
      </c>
      <c r="Q47" s="0" t="n">
        <v>183694.678298447</v>
      </c>
    </row>
    <row r="48" customFormat="false" ht="12.8" hidden="false" customHeight="false" outlineLevel="0" collapsed="false">
      <c r="A48" s="0" t="n">
        <v>95</v>
      </c>
      <c r="B48" s="0" t="n">
        <v>23624904.4024224</v>
      </c>
      <c r="C48" s="0" t="n">
        <v>22662560.8216954</v>
      </c>
      <c r="D48" s="0" t="n">
        <v>23711268.7963116</v>
      </c>
      <c r="E48" s="0" t="n">
        <v>22743537.6045523</v>
      </c>
      <c r="F48" s="0" t="n">
        <v>17241165.0515442</v>
      </c>
      <c r="G48" s="0" t="n">
        <v>5421395.7701512</v>
      </c>
      <c r="H48" s="0" t="n">
        <v>17349370.41743</v>
      </c>
      <c r="I48" s="0" t="n">
        <v>5394167.1871223</v>
      </c>
      <c r="J48" s="0" t="n">
        <v>1182537.17725965</v>
      </c>
      <c r="K48" s="0" t="n">
        <v>1147061.06194186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23836087.792214</v>
      </c>
      <c r="C49" s="0" t="n">
        <v>22865290.2982307</v>
      </c>
      <c r="D49" s="0" t="n">
        <v>23924172.8755563</v>
      </c>
      <c r="E49" s="0" t="n">
        <v>22947888.9839408</v>
      </c>
      <c r="F49" s="0" t="n">
        <v>17373192.2030879</v>
      </c>
      <c r="G49" s="0" t="n">
        <v>5492098.09514281</v>
      </c>
      <c r="H49" s="0" t="n">
        <v>17483041.6550375</v>
      </c>
      <c r="I49" s="0" t="n">
        <v>5464847.32890331</v>
      </c>
      <c r="J49" s="0" t="n">
        <v>1220629.21232433</v>
      </c>
      <c r="K49" s="0" t="n">
        <v>1184010.3359546</v>
      </c>
      <c r="L49" s="0" t="n">
        <v>3975458.14370251</v>
      </c>
      <c r="M49" s="0" t="n">
        <v>3751183.65017687</v>
      </c>
      <c r="N49" s="0" t="n">
        <v>3990107.90489057</v>
      </c>
      <c r="O49" s="0" t="n">
        <v>3764950.15253973</v>
      </c>
      <c r="P49" s="0" t="n">
        <v>203438.202054055</v>
      </c>
      <c r="Q49" s="0" t="n">
        <v>197335.055992434</v>
      </c>
    </row>
    <row r="50" customFormat="false" ht="12.8" hidden="false" customHeight="false" outlineLevel="0" collapsed="false">
      <c r="A50" s="0" t="n">
        <v>97</v>
      </c>
      <c r="B50" s="0" t="n">
        <v>23891929.4392452</v>
      </c>
      <c r="C50" s="0" t="n">
        <v>22919201.0361207</v>
      </c>
      <c r="D50" s="0" t="n">
        <v>23980414.6889284</v>
      </c>
      <c r="E50" s="0" t="n">
        <v>23002176.531499</v>
      </c>
      <c r="F50" s="0" t="n">
        <v>17394499.4762184</v>
      </c>
      <c r="G50" s="0" t="n">
        <v>5524701.55990227</v>
      </c>
      <c r="H50" s="0" t="n">
        <v>17504723.9775817</v>
      </c>
      <c r="I50" s="0" t="n">
        <v>5497452.55391731</v>
      </c>
      <c r="J50" s="0" t="n">
        <v>1264652.27659821</v>
      </c>
      <c r="K50" s="0" t="n">
        <v>1226712.70830027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24020607.8587768</v>
      </c>
      <c r="C51" s="0" t="n">
        <v>23042922.5990388</v>
      </c>
      <c r="D51" s="0" t="n">
        <v>24111207.4000306</v>
      </c>
      <c r="E51" s="0" t="n">
        <v>23127895.0954748</v>
      </c>
      <c r="F51" s="0" t="n">
        <v>17460704.3995406</v>
      </c>
      <c r="G51" s="0" t="n">
        <v>5582218.19949828</v>
      </c>
      <c r="H51" s="0" t="n">
        <v>17572219.4877863</v>
      </c>
      <c r="I51" s="0" t="n">
        <v>5555675.60768849</v>
      </c>
      <c r="J51" s="0" t="n">
        <v>1379276.96659201</v>
      </c>
      <c r="K51" s="0" t="n">
        <v>1337898.65759425</v>
      </c>
      <c r="L51" s="0" t="n">
        <v>4005691.80096629</v>
      </c>
      <c r="M51" s="0" t="n">
        <v>3780395.73986925</v>
      </c>
      <c r="N51" s="0" t="n">
        <v>4020760.22191094</v>
      </c>
      <c r="O51" s="0" t="n">
        <v>3794555.33281457</v>
      </c>
      <c r="P51" s="0" t="n">
        <v>229879.494432001</v>
      </c>
      <c r="Q51" s="0" t="n">
        <v>222983.109599041</v>
      </c>
    </row>
    <row r="52" customFormat="false" ht="12.8" hidden="false" customHeight="false" outlineLevel="0" collapsed="false">
      <c r="A52" s="0" t="n">
        <v>99</v>
      </c>
      <c r="B52" s="0" t="n">
        <v>24258774.8172933</v>
      </c>
      <c r="C52" s="0" t="n">
        <v>23270423.547725</v>
      </c>
      <c r="D52" s="0" t="n">
        <v>24350682.4324062</v>
      </c>
      <c r="E52" s="0" t="n">
        <v>23356624.5182676</v>
      </c>
      <c r="F52" s="0" t="n">
        <v>17604642.7789873</v>
      </c>
      <c r="G52" s="0" t="n">
        <v>5665780.76873766</v>
      </c>
      <c r="H52" s="0" t="n">
        <v>17717540.3802712</v>
      </c>
      <c r="I52" s="0" t="n">
        <v>5639084.1379964</v>
      </c>
      <c r="J52" s="0" t="n">
        <v>1427527.62922959</v>
      </c>
      <c r="K52" s="0" t="n">
        <v>1384701.80035271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24451995.2393704</v>
      </c>
      <c r="C53" s="0" t="n">
        <v>23455240.5340261</v>
      </c>
      <c r="D53" s="0" t="n">
        <v>24544344.4352774</v>
      </c>
      <c r="E53" s="0" t="n">
        <v>23541855.0216907</v>
      </c>
      <c r="F53" s="0" t="n">
        <v>17736132.960326</v>
      </c>
      <c r="G53" s="0" t="n">
        <v>5719107.57370006</v>
      </c>
      <c r="H53" s="0" t="n">
        <v>17849572.4411713</v>
      </c>
      <c r="I53" s="0" t="n">
        <v>5692282.58051939</v>
      </c>
      <c r="J53" s="0" t="n">
        <v>1470663.67179868</v>
      </c>
      <c r="K53" s="0" t="n">
        <v>1426543.76164472</v>
      </c>
      <c r="L53" s="0" t="n">
        <v>4077795.15623155</v>
      </c>
      <c r="M53" s="0" t="n">
        <v>3848873.67806543</v>
      </c>
      <c r="N53" s="0" t="n">
        <v>4093154.73443152</v>
      </c>
      <c r="O53" s="0" t="n">
        <v>3863306.83877062</v>
      </c>
      <c r="P53" s="0" t="n">
        <v>245110.611966447</v>
      </c>
      <c r="Q53" s="0" t="n">
        <v>237757.293607454</v>
      </c>
    </row>
    <row r="54" customFormat="false" ht="12.8" hidden="false" customHeight="false" outlineLevel="0" collapsed="false">
      <c r="A54" s="0" t="n">
        <v>101</v>
      </c>
      <c r="B54" s="0" t="n">
        <v>24533173.9653739</v>
      </c>
      <c r="C54" s="0" t="n">
        <v>23533153.7174407</v>
      </c>
      <c r="D54" s="0" t="n">
        <v>24626218.3112096</v>
      </c>
      <c r="E54" s="0" t="n">
        <v>23620445.3889227</v>
      </c>
      <c r="F54" s="0" t="n">
        <v>17741092.4957107</v>
      </c>
      <c r="G54" s="0" t="n">
        <v>5792061.22173003</v>
      </c>
      <c r="H54" s="0" t="n">
        <v>17854492.621936</v>
      </c>
      <c r="I54" s="0" t="n">
        <v>5765952.76698666</v>
      </c>
      <c r="J54" s="0" t="n">
        <v>1526160.5120571</v>
      </c>
      <c r="K54" s="0" t="n">
        <v>1480375.69669539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24660081.5615646</v>
      </c>
      <c r="C55" s="0" t="n">
        <v>23654344.4159532</v>
      </c>
      <c r="D55" s="0" t="n">
        <v>24753824.5089495</v>
      </c>
      <c r="E55" s="0" t="n">
        <v>23742327.5309635</v>
      </c>
      <c r="F55" s="0" t="n">
        <v>17805925.5091814</v>
      </c>
      <c r="G55" s="0" t="n">
        <v>5848418.90677182</v>
      </c>
      <c r="H55" s="0" t="n">
        <v>17918526.9852689</v>
      </c>
      <c r="I55" s="0" t="n">
        <v>5823800.54569455</v>
      </c>
      <c r="J55" s="0" t="n">
        <v>1564590.17297311</v>
      </c>
      <c r="K55" s="0" t="n">
        <v>1517652.46778391</v>
      </c>
      <c r="L55" s="0" t="n">
        <v>4109482.05153796</v>
      </c>
      <c r="M55" s="0" t="n">
        <v>3878514.6374651</v>
      </c>
      <c r="N55" s="0" t="n">
        <v>4125080.96413259</v>
      </c>
      <c r="O55" s="0" t="n">
        <v>3893179.66424283</v>
      </c>
      <c r="P55" s="0" t="n">
        <v>260765.028828851</v>
      </c>
      <c r="Q55" s="0" t="n">
        <v>252942.077963986</v>
      </c>
    </row>
    <row r="56" customFormat="false" ht="12.8" hidden="false" customHeight="false" outlineLevel="0" collapsed="false">
      <c r="A56" s="0" t="n">
        <v>103</v>
      </c>
      <c r="B56" s="0" t="n">
        <v>24809959.1944938</v>
      </c>
      <c r="C56" s="0" t="n">
        <v>23797001.8790256</v>
      </c>
      <c r="D56" s="0" t="n">
        <v>24904482.0631431</v>
      </c>
      <c r="E56" s="0" t="n">
        <v>23885717.7235706</v>
      </c>
      <c r="F56" s="0" t="n">
        <v>17884442.5008349</v>
      </c>
      <c r="G56" s="0" t="n">
        <v>5912559.3781907</v>
      </c>
      <c r="H56" s="0" t="n">
        <v>17998321.5441088</v>
      </c>
      <c r="I56" s="0" t="n">
        <v>5887396.17946186</v>
      </c>
      <c r="J56" s="0" t="n">
        <v>1638943.84953232</v>
      </c>
      <c r="K56" s="0" t="n">
        <v>1589775.53404635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25143634.4313738</v>
      </c>
      <c r="C57" s="0" t="n">
        <v>24115497.2295696</v>
      </c>
      <c r="D57" s="0" t="n">
        <v>25239275.6725433</v>
      </c>
      <c r="E57" s="0" t="n">
        <v>24205264.5957586</v>
      </c>
      <c r="F57" s="0" t="n">
        <v>18078601.294876</v>
      </c>
      <c r="G57" s="0" t="n">
        <v>6036895.93469366</v>
      </c>
      <c r="H57" s="0" t="n">
        <v>18193630.811039</v>
      </c>
      <c r="I57" s="0" t="n">
        <v>6011633.78471958</v>
      </c>
      <c r="J57" s="0" t="n">
        <v>1731386.0832086</v>
      </c>
      <c r="K57" s="0" t="n">
        <v>1679444.50071234</v>
      </c>
      <c r="L57" s="0" t="n">
        <v>4187220.91340395</v>
      </c>
      <c r="M57" s="0" t="n">
        <v>3951992.93681088</v>
      </c>
      <c r="N57" s="0" t="n">
        <v>4203163.01185156</v>
      </c>
      <c r="O57" s="0" t="n">
        <v>3966980.56207561</v>
      </c>
      <c r="P57" s="0" t="n">
        <v>288564.347201434</v>
      </c>
      <c r="Q57" s="0" t="n">
        <v>279907.416785391</v>
      </c>
    </row>
    <row r="58" customFormat="false" ht="12.8" hidden="false" customHeight="false" outlineLevel="0" collapsed="false">
      <c r="A58" s="0" t="n">
        <v>105</v>
      </c>
      <c r="B58" s="0" t="n">
        <v>25261543.0795407</v>
      </c>
      <c r="C58" s="0" t="n">
        <v>24228675.0984967</v>
      </c>
      <c r="D58" s="0" t="n">
        <v>25357857.4917066</v>
      </c>
      <c r="E58" s="0" t="n">
        <v>24319074.922872</v>
      </c>
      <c r="F58" s="0" t="n">
        <v>18138304.7222496</v>
      </c>
      <c r="G58" s="0" t="n">
        <v>6090370.37624711</v>
      </c>
      <c r="H58" s="0" t="n">
        <v>18254039.4403194</v>
      </c>
      <c r="I58" s="0" t="n">
        <v>6065035.48255257</v>
      </c>
      <c r="J58" s="0" t="n">
        <v>1783714.99805662</v>
      </c>
      <c r="K58" s="0" t="n">
        <v>1730203.54811492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25381671.1866671</v>
      </c>
      <c r="C59" s="0" t="n">
        <v>24343998.7024043</v>
      </c>
      <c r="D59" s="0" t="n">
        <v>25478269.1380351</v>
      </c>
      <c r="E59" s="0" t="n">
        <v>24434664.8620676</v>
      </c>
      <c r="F59" s="0" t="n">
        <v>18219796.8965408</v>
      </c>
      <c r="G59" s="0" t="n">
        <v>6124201.80586354</v>
      </c>
      <c r="H59" s="0" t="n">
        <v>18335833.7080196</v>
      </c>
      <c r="I59" s="0" t="n">
        <v>6098831.15404808</v>
      </c>
      <c r="J59" s="0" t="n">
        <v>1852396.98003554</v>
      </c>
      <c r="K59" s="0" t="n">
        <v>1796825.07063448</v>
      </c>
      <c r="L59" s="0" t="n">
        <v>4227107.48404715</v>
      </c>
      <c r="M59" s="0" t="n">
        <v>3990242.95733026</v>
      </c>
      <c r="N59" s="0" t="n">
        <v>4243209.05430928</v>
      </c>
      <c r="O59" s="0" t="n">
        <v>4005380.49509241</v>
      </c>
      <c r="P59" s="0" t="n">
        <v>308732.830005924</v>
      </c>
      <c r="Q59" s="0" t="n">
        <v>299470.845105746</v>
      </c>
    </row>
    <row r="60" customFormat="false" ht="12.8" hidden="false" customHeight="false" outlineLevel="0" collapsed="false">
      <c r="A60" s="0" t="n">
        <v>107</v>
      </c>
      <c r="B60" s="0" t="n">
        <v>25434682.087799</v>
      </c>
      <c r="C60" s="0" t="n">
        <v>24395046.3998539</v>
      </c>
      <c r="D60" s="0" t="n">
        <v>25529794.8335983</v>
      </c>
      <c r="E60" s="0" t="n">
        <v>24484316.3213705</v>
      </c>
      <c r="F60" s="0" t="n">
        <v>18222592.2032755</v>
      </c>
      <c r="G60" s="0" t="n">
        <v>6172454.19657841</v>
      </c>
      <c r="H60" s="0" t="n">
        <v>18337259.8240193</v>
      </c>
      <c r="I60" s="0" t="n">
        <v>6147056.49735117</v>
      </c>
      <c r="J60" s="0" t="n">
        <v>1931026.28951928</v>
      </c>
      <c r="K60" s="0" t="n">
        <v>1873095.5008337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25373565.5226617</v>
      </c>
      <c r="C61" s="0" t="n">
        <v>24337210.046926</v>
      </c>
      <c r="D61" s="0" t="n">
        <v>25491535.870222</v>
      </c>
      <c r="E61" s="0" t="n">
        <v>24448082.5688706</v>
      </c>
      <c r="F61" s="0" t="n">
        <v>18160227.3178042</v>
      </c>
      <c r="G61" s="0" t="n">
        <v>6176982.72912185</v>
      </c>
      <c r="H61" s="0" t="n">
        <v>18271731.6301817</v>
      </c>
      <c r="I61" s="0" t="n">
        <v>6176350.93868885</v>
      </c>
      <c r="J61" s="0" t="n">
        <v>1973904.84257437</v>
      </c>
      <c r="K61" s="0" t="n">
        <v>1914687.69729714</v>
      </c>
      <c r="L61" s="0" t="n">
        <v>4226945.21587769</v>
      </c>
      <c r="M61" s="0" t="n">
        <v>3990991.44000204</v>
      </c>
      <c r="N61" s="0" t="n">
        <v>4246603.46851755</v>
      </c>
      <c r="O61" s="0" t="n">
        <v>4009467.16219227</v>
      </c>
      <c r="P61" s="0" t="n">
        <v>328984.140429062</v>
      </c>
      <c r="Q61" s="0" t="n">
        <v>319114.61621619</v>
      </c>
    </row>
    <row r="62" customFormat="false" ht="12.8" hidden="false" customHeight="false" outlineLevel="0" collapsed="false">
      <c r="A62" s="0" t="n">
        <v>109</v>
      </c>
      <c r="B62" s="0" t="n">
        <v>25482750.7259371</v>
      </c>
      <c r="C62" s="0" t="n">
        <v>24441579.0376769</v>
      </c>
      <c r="D62" s="0" t="n">
        <v>25601813.0259263</v>
      </c>
      <c r="E62" s="0" t="n">
        <v>24553487.5040531</v>
      </c>
      <c r="F62" s="0" t="n">
        <v>18249868.6077519</v>
      </c>
      <c r="G62" s="0" t="n">
        <v>6191710.42992496</v>
      </c>
      <c r="H62" s="0" t="n">
        <v>18362102.789083</v>
      </c>
      <c r="I62" s="0" t="n">
        <v>6191384.71497003</v>
      </c>
      <c r="J62" s="0" t="n">
        <v>2009922.71641569</v>
      </c>
      <c r="K62" s="0" t="n">
        <v>1949625.03492322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25490169.7523424</v>
      </c>
      <c r="C63" s="0" t="n">
        <v>24448505.5808567</v>
      </c>
      <c r="D63" s="0" t="n">
        <v>25609165.5349949</v>
      </c>
      <c r="E63" s="0" t="n">
        <v>24560351.5173238</v>
      </c>
      <c r="F63" s="0" t="n">
        <v>18229045.5837631</v>
      </c>
      <c r="G63" s="0" t="n">
        <v>6219459.99709368</v>
      </c>
      <c r="H63" s="0" t="n">
        <v>18341264.6658015</v>
      </c>
      <c r="I63" s="0" t="n">
        <v>6219086.85152235</v>
      </c>
      <c r="J63" s="0" t="n">
        <v>2073240.03937962</v>
      </c>
      <c r="K63" s="0" t="n">
        <v>2011042.83819823</v>
      </c>
      <c r="L63" s="0" t="n">
        <v>4244038.02157214</v>
      </c>
      <c r="M63" s="0" t="n">
        <v>4007053.47050443</v>
      </c>
      <c r="N63" s="0" t="n">
        <v>4263868.86544154</v>
      </c>
      <c r="O63" s="0" t="n">
        <v>4025693.05606377</v>
      </c>
      <c r="P63" s="0" t="n">
        <v>345540.00656327</v>
      </c>
      <c r="Q63" s="0" t="n">
        <v>335173.806366372</v>
      </c>
    </row>
    <row r="64" customFormat="false" ht="12.8" hidden="false" customHeight="false" outlineLevel="0" collapsed="false">
      <c r="A64" s="0" t="n">
        <v>111</v>
      </c>
      <c r="B64" s="0" t="n">
        <v>25669725.6826745</v>
      </c>
      <c r="C64" s="0" t="n">
        <v>24620161.4516349</v>
      </c>
      <c r="D64" s="0" t="n">
        <v>25789619.4669123</v>
      </c>
      <c r="E64" s="0" t="n">
        <v>24732858.2298288</v>
      </c>
      <c r="F64" s="0" t="n">
        <v>18388142.2732816</v>
      </c>
      <c r="G64" s="0" t="n">
        <v>6232019.17835336</v>
      </c>
      <c r="H64" s="0" t="n">
        <v>18500994.9806387</v>
      </c>
      <c r="I64" s="0" t="n">
        <v>6231863.24919016</v>
      </c>
      <c r="J64" s="0" t="n">
        <v>2143889.38924656</v>
      </c>
      <c r="K64" s="0" t="n">
        <v>2079572.70756916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25860219.2717727</v>
      </c>
      <c r="C65" s="0" t="n">
        <v>24802317.4291479</v>
      </c>
      <c r="D65" s="0" t="n">
        <v>25980144.5947</v>
      </c>
      <c r="E65" s="0" t="n">
        <v>24915043.8444492</v>
      </c>
      <c r="F65" s="0" t="n">
        <v>18534242.1793634</v>
      </c>
      <c r="G65" s="0" t="n">
        <v>6268075.24978445</v>
      </c>
      <c r="H65" s="0" t="n">
        <v>18647124.9541602</v>
      </c>
      <c r="I65" s="0" t="n">
        <v>6267918.89028898</v>
      </c>
      <c r="J65" s="0" t="n">
        <v>2200691.58458326</v>
      </c>
      <c r="K65" s="0" t="n">
        <v>2134670.83704576</v>
      </c>
      <c r="L65" s="0" t="n">
        <v>4305725.24882893</v>
      </c>
      <c r="M65" s="0" t="n">
        <v>4065704.93070779</v>
      </c>
      <c r="N65" s="0" t="n">
        <v>4325712.20598493</v>
      </c>
      <c r="O65" s="0" t="n">
        <v>4084492.41841456</v>
      </c>
      <c r="P65" s="0" t="n">
        <v>366781.930763876</v>
      </c>
      <c r="Q65" s="0" t="n">
        <v>355778.47284096</v>
      </c>
    </row>
    <row r="66" customFormat="false" ht="12.8" hidden="false" customHeight="false" outlineLevel="0" collapsed="false">
      <c r="A66" s="0" t="n">
        <v>113</v>
      </c>
      <c r="B66" s="0" t="n">
        <v>25973932.8243346</v>
      </c>
      <c r="C66" s="0" t="n">
        <v>24911710.205046</v>
      </c>
      <c r="D66" s="0" t="n">
        <v>26092953.124146</v>
      </c>
      <c r="E66" s="0" t="n">
        <v>25023585.8952142</v>
      </c>
      <c r="F66" s="0" t="n">
        <v>18591047.5265427</v>
      </c>
      <c r="G66" s="0" t="n">
        <v>6320662.67850333</v>
      </c>
      <c r="H66" s="0" t="n">
        <v>18703079.7330038</v>
      </c>
      <c r="I66" s="0" t="n">
        <v>6320506.16221035</v>
      </c>
      <c r="J66" s="0" t="n">
        <v>2324082.68839344</v>
      </c>
      <c r="K66" s="0" t="n">
        <v>2254360.20774163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26075167.4081814</v>
      </c>
      <c r="C67" s="0" t="n">
        <v>25007770.9002507</v>
      </c>
      <c r="D67" s="0" t="n">
        <v>26194262.1696882</v>
      </c>
      <c r="E67" s="0" t="n">
        <v>25119715.4065133</v>
      </c>
      <c r="F67" s="0" t="n">
        <v>18648514.6544792</v>
      </c>
      <c r="G67" s="0" t="n">
        <v>6359256.24577147</v>
      </c>
      <c r="H67" s="0" t="n">
        <v>18760653.7976596</v>
      </c>
      <c r="I67" s="0" t="n">
        <v>6359061.60885374</v>
      </c>
      <c r="J67" s="0" t="n">
        <v>2398426.381958</v>
      </c>
      <c r="K67" s="0" t="n">
        <v>2326473.59049926</v>
      </c>
      <c r="L67" s="0" t="n">
        <v>4340038.19558773</v>
      </c>
      <c r="M67" s="0" t="n">
        <v>4098585.74657246</v>
      </c>
      <c r="N67" s="0" t="n">
        <v>4359886.51639651</v>
      </c>
      <c r="O67" s="0" t="n">
        <v>4117242.71352442</v>
      </c>
      <c r="P67" s="0" t="n">
        <v>399737.730326333</v>
      </c>
      <c r="Q67" s="0" t="n">
        <v>387745.598416543</v>
      </c>
    </row>
    <row r="68" customFormat="false" ht="12.8" hidden="false" customHeight="false" outlineLevel="0" collapsed="false">
      <c r="A68" s="0" t="n">
        <v>115</v>
      </c>
      <c r="B68" s="0" t="n">
        <v>26188128.5366798</v>
      </c>
      <c r="C68" s="0" t="n">
        <v>25116900.8662236</v>
      </c>
      <c r="D68" s="0" t="n">
        <v>26308686.4926829</v>
      </c>
      <c r="E68" s="0" t="n">
        <v>25230221.7064508</v>
      </c>
      <c r="F68" s="0" t="n">
        <v>18713059.0332023</v>
      </c>
      <c r="G68" s="0" t="n">
        <v>6403841.83302122</v>
      </c>
      <c r="H68" s="0" t="n">
        <v>18826574.8076556</v>
      </c>
      <c r="I68" s="0" t="n">
        <v>6403646.8987952</v>
      </c>
      <c r="J68" s="0" t="n">
        <v>2455242.98291197</v>
      </c>
      <c r="K68" s="0" t="n">
        <v>2381585.69342461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26211812.9112797</v>
      </c>
      <c r="C69" s="0" t="n">
        <v>25139727.2114173</v>
      </c>
      <c r="D69" s="0" t="n">
        <v>26332738.3940314</v>
      </c>
      <c r="E69" s="0" t="n">
        <v>25253400.3167857</v>
      </c>
      <c r="F69" s="0" t="n">
        <v>18708954.4295165</v>
      </c>
      <c r="G69" s="0" t="n">
        <v>6430772.78190084</v>
      </c>
      <c r="H69" s="0" t="n">
        <v>18822614.3916943</v>
      </c>
      <c r="I69" s="0" t="n">
        <v>6430785.92509143</v>
      </c>
      <c r="J69" s="0" t="n">
        <v>2460861.8822956</v>
      </c>
      <c r="K69" s="0" t="n">
        <v>2387036.02582673</v>
      </c>
      <c r="L69" s="0" t="n">
        <v>4363021.0018808</v>
      </c>
      <c r="M69" s="0" t="n">
        <v>4120682.85656255</v>
      </c>
      <c r="N69" s="0" t="n">
        <v>4383175.81190336</v>
      </c>
      <c r="O69" s="0" t="n">
        <v>4139629.03009652</v>
      </c>
      <c r="P69" s="0" t="n">
        <v>410143.647049266</v>
      </c>
      <c r="Q69" s="0" t="n">
        <v>397839.337637788</v>
      </c>
    </row>
    <row r="70" customFormat="false" ht="12.8" hidden="false" customHeight="false" outlineLevel="0" collapsed="false">
      <c r="A70" s="0" t="n">
        <v>117</v>
      </c>
      <c r="B70" s="0" t="n">
        <v>26335823.3669394</v>
      </c>
      <c r="C70" s="0" t="n">
        <v>25257554.2387494</v>
      </c>
      <c r="D70" s="0" t="n">
        <v>26456571.1005742</v>
      </c>
      <c r="E70" s="0" t="n">
        <v>25371060.6356646</v>
      </c>
      <c r="F70" s="0" t="n">
        <v>18764815.148884</v>
      </c>
      <c r="G70" s="0" t="n">
        <v>6492739.08986546</v>
      </c>
      <c r="H70" s="0" t="n">
        <v>18878308.3983945</v>
      </c>
      <c r="I70" s="0" t="n">
        <v>6492752.23727009</v>
      </c>
      <c r="J70" s="0" t="n">
        <v>2529541.8412874</v>
      </c>
      <c r="K70" s="0" t="n">
        <v>2453655.58604878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26460593.2113957</v>
      </c>
      <c r="C71" s="0" t="n">
        <v>25377325.7812885</v>
      </c>
      <c r="D71" s="0" t="n">
        <v>26579176.6268072</v>
      </c>
      <c r="E71" s="0" t="n">
        <v>25488798.5260693</v>
      </c>
      <c r="F71" s="0" t="n">
        <v>18859285.0751303</v>
      </c>
      <c r="G71" s="0" t="n">
        <v>6518040.70615819</v>
      </c>
      <c r="H71" s="0" t="n">
        <v>18970758.1104494</v>
      </c>
      <c r="I71" s="0" t="n">
        <v>6518040.41561998</v>
      </c>
      <c r="J71" s="0" t="n">
        <v>2614580.17522599</v>
      </c>
      <c r="K71" s="0" t="n">
        <v>2536142.76996921</v>
      </c>
      <c r="L71" s="0" t="n">
        <v>4404372.54129902</v>
      </c>
      <c r="M71" s="0" t="n">
        <v>4160288.26986827</v>
      </c>
      <c r="N71" s="0" t="n">
        <v>4424137.21646875</v>
      </c>
      <c r="O71" s="0" t="n">
        <v>4178868.1959116</v>
      </c>
      <c r="P71" s="0" t="n">
        <v>435763.362537666</v>
      </c>
      <c r="Q71" s="0" t="n">
        <v>422690.461661536</v>
      </c>
    </row>
    <row r="72" customFormat="false" ht="12.8" hidden="false" customHeight="false" outlineLevel="0" collapsed="false">
      <c r="A72" s="0" t="n">
        <v>119</v>
      </c>
      <c r="B72" s="0" t="n">
        <v>26614777.2327275</v>
      </c>
      <c r="C72" s="0" t="n">
        <v>25525384.6443594</v>
      </c>
      <c r="D72" s="0" t="n">
        <v>26732993.183834</v>
      </c>
      <c r="E72" s="0" t="n">
        <v>25636512.04843</v>
      </c>
      <c r="F72" s="0" t="n">
        <v>18936963.3248673</v>
      </c>
      <c r="G72" s="0" t="n">
        <v>6588421.31949207</v>
      </c>
      <c r="H72" s="0" t="n">
        <v>19048091.0207845</v>
      </c>
      <c r="I72" s="0" t="n">
        <v>6588421.02764541</v>
      </c>
      <c r="J72" s="0" t="n">
        <v>2668372.31660247</v>
      </c>
      <c r="K72" s="0" t="n">
        <v>2588321.1471044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26718888.7015695</v>
      </c>
      <c r="C73" s="0" t="n">
        <v>25624801.8400754</v>
      </c>
      <c r="D73" s="0" t="n">
        <v>26836874.6755075</v>
      </c>
      <c r="E73" s="0" t="n">
        <v>25735713.0746738</v>
      </c>
      <c r="F73" s="0" t="n">
        <v>18979368.3355651</v>
      </c>
      <c r="G73" s="0" t="n">
        <v>6645433.50451032</v>
      </c>
      <c r="H73" s="0" t="n">
        <v>19090279.8639241</v>
      </c>
      <c r="I73" s="0" t="n">
        <v>6645433.21074967</v>
      </c>
      <c r="J73" s="0" t="n">
        <v>2704087.13650861</v>
      </c>
      <c r="K73" s="0" t="n">
        <v>2622964.52241335</v>
      </c>
      <c r="L73" s="0" t="n">
        <v>4446776.40188262</v>
      </c>
      <c r="M73" s="0" t="n">
        <v>4200490.48875319</v>
      </c>
      <c r="N73" s="0" t="n">
        <v>4466441.51852519</v>
      </c>
      <c r="O73" s="0" t="n">
        <v>4218976.83413297</v>
      </c>
      <c r="P73" s="0" t="n">
        <v>450681.189418102</v>
      </c>
      <c r="Q73" s="0" t="n">
        <v>437160.753735559</v>
      </c>
    </row>
    <row r="74" customFormat="false" ht="12.8" hidden="false" customHeight="false" outlineLevel="0" collapsed="false">
      <c r="A74" s="0" t="n">
        <v>121</v>
      </c>
      <c r="B74" s="0" t="n">
        <v>26703485.6121134</v>
      </c>
      <c r="C74" s="0" t="n">
        <v>25611121.9463316</v>
      </c>
      <c r="D74" s="0" t="n">
        <v>26820500.3433448</v>
      </c>
      <c r="E74" s="0" t="n">
        <v>25721120.2157081</v>
      </c>
      <c r="F74" s="0" t="n">
        <v>18963343.5443372</v>
      </c>
      <c r="G74" s="0" t="n">
        <v>6647778.40199436</v>
      </c>
      <c r="H74" s="0" t="n">
        <v>19073342.083956</v>
      </c>
      <c r="I74" s="0" t="n">
        <v>6647778.13175204</v>
      </c>
      <c r="J74" s="0" t="n">
        <v>2750055.95530593</v>
      </c>
      <c r="K74" s="0" t="n">
        <v>2667554.27664675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26754675.221033</v>
      </c>
      <c r="C75" s="0" t="n">
        <v>25661237.5513292</v>
      </c>
      <c r="D75" s="0" t="n">
        <v>26871635.2837226</v>
      </c>
      <c r="E75" s="0" t="n">
        <v>25771184.4349807</v>
      </c>
      <c r="F75" s="0" t="n">
        <v>18979799.2896298</v>
      </c>
      <c r="G75" s="0" t="n">
        <v>6681438.26169942</v>
      </c>
      <c r="H75" s="0" t="n">
        <v>19089746.4436888</v>
      </c>
      <c r="I75" s="0" t="n">
        <v>6681437.99129184</v>
      </c>
      <c r="J75" s="0" t="n">
        <v>2821242.44115415</v>
      </c>
      <c r="K75" s="0" t="n">
        <v>2736605.16791952</v>
      </c>
      <c r="L75" s="0" t="n">
        <v>4454871.0163315</v>
      </c>
      <c r="M75" s="0" t="n">
        <v>4209635.44188618</v>
      </c>
      <c r="N75" s="0" t="n">
        <v>4474365.14876888</v>
      </c>
      <c r="O75" s="0" t="n">
        <v>4227961.06383587</v>
      </c>
      <c r="P75" s="0" t="n">
        <v>470207.073525691</v>
      </c>
      <c r="Q75" s="0" t="n">
        <v>456100.86131992</v>
      </c>
    </row>
    <row r="76" customFormat="false" ht="12.8" hidden="false" customHeight="false" outlineLevel="0" collapsed="false">
      <c r="A76" s="0" t="n">
        <v>123</v>
      </c>
      <c r="B76" s="0" t="n">
        <v>26894977.4277424</v>
      </c>
      <c r="C76" s="0" t="n">
        <v>25795870.6269927</v>
      </c>
      <c r="D76" s="0" t="n">
        <v>27011907.4721744</v>
      </c>
      <c r="E76" s="0" t="n">
        <v>25905789.5556887</v>
      </c>
      <c r="F76" s="0" t="n">
        <v>19076117.7834949</v>
      </c>
      <c r="G76" s="0" t="n">
        <v>6719752.84349779</v>
      </c>
      <c r="H76" s="0" t="n">
        <v>19186036.9868561</v>
      </c>
      <c r="I76" s="0" t="n">
        <v>6719752.56883262</v>
      </c>
      <c r="J76" s="0" t="n">
        <v>2887307.29910706</v>
      </c>
      <c r="K76" s="0" t="n">
        <v>2800688.08013385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26974985.2312776</v>
      </c>
      <c r="C77" s="0" t="n">
        <v>25874047.5391748</v>
      </c>
      <c r="D77" s="0" t="n">
        <v>27091830.2134997</v>
      </c>
      <c r="E77" s="0" t="n">
        <v>25983886.52328</v>
      </c>
      <c r="F77" s="0" t="n">
        <v>19180716.2792626</v>
      </c>
      <c r="G77" s="0" t="n">
        <v>6693331.25991228</v>
      </c>
      <c r="H77" s="0" t="n">
        <v>19290555.5388467</v>
      </c>
      <c r="I77" s="0" t="n">
        <v>6693330.98443333</v>
      </c>
      <c r="J77" s="0" t="n">
        <v>2969658.30666115</v>
      </c>
      <c r="K77" s="0" t="n">
        <v>2880568.55746132</v>
      </c>
      <c r="L77" s="0" t="n">
        <v>4491967.42024955</v>
      </c>
      <c r="M77" s="0" t="n">
        <v>4245300.29197232</v>
      </c>
      <c r="N77" s="0" t="n">
        <v>4511442.421584</v>
      </c>
      <c r="O77" s="0" t="n">
        <v>4263607.93682482</v>
      </c>
      <c r="P77" s="0" t="n">
        <v>494943.051110192</v>
      </c>
      <c r="Q77" s="0" t="n">
        <v>480094.759576886</v>
      </c>
    </row>
    <row r="78" customFormat="false" ht="12.8" hidden="false" customHeight="false" outlineLevel="0" collapsed="false">
      <c r="A78" s="0" t="n">
        <v>125</v>
      </c>
      <c r="B78" s="0" t="n">
        <v>27205625.8070534</v>
      </c>
      <c r="C78" s="0" t="n">
        <v>26095250.2256829</v>
      </c>
      <c r="D78" s="0" t="n">
        <v>27323426.6670882</v>
      </c>
      <c r="E78" s="0" t="n">
        <v>26205988.2468983</v>
      </c>
      <c r="F78" s="0" t="n">
        <v>19349950.0444878</v>
      </c>
      <c r="G78" s="0" t="n">
        <v>6745300.18119507</v>
      </c>
      <c r="H78" s="0" t="n">
        <v>19460688.3388691</v>
      </c>
      <c r="I78" s="0" t="n">
        <v>6745299.90802918</v>
      </c>
      <c r="J78" s="0" t="n">
        <v>3035002.28022454</v>
      </c>
      <c r="K78" s="0" t="n">
        <v>2943952.21181781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27302676.6888663</v>
      </c>
      <c r="C79" s="0" t="n">
        <v>26188423.666392</v>
      </c>
      <c r="D79" s="0" t="n">
        <v>27420467.3375681</v>
      </c>
      <c r="E79" s="0" t="n">
        <v>26299151.8321597</v>
      </c>
      <c r="F79" s="0" t="n">
        <v>19391620.1073053</v>
      </c>
      <c r="G79" s="0" t="n">
        <v>6796803.55908665</v>
      </c>
      <c r="H79" s="0" t="n">
        <v>19502348.5465864</v>
      </c>
      <c r="I79" s="0" t="n">
        <v>6796803.28557331</v>
      </c>
      <c r="J79" s="0" t="n">
        <v>3074164.23260042</v>
      </c>
      <c r="K79" s="0" t="n">
        <v>2981939.3056224</v>
      </c>
      <c r="L79" s="0" t="n">
        <v>4546471.7578363</v>
      </c>
      <c r="M79" s="0" t="n">
        <v>4297214.12037054</v>
      </c>
      <c r="N79" s="0" t="n">
        <v>4566104.41550862</v>
      </c>
      <c r="O79" s="0" t="n">
        <v>4315669.96623529</v>
      </c>
      <c r="P79" s="0" t="n">
        <v>512360.705433403</v>
      </c>
      <c r="Q79" s="0" t="n">
        <v>496989.884270401</v>
      </c>
    </row>
    <row r="80" customFormat="false" ht="12.8" hidden="false" customHeight="false" outlineLevel="0" collapsed="false">
      <c r="A80" s="0" t="n">
        <v>127</v>
      </c>
      <c r="B80" s="0" t="n">
        <v>27472172.5004771</v>
      </c>
      <c r="C80" s="0" t="n">
        <v>26349944.6340042</v>
      </c>
      <c r="D80" s="0" t="n">
        <v>27590082.7069197</v>
      </c>
      <c r="E80" s="0" t="n">
        <v>26460789.1366896</v>
      </c>
      <c r="F80" s="0" t="n">
        <v>19487057.1804433</v>
      </c>
      <c r="G80" s="0" t="n">
        <v>6862887.45356096</v>
      </c>
      <c r="H80" s="0" t="n">
        <v>19597901.9579299</v>
      </c>
      <c r="I80" s="0" t="n">
        <v>6862887.17875977</v>
      </c>
      <c r="J80" s="0" t="n">
        <v>3078484.54743226</v>
      </c>
      <c r="K80" s="0" t="n">
        <v>2986130.0110093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27502963.6777311</v>
      </c>
      <c r="C81" s="0" t="n">
        <v>26380243.1093482</v>
      </c>
      <c r="D81" s="0" t="n">
        <v>27620164.0131013</v>
      </c>
      <c r="E81" s="0" t="n">
        <v>26490420.3418939</v>
      </c>
      <c r="F81" s="0" t="n">
        <v>19502762.5902506</v>
      </c>
      <c r="G81" s="0" t="n">
        <v>6877480.51909765</v>
      </c>
      <c r="H81" s="0" t="n">
        <v>19612940.102006</v>
      </c>
      <c r="I81" s="0" t="n">
        <v>6877480.23988784</v>
      </c>
      <c r="J81" s="0" t="n">
        <v>3137440.55431073</v>
      </c>
      <c r="K81" s="0" t="n">
        <v>3043317.33768141</v>
      </c>
      <c r="L81" s="0" t="n">
        <v>4579794.62320855</v>
      </c>
      <c r="M81" s="0" t="n">
        <v>4329012.67844486</v>
      </c>
      <c r="N81" s="0" t="n">
        <v>4599329.59769437</v>
      </c>
      <c r="O81" s="0" t="n">
        <v>4347376.7045966</v>
      </c>
      <c r="P81" s="0" t="n">
        <v>522906.759051789</v>
      </c>
      <c r="Q81" s="0" t="n">
        <v>507219.556280235</v>
      </c>
    </row>
    <row r="82" customFormat="false" ht="12.8" hidden="false" customHeight="false" outlineLevel="0" collapsed="false">
      <c r="A82" s="0" t="n">
        <v>129</v>
      </c>
      <c r="B82" s="0" t="n">
        <v>27539664.1969153</v>
      </c>
      <c r="C82" s="0" t="n">
        <v>26416504.5441017</v>
      </c>
      <c r="D82" s="0" t="n">
        <v>27656271.6440721</v>
      </c>
      <c r="E82" s="0" t="n">
        <v>26526124.7899037</v>
      </c>
      <c r="F82" s="0" t="n">
        <v>19529925.240598</v>
      </c>
      <c r="G82" s="0" t="n">
        <v>6886579.30350375</v>
      </c>
      <c r="H82" s="0" t="n">
        <v>19639545.7661432</v>
      </c>
      <c r="I82" s="0" t="n">
        <v>6886579.02376051</v>
      </c>
      <c r="J82" s="0" t="n">
        <v>3213397.44446552</v>
      </c>
      <c r="K82" s="0" t="n">
        <v>3116995.52113156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27622067.8500307</v>
      </c>
      <c r="C83" s="0" t="n">
        <v>26495612.6849821</v>
      </c>
      <c r="D83" s="0" t="n">
        <v>27737644.0542224</v>
      </c>
      <c r="E83" s="0" t="n">
        <v>26604263.7374877</v>
      </c>
      <c r="F83" s="0" t="n">
        <v>19554236.4536478</v>
      </c>
      <c r="G83" s="0" t="n">
        <v>6941376.23133431</v>
      </c>
      <c r="H83" s="0" t="n">
        <v>19662887.7875541</v>
      </c>
      <c r="I83" s="0" t="n">
        <v>6941375.94993356</v>
      </c>
      <c r="J83" s="0" t="n">
        <v>3252355.77545632</v>
      </c>
      <c r="K83" s="0" t="n">
        <v>3154785.10219263</v>
      </c>
      <c r="L83" s="0" t="n">
        <v>4597959.35685827</v>
      </c>
      <c r="M83" s="0" t="n">
        <v>4346076.9094833</v>
      </c>
      <c r="N83" s="0" t="n">
        <v>4617223.73205029</v>
      </c>
      <c r="O83" s="0" t="n">
        <v>4364186.57341613</v>
      </c>
      <c r="P83" s="0" t="n">
        <v>542059.295909386</v>
      </c>
      <c r="Q83" s="0" t="n">
        <v>525797.517032104</v>
      </c>
    </row>
    <row r="84" customFormat="false" ht="12.8" hidden="false" customHeight="false" outlineLevel="0" collapsed="false">
      <c r="A84" s="0" t="n">
        <v>131</v>
      </c>
      <c r="B84" s="0" t="n">
        <v>27640515.9977258</v>
      </c>
      <c r="C84" s="0" t="n">
        <v>26513979.1245004</v>
      </c>
      <c r="D84" s="0" t="n">
        <v>27755538.6604977</v>
      </c>
      <c r="E84" s="0" t="n">
        <v>26622109.0541197</v>
      </c>
      <c r="F84" s="0" t="n">
        <v>19562177.9959557</v>
      </c>
      <c r="G84" s="0" t="n">
        <v>6951801.12854472</v>
      </c>
      <c r="H84" s="0" t="n">
        <v>19670308.2057799</v>
      </c>
      <c r="I84" s="0" t="n">
        <v>6951800.84833983</v>
      </c>
      <c r="J84" s="0" t="n">
        <v>3306549.57924249</v>
      </c>
      <c r="K84" s="0" t="n">
        <v>3207353.09186522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27748720.6502225</v>
      </c>
      <c r="C85" s="0" t="n">
        <v>26618666.1078578</v>
      </c>
      <c r="D85" s="0" t="n">
        <v>27863127.7701419</v>
      </c>
      <c r="E85" s="0" t="n">
        <v>26726216.5708386</v>
      </c>
      <c r="F85" s="0" t="n">
        <v>19637867.4849892</v>
      </c>
      <c r="G85" s="0" t="n">
        <v>6980798.62286865</v>
      </c>
      <c r="H85" s="0" t="n">
        <v>19745418.2297104</v>
      </c>
      <c r="I85" s="0" t="n">
        <v>6980798.34112816</v>
      </c>
      <c r="J85" s="0" t="n">
        <v>3377297.37852851</v>
      </c>
      <c r="K85" s="0" t="n">
        <v>3275978.45717265</v>
      </c>
      <c r="L85" s="0" t="n">
        <v>4619663.51025569</v>
      </c>
      <c r="M85" s="0" t="n">
        <v>4367387.09757484</v>
      </c>
      <c r="N85" s="0" t="n">
        <v>4638732.74546855</v>
      </c>
      <c r="O85" s="0" t="n">
        <v>4385313.34008835</v>
      </c>
      <c r="P85" s="0" t="n">
        <v>562882.896421418</v>
      </c>
      <c r="Q85" s="0" t="n">
        <v>545996.409528775</v>
      </c>
    </row>
    <row r="86" customFormat="false" ht="12.8" hidden="false" customHeight="false" outlineLevel="0" collapsed="false">
      <c r="A86" s="0" t="n">
        <v>133</v>
      </c>
      <c r="B86" s="0" t="n">
        <v>27800354.1898924</v>
      </c>
      <c r="C86" s="0" t="n">
        <v>26668858.9069001</v>
      </c>
      <c r="D86" s="0" t="n">
        <v>27913253.2836639</v>
      </c>
      <c r="E86" s="0" t="n">
        <v>26774991.821713</v>
      </c>
      <c r="F86" s="0" t="n">
        <v>19657771.2097253</v>
      </c>
      <c r="G86" s="0" t="n">
        <v>7011087.69717485</v>
      </c>
      <c r="H86" s="0" t="n">
        <v>19763904.4068493</v>
      </c>
      <c r="I86" s="0" t="n">
        <v>7011087.41486368</v>
      </c>
      <c r="J86" s="0" t="n">
        <v>3467703.81115621</v>
      </c>
      <c r="K86" s="0" t="n">
        <v>3363672.69682152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27834053.1626928</v>
      </c>
      <c r="C87" s="0" t="n">
        <v>26702219.117577</v>
      </c>
      <c r="D87" s="0" t="n">
        <v>27945331.9273361</v>
      </c>
      <c r="E87" s="0" t="n">
        <v>26806828.9272984</v>
      </c>
      <c r="F87" s="0" t="n">
        <v>19675357.0403016</v>
      </c>
      <c r="G87" s="0" t="n">
        <v>7026862.07727537</v>
      </c>
      <c r="H87" s="0" t="n">
        <v>19779967.13249</v>
      </c>
      <c r="I87" s="0" t="n">
        <v>7026861.7948083</v>
      </c>
      <c r="J87" s="0" t="n">
        <v>3542770.18173087</v>
      </c>
      <c r="K87" s="0" t="n">
        <v>3436487.07627894</v>
      </c>
      <c r="L87" s="0" t="n">
        <v>4634179.90438969</v>
      </c>
      <c r="M87" s="0" t="n">
        <v>4382036.27248657</v>
      </c>
      <c r="N87" s="0" t="n">
        <v>4652727.74718107</v>
      </c>
      <c r="O87" s="0" t="n">
        <v>4399472.44383616</v>
      </c>
      <c r="P87" s="0" t="n">
        <v>590461.696955145</v>
      </c>
      <c r="Q87" s="0" t="n">
        <v>572747.84604649</v>
      </c>
    </row>
    <row r="88" customFormat="false" ht="12.8" hidden="false" customHeight="false" outlineLevel="0" collapsed="false">
      <c r="A88" s="0" t="n">
        <v>135</v>
      </c>
      <c r="B88" s="0" t="n">
        <v>27852599.521982</v>
      </c>
      <c r="C88" s="0" t="n">
        <v>26720297.5284258</v>
      </c>
      <c r="D88" s="0" t="n">
        <v>27963102.2601959</v>
      </c>
      <c r="E88" s="0" t="n">
        <v>26824177.8843344</v>
      </c>
      <c r="F88" s="0" t="n">
        <v>19703319.5333415</v>
      </c>
      <c r="G88" s="0" t="n">
        <v>7016977.99508433</v>
      </c>
      <c r="H88" s="0" t="n">
        <v>19807200.1721181</v>
      </c>
      <c r="I88" s="0" t="n">
        <v>7016977.71221629</v>
      </c>
      <c r="J88" s="0" t="n">
        <v>3598532.65694864</v>
      </c>
      <c r="K88" s="0" t="n">
        <v>3490576.67724018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28052659.3877747</v>
      </c>
      <c r="C89" s="0" t="n">
        <v>26913595.6747027</v>
      </c>
      <c r="D89" s="0" t="n">
        <v>28162470.1603239</v>
      </c>
      <c r="E89" s="0" t="n">
        <v>27016824.252107</v>
      </c>
      <c r="F89" s="0" t="n">
        <v>19870327.7892861</v>
      </c>
      <c r="G89" s="0" t="n">
        <v>7043267.88541654</v>
      </c>
      <c r="H89" s="0" t="n">
        <v>19973556.6493173</v>
      </c>
      <c r="I89" s="0" t="n">
        <v>7043267.60278971</v>
      </c>
      <c r="J89" s="0" t="n">
        <v>3687069.92520354</v>
      </c>
      <c r="K89" s="0" t="n">
        <v>3576457.82744744</v>
      </c>
      <c r="L89" s="0" t="n">
        <v>4670405.66740298</v>
      </c>
      <c r="M89" s="0" t="n">
        <v>4416708.63356476</v>
      </c>
      <c r="N89" s="0" t="n">
        <v>4688708.61086345</v>
      </c>
      <c r="O89" s="0" t="n">
        <v>4433914.60415245</v>
      </c>
      <c r="P89" s="0" t="n">
        <v>614511.65420059</v>
      </c>
      <c r="Q89" s="0" t="n">
        <v>596076.304574573</v>
      </c>
    </row>
    <row r="90" customFormat="false" ht="12.8" hidden="false" customHeight="false" outlineLevel="0" collapsed="false">
      <c r="A90" s="0" t="n">
        <v>137</v>
      </c>
      <c r="B90" s="0" t="n">
        <v>28102232.3301437</v>
      </c>
      <c r="C90" s="0" t="n">
        <v>26961938.2555272</v>
      </c>
      <c r="D90" s="0" t="n">
        <v>28210591.2054417</v>
      </c>
      <c r="E90" s="0" t="n">
        <v>27063802.0601565</v>
      </c>
      <c r="F90" s="0" t="n">
        <v>19890688.2347218</v>
      </c>
      <c r="G90" s="0" t="n">
        <v>7071250.02080537</v>
      </c>
      <c r="H90" s="0" t="n">
        <v>19992552.3227983</v>
      </c>
      <c r="I90" s="0" t="n">
        <v>7071249.73735821</v>
      </c>
      <c r="J90" s="0" t="n">
        <v>3767335.48984737</v>
      </c>
      <c r="K90" s="0" t="n">
        <v>3654315.42515195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28227395.4969962</v>
      </c>
      <c r="C91" s="0" t="n">
        <v>27082562.1115719</v>
      </c>
      <c r="D91" s="0" t="n">
        <v>28333970.0913172</v>
      </c>
      <c r="E91" s="0" t="n">
        <v>27182748.6948505</v>
      </c>
      <c r="F91" s="0" t="n">
        <v>20017499.004435</v>
      </c>
      <c r="G91" s="0" t="n">
        <v>7065063.10713692</v>
      </c>
      <c r="H91" s="0" t="n">
        <v>20117685.8835458</v>
      </c>
      <c r="I91" s="0" t="n">
        <v>7065062.81130468</v>
      </c>
      <c r="J91" s="0" t="n">
        <v>3868680.73400606</v>
      </c>
      <c r="K91" s="0" t="n">
        <v>3752620.31198588</v>
      </c>
      <c r="L91" s="0" t="n">
        <v>4697518.21878008</v>
      </c>
      <c r="M91" s="0" t="n">
        <v>4442409.70901991</v>
      </c>
      <c r="N91" s="0" t="n">
        <v>4715281.8015887</v>
      </c>
      <c r="O91" s="0" t="n">
        <v>4459109.16547474</v>
      </c>
      <c r="P91" s="0" t="n">
        <v>644780.122334344</v>
      </c>
      <c r="Q91" s="0" t="n">
        <v>625436.718664314</v>
      </c>
    </row>
    <row r="92" customFormat="false" ht="12.8" hidden="false" customHeight="false" outlineLevel="0" collapsed="false">
      <c r="A92" s="0" t="n">
        <v>139</v>
      </c>
      <c r="B92" s="0" t="n">
        <v>28296409.1785952</v>
      </c>
      <c r="C92" s="0" t="n">
        <v>27148233.214731</v>
      </c>
      <c r="D92" s="0" t="n">
        <v>28401678.0654367</v>
      </c>
      <c r="E92" s="0" t="n">
        <v>27247192.5367986</v>
      </c>
      <c r="F92" s="0" t="n">
        <v>20038705.5901867</v>
      </c>
      <c r="G92" s="0" t="n">
        <v>7109527.62454435</v>
      </c>
      <c r="H92" s="0" t="n">
        <v>20137665.2084398</v>
      </c>
      <c r="I92" s="0" t="n">
        <v>7109527.32835877</v>
      </c>
      <c r="J92" s="0" t="n">
        <v>3880749.41843955</v>
      </c>
      <c r="K92" s="0" t="n">
        <v>3764326.93588636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28329029.2987865</v>
      </c>
      <c r="C93" s="0" t="n">
        <v>27180684.4131485</v>
      </c>
      <c r="D93" s="0" t="n">
        <v>28432916.9561511</v>
      </c>
      <c r="E93" s="0" t="n">
        <v>27278345.3864453</v>
      </c>
      <c r="F93" s="0" t="n">
        <v>20095355.532315</v>
      </c>
      <c r="G93" s="0" t="n">
        <v>7085328.88083348</v>
      </c>
      <c r="H93" s="0" t="n">
        <v>20193016.8021102</v>
      </c>
      <c r="I93" s="0" t="n">
        <v>7085328.58433508</v>
      </c>
      <c r="J93" s="0" t="n">
        <v>3971003.62175384</v>
      </c>
      <c r="K93" s="0" t="n">
        <v>3851873.51310122</v>
      </c>
      <c r="L93" s="0" t="n">
        <v>4714624.86076207</v>
      </c>
      <c r="M93" s="0" t="n">
        <v>4459043.0886892</v>
      </c>
      <c r="N93" s="0" t="n">
        <v>4731940.64039191</v>
      </c>
      <c r="O93" s="0" t="n">
        <v>4475321.6839067</v>
      </c>
      <c r="P93" s="0" t="n">
        <v>661833.936958973</v>
      </c>
      <c r="Q93" s="0" t="n">
        <v>641978.918850204</v>
      </c>
    </row>
    <row r="94" customFormat="false" ht="12.8" hidden="false" customHeight="false" outlineLevel="0" collapsed="false">
      <c r="A94" s="0" t="n">
        <v>141</v>
      </c>
      <c r="B94" s="0" t="n">
        <v>28431955.9614641</v>
      </c>
      <c r="C94" s="0" t="n">
        <v>27279295.6506443</v>
      </c>
      <c r="D94" s="0" t="n">
        <v>28535281.4067088</v>
      </c>
      <c r="E94" s="0" t="n">
        <v>27376425.8374347</v>
      </c>
      <c r="F94" s="0" t="n">
        <v>20138329.6399637</v>
      </c>
      <c r="G94" s="0" t="n">
        <v>7140966.01068056</v>
      </c>
      <c r="H94" s="0" t="n">
        <v>20235460.1256696</v>
      </c>
      <c r="I94" s="0" t="n">
        <v>7140965.71176507</v>
      </c>
      <c r="J94" s="0" t="n">
        <v>4022531.41712741</v>
      </c>
      <c r="K94" s="0" t="n">
        <v>3901855.47461359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28468531.49715</v>
      </c>
      <c r="C95" s="0" t="n">
        <v>27315641.5936844</v>
      </c>
      <c r="D95" s="0" t="n">
        <v>28571064.4238344</v>
      </c>
      <c r="E95" s="0" t="n">
        <v>27412026.8155446</v>
      </c>
      <c r="F95" s="0" t="n">
        <v>20148522.510897</v>
      </c>
      <c r="G95" s="0" t="n">
        <v>7167119.08278737</v>
      </c>
      <c r="H95" s="0" t="n">
        <v>20244908.0326215</v>
      </c>
      <c r="I95" s="0" t="n">
        <v>7167118.78292305</v>
      </c>
      <c r="J95" s="0" t="n">
        <v>4092336.4759931</v>
      </c>
      <c r="K95" s="0" t="n">
        <v>3969566.38171331</v>
      </c>
      <c r="L95" s="0" t="n">
        <v>4739148.37325992</v>
      </c>
      <c r="M95" s="0" t="n">
        <v>4483290.37866917</v>
      </c>
      <c r="N95" s="0" t="n">
        <v>4756237.95583149</v>
      </c>
      <c r="O95" s="0" t="n">
        <v>4499356.35071694</v>
      </c>
      <c r="P95" s="0" t="n">
        <v>682056.079332183</v>
      </c>
      <c r="Q95" s="0" t="n">
        <v>661594.396952217</v>
      </c>
    </row>
    <row r="96" customFormat="false" ht="12.8" hidden="false" customHeight="false" outlineLevel="0" collapsed="false">
      <c r="A96" s="0" t="n">
        <v>143</v>
      </c>
      <c r="B96" s="0" t="n">
        <v>28641764.0389961</v>
      </c>
      <c r="C96" s="0" t="n">
        <v>27482039.2175837</v>
      </c>
      <c r="D96" s="0" t="n">
        <v>28744023.5307769</v>
      </c>
      <c r="E96" s="0" t="n">
        <v>27578168.5351505</v>
      </c>
      <c r="F96" s="0" t="n">
        <v>20238714.0504624</v>
      </c>
      <c r="G96" s="0" t="n">
        <v>7243325.16712134</v>
      </c>
      <c r="H96" s="0" t="n">
        <v>20334843.6538291</v>
      </c>
      <c r="I96" s="0" t="n">
        <v>7243324.88132137</v>
      </c>
      <c r="J96" s="0" t="n">
        <v>4142873.25489011</v>
      </c>
      <c r="K96" s="0" t="n">
        <v>4018587.05724341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28820519.7056079</v>
      </c>
      <c r="C97" s="0" t="n">
        <v>27653467.562261</v>
      </c>
      <c r="D97" s="0" t="n">
        <v>28920273.612172</v>
      </c>
      <c r="E97" s="0" t="n">
        <v>27747242.573026</v>
      </c>
      <c r="F97" s="0" t="n">
        <v>20317108.9856871</v>
      </c>
      <c r="G97" s="0" t="n">
        <v>7336358.57657392</v>
      </c>
      <c r="H97" s="0" t="n">
        <v>20410884.2828818</v>
      </c>
      <c r="I97" s="0" t="n">
        <v>7336358.29014422</v>
      </c>
      <c r="J97" s="0" t="n">
        <v>4262198.78096833</v>
      </c>
      <c r="K97" s="0" t="n">
        <v>4134332.81753928</v>
      </c>
      <c r="L97" s="0" t="n">
        <v>4795717.27136983</v>
      </c>
      <c r="M97" s="0" t="n">
        <v>4536782.87338841</v>
      </c>
      <c r="N97" s="0" t="n">
        <v>4812344.05057677</v>
      </c>
      <c r="O97" s="0" t="n">
        <v>4552413.81905444</v>
      </c>
      <c r="P97" s="0" t="n">
        <v>710366.463494722</v>
      </c>
      <c r="Q97" s="0" t="n">
        <v>689055.46958988</v>
      </c>
    </row>
    <row r="98" customFormat="false" ht="12.8" hidden="false" customHeight="false" outlineLevel="0" collapsed="false">
      <c r="A98" s="0" t="n">
        <v>145</v>
      </c>
      <c r="B98" s="0" t="n">
        <v>29027761.1098501</v>
      </c>
      <c r="C98" s="0" t="n">
        <v>27853120.116805</v>
      </c>
      <c r="D98" s="0" t="n">
        <v>29126177.4241159</v>
      </c>
      <c r="E98" s="0" t="n">
        <v>27945637.7936941</v>
      </c>
      <c r="F98" s="0" t="n">
        <v>20460632.6327698</v>
      </c>
      <c r="G98" s="0" t="n">
        <v>7392487.48403521</v>
      </c>
      <c r="H98" s="0" t="n">
        <v>20553150.5984354</v>
      </c>
      <c r="I98" s="0" t="n">
        <v>7392487.19525864</v>
      </c>
      <c r="J98" s="0" t="n">
        <v>4361565.31263844</v>
      </c>
      <c r="K98" s="0" t="n">
        <v>4230718.35325928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29129030.5230747</v>
      </c>
      <c r="C99" s="0" t="n">
        <v>27950489.8193883</v>
      </c>
      <c r="D99" s="0" t="n">
        <v>29226002.3647765</v>
      </c>
      <c r="E99" s="0" t="n">
        <v>28041652.0214031</v>
      </c>
      <c r="F99" s="0" t="n">
        <v>20566840.9885512</v>
      </c>
      <c r="G99" s="0" t="n">
        <v>7383648.83083708</v>
      </c>
      <c r="H99" s="0" t="n">
        <v>20658003.446549</v>
      </c>
      <c r="I99" s="0" t="n">
        <v>7383648.57485403</v>
      </c>
      <c r="J99" s="0" t="n">
        <v>4396190.69288236</v>
      </c>
      <c r="K99" s="0" t="n">
        <v>4264304.97209589</v>
      </c>
      <c r="L99" s="0" t="n">
        <v>4847419.74545948</v>
      </c>
      <c r="M99" s="0" t="n">
        <v>4586423.73181064</v>
      </c>
      <c r="N99" s="0" t="n">
        <v>4863583.26070774</v>
      </c>
      <c r="O99" s="0" t="n">
        <v>4601619.50292447</v>
      </c>
      <c r="P99" s="0" t="n">
        <v>732698.448813726</v>
      </c>
      <c r="Q99" s="0" t="n">
        <v>710717.495349315</v>
      </c>
    </row>
    <row r="100" customFormat="false" ht="12.8" hidden="false" customHeight="false" outlineLevel="0" collapsed="false">
      <c r="A100" s="0" t="n">
        <v>147</v>
      </c>
      <c r="B100" s="0" t="n">
        <v>29215249.6825378</v>
      </c>
      <c r="C100" s="0" t="n">
        <v>28035587.7205521</v>
      </c>
      <c r="D100" s="0" t="n">
        <v>29310871.0922521</v>
      </c>
      <c r="E100" s="0" t="n">
        <v>28125480.2122801</v>
      </c>
      <c r="F100" s="0" t="n">
        <v>20672566.3276127</v>
      </c>
      <c r="G100" s="0" t="n">
        <v>7363021.39293936</v>
      </c>
      <c r="H100" s="0" t="n">
        <v>20762459.0703</v>
      </c>
      <c r="I100" s="0" t="n">
        <v>7363021.14198013</v>
      </c>
      <c r="J100" s="0" t="n">
        <v>4470293.53504832</v>
      </c>
      <c r="K100" s="0" t="n">
        <v>4336184.72899687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29366275.7243846</v>
      </c>
      <c r="C101" s="0" t="n">
        <v>28180705.2498324</v>
      </c>
      <c r="D101" s="0" t="n">
        <v>29460660.5058417</v>
      </c>
      <c r="E101" s="0" t="n">
        <v>28269435.3182098</v>
      </c>
      <c r="F101" s="0" t="n">
        <v>20798801.3826896</v>
      </c>
      <c r="G101" s="0" t="n">
        <v>7381903.86714283</v>
      </c>
      <c r="H101" s="0" t="n">
        <v>20887531.7022425</v>
      </c>
      <c r="I101" s="0" t="n">
        <v>7381903.61596731</v>
      </c>
      <c r="J101" s="0" t="n">
        <v>4530487.93964524</v>
      </c>
      <c r="K101" s="0" t="n">
        <v>4394573.30145588</v>
      </c>
      <c r="L101" s="0" t="n">
        <v>4886988.74844292</v>
      </c>
      <c r="M101" s="0" t="n">
        <v>4624253.68994117</v>
      </c>
      <c r="N101" s="0" t="n">
        <v>4902721.0343275</v>
      </c>
      <c r="O101" s="0" t="n">
        <v>4639044.33079603</v>
      </c>
      <c r="P101" s="0" t="n">
        <v>755081.323274207</v>
      </c>
      <c r="Q101" s="0" t="n">
        <v>732428.883575981</v>
      </c>
    </row>
    <row r="102" customFormat="false" ht="12.8" hidden="false" customHeight="false" outlineLevel="0" collapsed="false">
      <c r="A102" s="0" t="n">
        <v>149</v>
      </c>
      <c r="B102" s="0" t="n">
        <v>29345821.4854123</v>
      </c>
      <c r="C102" s="0" t="n">
        <v>28162641.0529667</v>
      </c>
      <c r="D102" s="0" t="n">
        <v>29438440.4109115</v>
      </c>
      <c r="E102" s="0" t="n">
        <v>28249711.5507857</v>
      </c>
      <c r="F102" s="0" t="n">
        <v>20843134.1786979</v>
      </c>
      <c r="G102" s="0" t="n">
        <v>7319506.87426877</v>
      </c>
      <c r="H102" s="0" t="n">
        <v>20930204.9272905</v>
      </c>
      <c r="I102" s="0" t="n">
        <v>7319506.6234952</v>
      </c>
      <c r="J102" s="0" t="n">
        <v>4566186.94686537</v>
      </c>
      <c r="K102" s="0" t="n">
        <v>4429201.3384594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29464568.3949296</v>
      </c>
      <c r="C103" s="0" t="n">
        <v>28276885.1894692</v>
      </c>
      <c r="D103" s="0" t="n">
        <v>29556597.8552332</v>
      </c>
      <c r="E103" s="0" t="n">
        <v>28363401.6252118</v>
      </c>
      <c r="F103" s="0" t="n">
        <v>20899369.5151305</v>
      </c>
      <c r="G103" s="0" t="n">
        <v>7377515.67433868</v>
      </c>
      <c r="H103" s="0" t="n">
        <v>20985886.2012678</v>
      </c>
      <c r="I103" s="0" t="n">
        <v>7377515.42394397</v>
      </c>
      <c r="J103" s="0" t="n">
        <v>4654234.26721893</v>
      </c>
      <c r="K103" s="0" t="n">
        <v>4514607.23920236</v>
      </c>
      <c r="L103" s="0" t="n">
        <v>4903616.86756039</v>
      </c>
      <c r="M103" s="0" t="n">
        <v>4640515.03853587</v>
      </c>
      <c r="N103" s="0" t="n">
        <v>4918956.66537592</v>
      </c>
      <c r="O103" s="0" t="n">
        <v>4654936.73348012</v>
      </c>
      <c r="P103" s="0" t="n">
        <v>775705.711203155</v>
      </c>
      <c r="Q103" s="0" t="n">
        <v>752434.53986706</v>
      </c>
    </row>
    <row r="104" customFormat="false" ht="12.8" hidden="false" customHeight="false" outlineLevel="0" collapsed="false">
      <c r="A104" s="0" t="n">
        <v>151</v>
      </c>
      <c r="B104" s="0" t="n">
        <v>29417233.0270174</v>
      </c>
      <c r="C104" s="0" t="n">
        <v>28232120.0565702</v>
      </c>
      <c r="D104" s="0" t="n">
        <v>29508356.439876</v>
      </c>
      <c r="E104" s="0" t="n">
        <v>28317784.8088559</v>
      </c>
      <c r="F104" s="0" t="n">
        <v>20843189.3385061</v>
      </c>
      <c r="G104" s="0" t="n">
        <v>7388930.71806409</v>
      </c>
      <c r="H104" s="0" t="n">
        <v>20928854.3209857</v>
      </c>
      <c r="I104" s="0" t="n">
        <v>7388930.48787027</v>
      </c>
      <c r="J104" s="0" t="n">
        <v>4656518.86800813</v>
      </c>
      <c r="K104" s="0" t="n">
        <v>4516823.30196788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29418009.4252534</v>
      </c>
      <c r="C105" s="0" t="n">
        <v>28233446.1760513</v>
      </c>
      <c r="D105" s="0" t="n">
        <v>29507809.3719262</v>
      </c>
      <c r="E105" s="0" t="n">
        <v>28317867.2845521</v>
      </c>
      <c r="F105" s="0" t="n">
        <v>20810957.1840611</v>
      </c>
      <c r="G105" s="0" t="n">
        <v>7422488.99199024</v>
      </c>
      <c r="H105" s="0" t="n">
        <v>20895378.5226611</v>
      </c>
      <c r="I105" s="0" t="n">
        <v>7422488.76189094</v>
      </c>
      <c r="J105" s="0" t="n">
        <v>4695834.84130768</v>
      </c>
      <c r="K105" s="0" t="n">
        <v>4554959.79606845</v>
      </c>
      <c r="L105" s="0" t="n">
        <v>4896175.75922193</v>
      </c>
      <c r="M105" s="0" t="n">
        <v>4633859.88526764</v>
      </c>
      <c r="N105" s="0" t="n">
        <v>4911144.04511226</v>
      </c>
      <c r="O105" s="0" t="n">
        <v>4647932.02508859</v>
      </c>
      <c r="P105" s="0" t="n">
        <v>782639.140217947</v>
      </c>
      <c r="Q105" s="0" t="n">
        <v>759159.966011408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195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17939591.0034252</v>
      </c>
      <c r="C22" s="0" t="n">
        <v>17225685.9497302</v>
      </c>
      <c r="D22" s="0" t="n">
        <v>18017338.5433451</v>
      </c>
      <c r="E22" s="0" t="n">
        <v>17298768.6360594</v>
      </c>
      <c r="F22" s="0" t="n">
        <v>14053836.4104529</v>
      </c>
      <c r="G22" s="0" t="n">
        <v>3171849.53927728</v>
      </c>
      <c r="H22" s="0" t="n">
        <v>14126919.2966664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18606030.7978075</v>
      </c>
      <c r="C23" s="0" t="n">
        <v>17875156.9491039</v>
      </c>
      <c r="D23" s="0" t="n">
        <v>18610237.6341331</v>
      </c>
      <c r="E23" s="0" t="n">
        <v>17878263.6368943</v>
      </c>
      <c r="F23" s="0" t="n">
        <v>14521732.2708185</v>
      </c>
      <c r="G23" s="0" t="n">
        <v>3353424.67828542</v>
      </c>
      <c r="H23" s="0" t="n">
        <v>14593008.6287958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3104000.35317582</v>
      </c>
      <c r="M23" s="0" t="n">
        <v>2930656.452081</v>
      </c>
      <c r="N23" s="0" t="n">
        <v>3104613.34599419</v>
      </c>
      <c r="O23" s="0" t="n">
        <v>2931190.64353581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18502741.2917604</v>
      </c>
      <c r="C24" s="0" t="n">
        <v>17774034.8252844</v>
      </c>
      <c r="D24" s="0" t="n">
        <v>18509471.4014059</v>
      </c>
      <c r="E24" s="0" t="n">
        <v>17779561.1245809</v>
      </c>
      <c r="F24" s="0" t="n">
        <v>14389093.7569861</v>
      </c>
      <c r="G24" s="0" t="n">
        <v>3384941.06829834</v>
      </c>
      <c r="H24" s="0" t="n">
        <v>14460873.2720206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17993108.6811682</v>
      </c>
      <c r="C25" s="0" t="n">
        <v>17283210.2224899</v>
      </c>
      <c r="D25" s="0" t="n">
        <v>18000667.4831861</v>
      </c>
      <c r="E25" s="0" t="n">
        <v>17289554.4614951</v>
      </c>
      <c r="F25" s="0" t="n">
        <v>13947750.5038221</v>
      </c>
      <c r="G25" s="0" t="n">
        <v>3335459.71866784</v>
      </c>
      <c r="H25" s="0" t="n">
        <v>14018048.1601872</v>
      </c>
      <c r="I25" s="0" t="n">
        <v>3271506.3013079</v>
      </c>
      <c r="J25" s="0" t="n">
        <v>296566.738145225</v>
      </c>
      <c r="K25" s="0" t="n">
        <v>287669.736000868</v>
      </c>
      <c r="L25" s="0" t="n">
        <v>3001264.68051494</v>
      </c>
      <c r="M25" s="0" t="n">
        <v>2832866.40447794</v>
      </c>
      <c r="N25" s="0" t="n">
        <v>3002446.86676627</v>
      </c>
      <c r="O25" s="0" t="n">
        <v>2833944.04816476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17449499.5811465</v>
      </c>
      <c r="C26" s="0" t="n">
        <v>16759385.6217794</v>
      </c>
      <c r="D26" s="0" t="n">
        <v>17458745.5463566</v>
      </c>
      <c r="E26" s="0" t="n">
        <v>16767342.5253206</v>
      </c>
      <c r="F26" s="0" t="n">
        <v>13483295.5832847</v>
      </c>
      <c r="G26" s="0" t="n">
        <v>3276090.03849466</v>
      </c>
      <c r="H26" s="0" t="n">
        <v>13552959.5532941</v>
      </c>
      <c r="I26" s="0" t="n">
        <v>3214382.97202647</v>
      </c>
      <c r="J26" s="0" t="n">
        <v>301014.834971356</v>
      </c>
      <c r="K26" s="0" t="n">
        <v>291984.389922215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17995577.8042131</v>
      </c>
      <c r="C27" s="0" t="n">
        <v>17282709.7550302</v>
      </c>
      <c r="D27" s="0" t="n">
        <v>18008184.6504073</v>
      </c>
      <c r="E27" s="0" t="n">
        <v>17293827.7553825</v>
      </c>
      <c r="F27" s="0" t="n">
        <v>13838189.4113542</v>
      </c>
      <c r="G27" s="0" t="n">
        <v>3444520.34367603</v>
      </c>
      <c r="H27" s="0" t="n">
        <v>13911603.9663218</v>
      </c>
      <c r="I27" s="0" t="n">
        <v>3382223.7890607</v>
      </c>
      <c r="J27" s="0" t="n">
        <v>328435.749383348</v>
      </c>
      <c r="K27" s="0" t="n">
        <v>318582.676901848</v>
      </c>
      <c r="L27" s="0" t="n">
        <v>3001608.76000747</v>
      </c>
      <c r="M27" s="0" t="n">
        <v>2832580.1457206</v>
      </c>
      <c r="N27" s="0" t="n">
        <v>3003635.01162486</v>
      </c>
      <c r="O27" s="0" t="n">
        <v>2834453.46382474</v>
      </c>
      <c r="P27" s="0" t="n">
        <v>54739.2915638913</v>
      </c>
      <c r="Q27" s="0" t="n">
        <v>53097.1128169746</v>
      </c>
    </row>
    <row r="28" customFormat="false" ht="12.8" hidden="false" customHeight="false" outlineLevel="0" collapsed="false">
      <c r="A28" s="0" t="n">
        <v>75</v>
      </c>
      <c r="B28" s="0" t="n">
        <v>18542883.6724</v>
      </c>
      <c r="C28" s="0" t="n">
        <v>17807600.672865</v>
      </c>
      <c r="D28" s="0" t="n">
        <v>18558830.2146838</v>
      </c>
      <c r="E28" s="0" t="n">
        <v>17821906.3321096</v>
      </c>
      <c r="F28" s="0" t="n">
        <v>14185077.0029319</v>
      </c>
      <c r="G28" s="0" t="n">
        <v>3622523.66993304</v>
      </c>
      <c r="H28" s="0" t="n">
        <v>14261267.6414118</v>
      </c>
      <c r="I28" s="0" t="n">
        <v>3560638.69069778</v>
      </c>
      <c r="J28" s="0" t="n">
        <v>350542.884193657</v>
      </c>
      <c r="K28" s="0" t="n">
        <v>340026.597667848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19303372.2857067</v>
      </c>
      <c r="C29" s="0" t="n">
        <v>18535421.8138299</v>
      </c>
      <c r="D29" s="0" t="n">
        <v>19321471.9521644</v>
      </c>
      <c r="E29" s="0" t="n">
        <v>18551735.8391323</v>
      </c>
      <c r="F29" s="0" t="n">
        <v>14706835.3439311</v>
      </c>
      <c r="G29" s="0" t="n">
        <v>3828586.46989883</v>
      </c>
      <c r="H29" s="0" t="n">
        <v>14786958.7651921</v>
      </c>
      <c r="I29" s="0" t="n">
        <v>3764777.07394025</v>
      </c>
      <c r="J29" s="0" t="n">
        <v>363376.582192299</v>
      </c>
      <c r="K29" s="0" t="n">
        <v>352475.28472653</v>
      </c>
      <c r="L29" s="0" t="n">
        <v>3219288.16334059</v>
      </c>
      <c r="M29" s="0" t="n">
        <v>3037458.12660666</v>
      </c>
      <c r="N29" s="0" t="n">
        <v>3222236.47106877</v>
      </c>
      <c r="O29" s="0" t="n">
        <v>3040207.31552824</v>
      </c>
      <c r="P29" s="0" t="n">
        <v>60562.7636987164</v>
      </c>
      <c r="Q29" s="0" t="n">
        <v>58745.880787755</v>
      </c>
    </row>
    <row r="30" customFormat="false" ht="12.8" hidden="false" customHeight="false" outlineLevel="0" collapsed="false">
      <c r="A30" s="0" t="n">
        <v>77</v>
      </c>
      <c r="B30" s="0" t="n">
        <v>19918137.0500868</v>
      </c>
      <c r="C30" s="0" t="n">
        <v>19125130.2733847</v>
      </c>
      <c r="D30" s="0" t="n">
        <v>19947247.9202828</v>
      </c>
      <c r="E30" s="0" t="n">
        <v>19151941.4680805</v>
      </c>
      <c r="F30" s="0" t="n">
        <v>15143068.6374018</v>
      </c>
      <c r="G30" s="0" t="n">
        <v>3982061.63598295</v>
      </c>
      <c r="H30" s="0" t="n">
        <v>15227358.2712073</v>
      </c>
      <c r="I30" s="0" t="n">
        <v>3924583.19687322</v>
      </c>
      <c r="J30" s="0" t="n">
        <v>409148.147734076</v>
      </c>
      <c r="K30" s="0" t="n">
        <v>396873.703302054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20481384.7265735</v>
      </c>
      <c r="C31" s="0" t="n">
        <v>19665170.5371232</v>
      </c>
      <c r="D31" s="0" t="n">
        <v>20512814.3964288</v>
      </c>
      <c r="E31" s="0" t="n">
        <v>19694172.6885114</v>
      </c>
      <c r="F31" s="0" t="n">
        <v>15517061.5131082</v>
      </c>
      <c r="G31" s="0" t="n">
        <v>4148109.02401493</v>
      </c>
      <c r="H31" s="0" t="n">
        <v>15604264.432045</v>
      </c>
      <c r="I31" s="0" t="n">
        <v>4089908.25646639</v>
      </c>
      <c r="J31" s="0" t="n">
        <v>430071.417949743</v>
      </c>
      <c r="K31" s="0" t="n">
        <v>417169.275411251</v>
      </c>
      <c r="L31" s="0" t="n">
        <v>3414896.08553504</v>
      </c>
      <c r="M31" s="0" t="n">
        <v>3221459.14377393</v>
      </c>
      <c r="N31" s="0" t="n">
        <v>3420093.10376315</v>
      </c>
      <c r="O31" s="0" t="n">
        <v>3226327.72367387</v>
      </c>
      <c r="P31" s="0" t="n">
        <v>71678.5696582905</v>
      </c>
      <c r="Q31" s="0" t="n">
        <v>69528.2125685418</v>
      </c>
    </row>
    <row r="32" customFormat="false" ht="12.8" hidden="false" customHeight="false" outlineLevel="0" collapsed="false">
      <c r="A32" s="0" t="n">
        <v>79</v>
      </c>
      <c r="B32" s="0" t="n">
        <v>21014766.4907376</v>
      </c>
      <c r="C32" s="0" t="n">
        <v>20175104.7044935</v>
      </c>
      <c r="D32" s="0" t="n">
        <v>21051119.1506509</v>
      </c>
      <c r="E32" s="0" t="n">
        <v>20208773.5602466</v>
      </c>
      <c r="F32" s="0" t="n">
        <v>15872620.3902661</v>
      </c>
      <c r="G32" s="0" t="n">
        <v>4302484.31422743</v>
      </c>
      <c r="H32" s="0" t="n">
        <v>15964161.2928412</v>
      </c>
      <c r="I32" s="0" t="n">
        <v>4244612.26740543</v>
      </c>
      <c r="J32" s="0" t="n">
        <v>464732.344160206</v>
      </c>
      <c r="K32" s="0" t="n">
        <v>450790.3738354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21570748.7866921</v>
      </c>
      <c r="C33" s="0" t="n">
        <v>20707534.9827248</v>
      </c>
      <c r="D33" s="0" t="n">
        <v>21608901.5898542</v>
      </c>
      <c r="E33" s="0" t="n">
        <v>20742883.3581742</v>
      </c>
      <c r="F33" s="0" t="n">
        <v>16241396.8939797</v>
      </c>
      <c r="G33" s="0" t="n">
        <v>4466138.08874505</v>
      </c>
      <c r="H33" s="0" t="n">
        <v>16335975.1880499</v>
      </c>
      <c r="I33" s="0" t="n">
        <v>4406908.17012429</v>
      </c>
      <c r="J33" s="0" t="n">
        <v>493875.449793851</v>
      </c>
      <c r="K33" s="0" t="n">
        <v>479059.186300036</v>
      </c>
      <c r="L33" s="0" t="n">
        <v>3596892.93010633</v>
      </c>
      <c r="M33" s="0" t="n">
        <v>3392776.31500829</v>
      </c>
      <c r="N33" s="0" t="n">
        <v>3603217.70443114</v>
      </c>
      <c r="O33" s="0" t="n">
        <v>3398713.08707685</v>
      </c>
      <c r="P33" s="0" t="n">
        <v>82312.5749656419</v>
      </c>
      <c r="Q33" s="0" t="n">
        <v>79843.1977166726</v>
      </c>
    </row>
    <row r="34" customFormat="false" ht="12.8" hidden="false" customHeight="false" outlineLevel="0" collapsed="false">
      <c r="A34" s="0" t="n">
        <v>81</v>
      </c>
      <c r="B34" s="0" t="n">
        <v>22070319.2157242</v>
      </c>
      <c r="C34" s="0" t="n">
        <v>21185558.8922727</v>
      </c>
      <c r="D34" s="0" t="n">
        <v>22108308.086583</v>
      </c>
      <c r="E34" s="0" t="n">
        <v>21220743.0422418</v>
      </c>
      <c r="F34" s="0" t="n">
        <v>16534471.7196145</v>
      </c>
      <c r="G34" s="0" t="n">
        <v>4651087.17265817</v>
      </c>
      <c r="H34" s="0" t="n">
        <v>16630050.1464478</v>
      </c>
      <c r="I34" s="0" t="n">
        <v>4590692.89579399</v>
      </c>
      <c r="J34" s="0" t="n">
        <v>527227.879327573</v>
      </c>
      <c r="K34" s="0" t="n">
        <v>511411.042947746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22502772.3404925</v>
      </c>
      <c r="C35" s="0" t="n">
        <v>21599125.2078597</v>
      </c>
      <c r="D35" s="0" t="n">
        <v>22542497.4999378</v>
      </c>
      <c r="E35" s="0" t="n">
        <v>21635961.0258348</v>
      </c>
      <c r="F35" s="0" t="n">
        <v>16768702.4022134</v>
      </c>
      <c r="G35" s="0" t="n">
        <v>4830422.80564633</v>
      </c>
      <c r="H35" s="0" t="n">
        <v>16866088.1105664</v>
      </c>
      <c r="I35" s="0" t="n">
        <v>4769872.91526845</v>
      </c>
      <c r="J35" s="0" t="n">
        <v>542163.65750805</v>
      </c>
      <c r="K35" s="0" t="n">
        <v>525898.747782808</v>
      </c>
      <c r="L35" s="0" t="n">
        <v>3752954.78331156</v>
      </c>
      <c r="M35" s="0" t="n">
        <v>3539697.1584283</v>
      </c>
      <c r="N35" s="0" t="n">
        <v>3759543.21306868</v>
      </c>
      <c r="O35" s="0" t="n">
        <v>3545884.70289878</v>
      </c>
      <c r="P35" s="0" t="n">
        <v>90360.609584675</v>
      </c>
      <c r="Q35" s="0" t="n">
        <v>87649.7912971347</v>
      </c>
    </row>
    <row r="36" customFormat="false" ht="12.8" hidden="false" customHeight="false" outlineLevel="0" collapsed="false">
      <c r="A36" s="0" t="n">
        <v>83</v>
      </c>
      <c r="B36" s="0" t="n">
        <v>22851925.4319879</v>
      </c>
      <c r="C36" s="0" t="n">
        <v>21932242.3338425</v>
      </c>
      <c r="D36" s="0" t="n">
        <v>22892134.0459842</v>
      </c>
      <c r="E36" s="0" t="n">
        <v>21969530.4492616</v>
      </c>
      <c r="F36" s="0" t="n">
        <v>16955823.0706802</v>
      </c>
      <c r="G36" s="0" t="n">
        <v>4976419.26316229</v>
      </c>
      <c r="H36" s="0" t="n">
        <v>17054336.3875735</v>
      </c>
      <c r="I36" s="0" t="n">
        <v>4915194.06168808</v>
      </c>
      <c r="J36" s="0" t="n">
        <v>570311.319655737</v>
      </c>
      <c r="K36" s="0" t="n">
        <v>553201.980066065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23222460.9539232</v>
      </c>
      <c r="C37" s="0" t="n">
        <v>22285924.6642223</v>
      </c>
      <c r="D37" s="0" t="n">
        <v>23265155.4741345</v>
      </c>
      <c r="E37" s="0" t="n">
        <v>22325564.6518694</v>
      </c>
      <c r="F37" s="0" t="n">
        <v>17172970.9774594</v>
      </c>
      <c r="G37" s="0" t="n">
        <v>5112953.68676283</v>
      </c>
      <c r="H37" s="0" t="n">
        <v>17273953.0709921</v>
      </c>
      <c r="I37" s="0" t="n">
        <v>5051611.58087732</v>
      </c>
      <c r="J37" s="0" t="n">
        <v>596810.3179054</v>
      </c>
      <c r="K37" s="0" t="n">
        <v>578906.008368238</v>
      </c>
      <c r="L37" s="0" t="n">
        <v>3870553.67028753</v>
      </c>
      <c r="M37" s="0" t="n">
        <v>3649562.68267103</v>
      </c>
      <c r="N37" s="0" t="n">
        <v>3877640.86293209</v>
      </c>
      <c r="O37" s="0" t="n">
        <v>3656223.52703783</v>
      </c>
      <c r="P37" s="0" t="n">
        <v>99468.3863175666</v>
      </c>
      <c r="Q37" s="0" t="n">
        <v>96484.3347280396</v>
      </c>
    </row>
    <row r="38" customFormat="false" ht="12.8" hidden="false" customHeight="false" outlineLevel="0" collapsed="false">
      <c r="A38" s="0" t="n">
        <v>85</v>
      </c>
      <c r="B38" s="0" t="n">
        <v>23538548.6228709</v>
      </c>
      <c r="C38" s="0" t="n">
        <v>22588530.5096392</v>
      </c>
      <c r="D38" s="0" t="n">
        <v>23582635.3003069</v>
      </c>
      <c r="E38" s="0" t="n">
        <v>22629472.7112306</v>
      </c>
      <c r="F38" s="0" t="n">
        <v>17335569.3003743</v>
      </c>
      <c r="G38" s="0" t="n">
        <v>5252961.2092649</v>
      </c>
      <c r="H38" s="0" t="n">
        <v>17438651.8808594</v>
      </c>
      <c r="I38" s="0" t="n">
        <v>5190820.8303713</v>
      </c>
      <c r="J38" s="0" t="n">
        <v>626411.523701804</v>
      </c>
      <c r="K38" s="0" t="n">
        <v>607619.17799075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23928631.8718699</v>
      </c>
      <c r="C39" s="0" t="n">
        <v>22961288.7832492</v>
      </c>
      <c r="D39" s="0" t="n">
        <v>23974704.1031511</v>
      </c>
      <c r="E39" s="0" t="n">
        <v>23004090.8558764</v>
      </c>
      <c r="F39" s="0" t="n">
        <v>17577223.3065122</v>
      </c>
      <c r="G39" s="0" t="n">
        <v>5384065.47673697</v>
      </c>
      <c r="H39" s="0" t="n">
        <v>17682980.9282423</v>
      </c>
      <c r="I39" s="0" t="n">
        <v>5321109.92763404</v>
      </c>
      <c r="J39" s="0" t="n">
        <v>663364.017451682</v>
      </c>
      <c r="K39" s="0" t="n">
        <v>643463.096928132</v>
      </c>
      <c r="L39" s="0" t="n">
        <v>3989022.34335544</v>
      </c>
      <c r="M39" s="0" t="n">
        <v>3760945.00187425</v>
      </c>
      <c r="N39" s="0" t="n">
        <v>3996671.73662995</v>
      </c>
      <c r="O39" s="0" t="n">
        <v>3768134.2854607</v>
      </c>
      <c r="P39" s="0" t="n">
        <v>110560.66957528</v>
      </c>
      <c r="Q39" s="0" t="n">
        <v>107243.849488022</v>
      </c>
    </row>
    <row r="40" customFormat="false" ht="12.8" hidden="false" customHeight="false" outlineLevel="0" collapsed="false">
      <c r="A40" s="0" t="n">
        <v>87</v>
      </c>
      <c r="B40" s="0" t="n">
        <v>24278310.4795117</v>
      </c>
      <c r="C40" s="0" t="n">
        <v>23296079.0373109</v>
      </c>
      <c r="D40" s="0" t="n">
        <v>24325173.3076066</v>
      </c>
      <c r="E40" s="0" t="n">
        <v>23339618.3734785</v>
      </c>
      <c r="F40" s="0" t="n">
        <v>17779217.5872726</v>
      </c>
      <c r="G40" s="0" t="n">
        <v>5516861.45003823</v>
      </c>
      <c r="H40" s="0" t="n">
        <v>17886446.4714125</v>
      </c>
      <c r="I40" s="0" t="n">
        <v>5453171.90206599</v>
      </c>
      <c r="J40" s="0" t="n">
        <v>697530.539923083</v>
      </c>
      <c r="K40" s="0" t="n">
        <v>676604.623725391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24739377.726961</v>
      </c>
      <c r="C41" s="0" t="n">
        <v>23736886.481794</v>
      </c>
      <c r="D41" s="0" t="n">
        <v>24818198.3142835</v>
      </c>
      <c r="E41" s="0" t="n">
        <v>23810591.0742611</v>
      </c>
      <c r="F41" s="0" t="n">
        <v>18139791.5912469</v>
      </c>
      <c r="G41" s="0" t="n">
        <v>5597094.89054708</v>
      </c>
      <c r="H41" s="0" t="n">
        <v>18251778.2622808</v>
      </c>
      <c r="I41" s="0" t="n">
        <v>5558812.81198029</v>
      </c>
      <c r="J41" s="0" t="n">
        <v>789084.958900414</v>
      </c>
      <c r="K41" s="0" t="n">
        <v>765412.410133402</v>
      </c>
      <c r="L41" s="0" t="n">
        <v>4122074.96614927</v>
      </c>
      <c r="M41" s="0" t="n">
        <v>3886108.92871613</v>
      </c>
      <c r="N41" s="0" t="n">
        <v>4135177.74470234</v>
      </c>
      <c r="O41" s="0" t="n">
        <v>3898420.48451791</v>
      </c>
      <c r="P41" s="0" t="n">
        <v>131514.159816736</v>
      </c>
      <c r="Q41" s="0" t="n">
        <v>127568.735022234</v>
      </c>
    </row>
    <row r="42" customFormat="false" ht="12.8" hidden="false" customHeight="false" outlineLevel="0" collapsed="false">
      <c r="A42" s="0" t="n">
        <v>89</v>
      </c>
      <c r="B42" s="0" t="n">
        <v>25072220.1851098</v>
      </c>
      <c r="C42" s="0" t="n">
        <v>24054520.8275625</v>
      </c>
      <c r="D42" s="0" t="n">
        <v>25153601.3763482</v>
      </c>
      <c r="E42" s="0" t="n">
        <v>24130629.1743447</v>
      </c>
      <c r="F42" s="0" t="n">
        <v>18379516.1899743</v>
      </c>
      <c r="G42" s="0" t="n">
        <v>5675004.63758819</v>
      </c>
      <c r="H42" s="0" t="n">
        <v>18494224.6757928</v>
      </c>
      <c r="I42" s="0" t="n">
        <v>5636404.49855189</v>
      </c>
      <c r="J42" s="0" t="n">
        <v>872253.183183045</v>
      </c>
      <c r="K42" s="0" t="n">
        <v>846085.587687554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25337867.8629821</v>
      </c>
      <c r="C43" s="0" t="n">
        <v>24308487.9853713</v>
      </c>
      <c r="D43" s="0" t="n">
        <v>25429437.764183</v>
      </c>
      <c r="E43" s="0" t="n">
        <v>24394314.183903</v>
      </c>
      <c r="F43" s="0" t="n">
        <v>18528409.1177995</v>
      </c>
      <c r="G43" s="0" t="n">
        <v>5780078.86757187</v>
      </c>
      <c r="H43" s="0" t="n">
        <v>18644876.5006846</v>
      </c>
      <c r="I43" s="0" t="n">
        <v>5749437.68321837</v>
      </c>
      <c r="J43" s="0" t="n">
        <v>952013.114659774</v>
      </c>
      <c r="K43" s="0" t="n">
        <v>923452.721219981</v>
      </c>
      <c r="L43" s="0" t="n">
        <v>4221374.08736842</v>
      </c>
      <c r="M43" s="0" t="n">
        <v>3980334.47194952</v>
      </c>
      <c r="N43" s="0" t="n">
        <v>4236596.51587002</v>
      </c>
      <c r="O43" s="0" t="n">
        <v>3994633.84410459</v>
      </c>
      <c r="P43" s="0" t="n">
        <v>158668.852443296</v>
      </c>
      <c r="Q43" s="0" t="n">
        <v>153908.786869997</v>
      </c>
    </row>
    <row r="44" customFormat="false" ht="12.8" hidden="false" customHeight="false" outlineLevel="0" collapsed="false">
      <c r="A44" s="0" t="n">
        <v>91</v>
      </c>
      <c r="B44" s="0" t="n">
        <v>25731595.8016525</v>
      </c>
      <c r="C44" s="0" t="n">
        <v>24684716.3027892</v>
      </c>
      <c r="D44" s="0" t="n">
        <v>25824170.5495321</v>
      </c>
      <c r="E44" s="0" t="n">
        <v>24771491.5608067</v>
      </c>
      <c r="F44" s="0" t="n">
        <v>18794593.713085</v>
      </c>
      <c r="G44" s="0" t="n">
        <v>5890122.58970428</v>
      </c>
      <c r="H44" s="0" t="n">
        <v>18912031.4245473</v>
      </c>
      <c r="I44" s="0" t="n">
        <v>5859460.13625936</v>
      </c>
      <c r="J44" s="0" t="n">
        <v>1019437.79842378</v>
      </c>
      <c r="K44" s="0" t="n">
        <v>988854.664471067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26005591.3799659</v>
      </c>
      <c r="C45" s="0" t="n">
        <v>24946877.0990479</v>
      </c>
      <c r="D45" s="0" t="n">
        <v>26098479.1405895</v>
      </c>
      <c r="E45" s="0" t="n">
        <v>25033948.0750236</v>
      </c>
      <c r="F45" s="0" t="n">
        <v>18941768.3538612</v>
      </c>
      <c r="G45" s="0" t="n">
        <v>6005108.74518668</v>
      </c>
      <c r="H45" s="0" t="n">
        <v>19059616.5070218</v>
      </c>
      <c r="I45" s="0" t="n">
        <v>5974331.5680018</v>
      </c>
      <c r="J45" s="0" t="n">
        <v>1077068.79259173</v>
      </c>
      <c r="K45" s="0" t="n">
        <v>1044756.72881398</v>
      </c>
      <c r="L45" s="0" t="n">
        <v>4332472.01521504</v>
      </c>
      <c r="M45" s="0" t="n">
        <v>4085578.18992631</v>
      </c>
      <c r="N45" s="0" t="n">
        <v>4347915.22507634</v>
      </c>
      <c r="O45" s="0" t="n">
        <v>4100086.69915379</v>
      </c>
      <c r="P45" s="0" t="n">
        <v>179511.465431955</v>
      </c>
      <c r="Q45" s="0" t="n">
        <v>174126.121468997</v>
      </c>
    </row>
    <row r="46" customFormat="false" ht="12.8" hidden="false" customHeight="false" outlineLevel="0" collapsed="false">
      <c r="A46" s="0" t="n">
        <v>93</v>
      </c>
      <c r="B46" s="0" t="n">
        <v>26475940.829434</v>
      </c>
      <c r="C46" s="0" t="n">
        <v>25397578.6662026</v>
      </c>
      <c r="D46" s="0" t="n">
        <v>26571053.7689237</v>
      </c>
      <c r="E46" s="0" t="n">
        <v>25486738.13546</v>
      </c>
      <c r="F46" s="0" t="n">
        <v>19281408.2042239</v>
      </c>
      <c r="G46" s="0" t="n">
        <v>6116170.46197871</v>
      </c>
      <c r="H46" s="0" t="n">
        <v>19401746.2388984</v>
      </c>
      <c r="I46" s="0" t="n">
        <v>6084991.8965616</v>
      </c>
      <c r="J46" s="0" t="n">
        <v>1196799.29372162</v>
      </c>
      <c r="K46" s="0" t="n">
        <v>1160895.31490997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26977857.2009254</v>
      </c>
      <c r="C47" s="0" t="n">
        <v>25879148.8717935</v>
      </c>
      <c r="D47" s="0" t="n">
        <v>27076002.8161584</v>
      </c>
      <c r="E47" s="0" t="n">
        <v>25971154.3687502</v>
      </c>
      <c r="F47" s="0" t="n">
        <v>19654009.5573738</v>
      </c>
      <c r="G47" s="0" t="n">
        <v>6225139.31441965</v>
      </c>
      <c r="H47" s="0" t="n">
        <v>19777713.4132478</v>
      </c>
      <c r="I47" s="0" t="n">
        <v>6193440.95550239</v>
      </c>
      <c r="J47" s="0" t="n">
        <v>1287665.45912953</v>
      </c>
      <c r="K47" s="0" t="n">
        <v>1249035.49535564</v>
      </c>
      <c r="L47" s="0" t="n">
        <v>4495538.78203392</v>
      </c>
      <c r="M47" s="0" t="n">
        <v>4240442.66951557</v>
      </c>
      <c r="N47" s="0" t="n">
        <v>4511857.05442571</v>
      </c>
      <c r="O47" s="0" t="n">
        <v>4255773.34258764</v>
      </c>
      <c r="P47" s="0" t="n">
        <v>214610.909854921</v>
      </c>
      <c r="Q47" s="0" t="n">
        <v>208172.582559273</v>
      </c>
    </row>
    <row r="48" customFormat="false" ht="12.8" hidden="false" customHeight="false" outlineLevel="0" collapsed="false">
      <c r="A48" s="0" t="n">
        <v>95</v>
      </c>
      <c r="B48" s="0" t="n">
        <v>27431724.1017485</v>
      </c>
      <c r="C48" s="0" t="n">
        <v>26313694.6624158</v>
      </c>
      <c r="D48" s="0" t="n">
        <v>27530438.702976</v>
      </c>
      <c r="E48" s="0" t="n">
        <v>26406245.0203402</v>
      </c>
      <c r="F48" s="0" t="n">
        <v>19905963.1694605</v>
      </c>
      <c r="G48" s="0" t="n">
        <v>6407731.4929554</v>
      </c>
      <c r="H48" s="0" t="n">
        <v>20030133.6575777</v>
      </c>
      <c r="I48" s="0" t="n">
        <v>6376111.3627625</v>
      </c>
      <c r="J48" s="0" t="n">
        <v>1356812.12248163</v>
      </c>
      <c r="K48" s="0" t="n">
        <v>1316107.75880718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27839029.3017279</v>
      </c>
      <c r="C49" s="0" t="n">
        <v>26703340.3090876</v>
      </c>
      <c r="D49" s="0" t="n">
        <v>27939946.0268262</v>
      </c>
      <c r="E49" s="0" t="n">
        <v>26797964.5289609</v>
      </c>
      <c r="F49" s="0" t="n">
        <v>20157368.0849806</v>
      </c>
      <c r="G49" s="0" t="n">
        <v>6545972.22410701</v>
      </c>
      <c r="H49" s="0" t="n">
        <v>20283772.2139639</v>
      </c>
      <c r="I49" s="0" t="n">
        <v>6514192.31499696</v>
      </c>
      <c r="J49" s="0" t="n">
        <v>1388456.86906774</v>
      </c>
      <c r="K49" s="0" t="n">
        <v>1346803.16299571</v>
      </c>
      <c r="L49" s="0" t="n">
        <v>4638742.10213304</v>
      </c>
      <c r="M49" s="0" t="n">
        <v>4375797.57941321</v>
      </c>
      <c r="N49" s="0" t="n">
        <v>4655524.81579946</v>
      </c>
      <c r="O49" s="0" t="n">
        <v>4391568.32506488</v>
      </c>
      <c r="P49" s="0" t="n">
        <v>231409.478177957</v>
      </c>
      <c r="Q49" s="0" t="n">
        <v>224467.193832618</v>
      </c>
    </row>
    <row r="50" customFormat="false" ht="12.8" hidden="false" customHeight="false" outlineLevel="0" collapsed="false">
      <c r="A50" s="0" t="n">
        <v>97</v>
      </c>
      <c r="B50" s="0" t="n">
        <v>28014377.7662564</v>
      </c>
      <c r="C50" s="0" t="n">
        <v>26871220.5656898</v>
      </c>
      <c r="D50" s="0" t="n">
        <v>28117128.6095531</v>
      </c>
      <c r="E50" s="0" t="n">
        <v>26967567.2563587</v>
      </c>
      <c r="F50" s="0" t="n">
        <v>20251780.3823523</v>
      </c>
      <c r="G50" s="0" t="n">
        <v>6619440.18333756</v>
      </c>
      <c r="H50" s="0" t="n">
        <v>20379990.822021</v>
      </c>
      <c r="I50" s="0" t="n">
        <v>6587576.43433766</v>
      </c>
      <c r="J50" s="0" t="n">
        <v>1427869.66752183</v>
      </c>
      <c r="K50" s="0" t="n">
        <v>1385033.57749618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28227540.6028368</v>
      </c>
      <c r="C51" s="0" t="n">
        <v>27076128.723035</v>
      </c>
      <c r="D51" s="0" t="n">
        <v>28331676.7587735</v>
      </c>
      <c r="E51" s="0" t="n">
        <v>27173788.2458803</v>
      </c>
      <c r="F51" s="0" t="n">
        <v>20394871.24772</v>
      </c>
      <c r="G51" s="0" t="n">
        <v>6681257.47531504</v>
      </c>
      <c r="H51" s="0" t="n">
        <v>20523641.6913756</v>
      </c>
      <c r="I51" s="0" t="n">
        <v>6650146.55450464</v>
      </c>
      <c r="J51" s="0" t="n">
        <v>1558335.28043997</v>
      </c>
      <c r="K51" s="0" t="n">
        <v>1511585.22202677</v>
      </c>
      <c r="L51" s="0" t="n">
        <v>4702369.14365114</v>
      </c>
      <c r="M51" s="0" t="n">
        <v>4436302.11176932</v>
      </c>
      <c r="N51" s="0" t="n">
        <v>4719687.44640089</v>
      </c>
      <c r="O51" s="0" t="n">
        <v>4452575.75872315</v>
      </c>
      <c r="P51" s="0" t="n">
        <v>259722.546739995</v>
      </c>
      <c r="Q51" s="0" t="n">
        <v>251930.870337795</v>
      </c>
    </row>
    <row r="52" customFormat="false" ht="12.8" hidden="false" customHeight="false" outlineLevel="0" collapsed="false">
      <c r="A52" s="0" t="n">
        <v>99</v>
      </c>
      <c r="B52" s="0" t="n">
        <v>28536016.8690744</v>
      </c>
      <c r="C52" s="0" t="n">
        <v>27371144.1562815</v>
      </c>
      <c r="D52" s="0" t="n">
        <v>28641274.5359634</v>
      </c>
      <c r="E52" s="0" t="n">
        <v>27469855.990366</v>
      </c>
      <c r="F52" s="0" t="n">
        <v>20592224.0940587</v>
      </c>
      <c r="G52" s="0" t="n">
        <v>6778920.06222273</v>
      </c>
      <c r="H52" s="0" t="n">
        <v>20722306.7973944</v>
      </c>
      <c r="I52" s="0" t="n">
        <v>6747549.19297157</v>
      </c>
      <c r="J52" s="0" t="n">
        <v>1627293.86537999</v>
      </c>
      <c r="K52" s="0" t="n">
        <v>1578475.04941859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28810723.4263713</v>
      </c>
      <c r="C53" s="0" t="n">
        <v>27633969.8960708</v>
      </c>
      <c r="D53" s="0" t="n">
        <v>28917625.0964507</v>
      </c>
      <c r="E53" s="0" t="n">
        <v>27734224.8693119</v>
      </c>
      <c r="F53" s="0" t="n">
        <v>20738923.2983734</v>
      </c>
      <c r="G53" s="0" t="n">
        <v>6895046.59769737</v>
      </c>
      <c r="H53" s="0" t="n">
        <v>20870802.4093037</v>
      </c>
      <c r="I53" s="0" t="n">
        <v>6863422.4600082</v>
      </c>
      <c r="J53" s="0" t="n">
        <v>1694110.43199049</v>
      </c>
      <c r="K53" s="0" t="n">
        <v>1643287.11903077</v>
      </c>
      <c r="L53" s="0" t="n">
        <v>4798809.5077352</v>
      </c>
      <c r="M53" s="0" t="n">
        <v>4527617.11423114</v>
      </c>
      <c r="N53" s="0" t="n">
        <v>4816588.04127802</v>
      </c>
      <c r="O53" s="0" t="n">
        <v>4544323.20709405</v>
      </c>
      <c r="P53" s="0" t="n">
        <v>282351.738665081</v>
      </c>
      <c r="Q53" s="0" t="n">
        <v>273881.186505129</v>
      </c>
    </row>
    <row r="54" customFormat="false" ht="12.8" hidden="false" customHeight="false" outlineLevel="0" collapsed="false">
      <c r="A54" s="0" t="n">
        <v>101</v>
      </c>
      <c r="B54" s="0" t="n">
        <v>28964749.9233185</v>
      </c>
      <c r="C54" s="0" t="n">
        <v>27781361.951682</v>
      </c>
      <c r="D54" s="0" t="n">
        <v>29073046.5551566</v>
      </c>
      <c r="E54" s="0" t="n">
        <v>27882955.2167024</v>
      </c>
      <c r="F54" s="0" t="n">
        <v>20833326.8082023</v>
      </c>
      <c r="G54" s="0" t="n">
        <v>6948035.14347965</v>
      </c>
      <c r="H54" s="0" t="n">
        <v>20965808.557691</v>
      </c>
      <c r="I54" s="0" t="n">
        <v>6917146.65901141</v>
      </c>
      <c r="J54" s="0" t="n">
        <v>1737364.14085471</v>
      </c>
      <c r="K54" s="0" t="n">
        <v>1685243.21662907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29148006.3827054</v>
      </c>
      <c r="C55" s="0" t="n">
        <v>27957521.4460097</v>
      </c>
      <c r="D55" s="0" t="n">
        <v>29258941.7914643</v>
      </c>
      <c r="E55" s="0" t="n">
        <v>28061635.7374479</v>
      </c>
      <c r="F55" s="0" t="n">
        <v>20926365.2150636</v>
      </c>
      <c r="G55" s="0" t="n">
        <v>7031156.23094617</v>
      </c>
      <c r="H55" s="0" t="n">
        <v>21059701.1121026</v>
      </c>
      <c r="I55" s="0" t="n">
        <v>7001934.62534529</v>
      </c>
      <c r="J55" s="0" t="n">
        <v>1798471.78039495</v>
      </c>
      <c r="K55" s="0" t="n">
        <v>1744517.6269831</v>
      </c>
      <c r="L55" s="0" t="n">
        <v>4856598.93982662</v>
      </c>
      <c r="M55" s="0" t="n">
        <v>4583160.28990318</v>
      </c>
      <c r="N55" s="0" t="n">
        <v>4875057.81598799</v>
      </c>
      <c r="O55" s="0" t="n">
        <v>4600514.04773872</v>
      </c>
      <c r="P55" s="0" t="n">
        <v>299745.296732491</v>
      </c>
      <c r="Q55" s="0" t="n">
        <v>290752.937830516</v>
      </c>
    </row>
    <row r="56" customFormat="false" ht="12.8" hidden="false" customHeight="false" outlineLevel="0" collapsed="false">
      <c r="A56" s="0" t="n">
        <v>103</v>
      </c>
      <c r="B56" s="0" t="n">
        <v>29459183.0789106</v>
      </c>
      <c r="C56" s="0" t="n">
        <v>28254779.4550151</v>
      </c>
      <c r="D56" s="0" t="n">
        <v>29571345.0414185</v>
      </c>
      <c r="E56" s="0" t="n">
        <v>28360045.7657047</v>
      </c>
      <c r="F56" s="0" t="n">
        <v>21135787.3904529</v>
      </c>
      <c r="G56" s="0" t="n">
        <v>7118992.06456219</v>
      </c>
      <c r="H56" s="0" t="n">
        <v>21271004.6851606</v>
      </c>
      <c r="I56" s="0" t="n">
        <v>7089041.08054414</v>
      </c>
      <c r="J56" s="0" t="n">
        <v>1881339.99232993</v>
      </c>
      <c r="K56" s="0" t="n">
        <v>1824899.79256003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29808470.7827809</v>
      </c>
      <c r="C57" s="0" t="n">
        <v>28590140.6072579</v>
      </c>
      <c r="D57" s="0" t="n">
        <v>29921585.0315662</v>
      </c>
      <c r="E57" s="0" t="n">
        <v>28696300.8607182</v>
      </c>
      <c r="F57" s="0" t="n">
        <v>21424478.8147746</v>
      </c>
      <c r="G57" s="0" t="n">
        <v>7165661.79248335</v>
      </c>
      <c r="H57" s="0" t="n">
        <v>21560783.8478896</v>
      </c>
      <c r="I57" s="0" t="n">
        <v>7135517.01282863</v>
      </c>
      <c r="J57" s="0" t="n">
        <v>1985576.70662667</v>
      </c>
      <c r="K57" s="0" t="n">
        <v>1926009.40542787</v>
      </c>
      <c r="L57" s="0" t="n">
        <v>4964468.76579597</v>
      </c>
      <c r="M57" s="0" t="n">
        <v>4685063.81928886</v>
      </c>
      <c r="N57" s="0" t="n">
        <v>4983322.41021676</v>
      </c>
      <c r="O57" s="0" t="n">
        <v>4702789.729323</v>
      </c>
      <c r="P57" s="0" t="n">
        <v>330929.451104445</v>
      </c>
      <c r="Q57" s="0" t="n">
        <v>321001.567571312</v>
      </c>
    </row>
    <row r="58" customFormat="false" ht="12.8" hidden="false" customHeight="false" outlineLevel="0" collapsed="false">
      <c r="A58" s="0" t="n">
        <v>105</v>
      </c>
      <c r="B58" s="0" t="n">
        <v>30051716.9820787</v>
      </c>
      <c r="C58" s="0" t="n">
        <v>28823878.0821678</v>
      </c>
      <c r="D58" s="0" t="n">
        <v>30165385.8975627</v>
      </c>
      <c r="E58" s="0" t="n">
        <v>28930558.6299503</v>
      </c>
      <c r="F58" s="0" t="n">
        <v>21597522.9715596</v>
      </c>
      <c r="G58" s="0" t="n">
        <v>7226355.11060819</v>
      </c>
      <c r="H58" s="0" t="n">
        <v>21734545.4930237</v>
      </c>
      <c r="I58" s="0" t="n">
        <v>7196013.13692665</v>
      </c>
      <c r="J58" s="0" t="n">
        <v>2063745.30036619</v>
      </c>
      <c r="K58" s="0" t="n">
        <v>2001832.94135521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30240726.4536654</v>
      </c>
      <c r="C59" s="0" t="n">
        <v>29004499.7041935</v>
      </c>
      <c r="D59" s="0" t="n">
        <v>30353212.409146</v>
      </c>
      <c r="E59" s="0" t="n">
        <v>29110067.5513901</v>
      </c>
      <c r="F59" s="0" t="n">
        <v>21678743.7145184</v>
      </c>
      <c r="G59" s="0" t="n">
        <v>7325755.98967511</v>
      </c>
      <c r="H59" s="0" t="n">
        <v>21814826.6524114</v>
      </c>
      <c r="I59" s="0" t="n">
        <v>7295240.89897863</v>
      </c>
      <c r="J59" s="0" t="n">
        <v>2148180.77644283</v>
      </c>
      <c r="K59" s="0" t="n">
        <v>2083735.35314955</v>
      </c>
      <c r="L59" s="0" t="n">
        <v>5036490.41197021</v>
      </c>
      <c r="M59" s="0" t="n">
        <v>4753831.61264418</v>
      </c>
      <c r="N59" s="0" t="n">
        <v>5055239.39950191</v>
      </c>
      <c r="O59" s="0" t="n">
        <v>4771459.18821698</v>
      </c>
      <c r="P59" s="0" t="n">
        <v>358030.129407139</v>
      </c>
      <c r="Q59" s="0" t="n">
        <v>347289.225524925</v>
      </c>
    </row>
    <row r="60" customFormat="false" ht="12.8" hidden="false" customHeight="false" outlineLevel="0" collapsed="false">
      <c r="A60" s="0" t="n">
        <v>107</v>
      </c>
      <c r="B60" s="0" t="n">
        <v>30582416.0965076</v>
      </c>
      <c r="C60" s="0" t="n">
        <v>29332238.5395327</v>
      </c>
      <c r="D60" s="0" t="n">
        <v>30697192.679823</v>
      </c>
      <c r="E60" s="0" t="n">
        <v>29439956.0184242</v>
      </c>
      <c r="F60" s="0" t="n">
        <v>21890348.5535868</v>
      </c>
      <c r="G60" s="0" t="n">
        <v>7441889.98594595</v>
      </c>
      <c r="H60" s="0" t="n">
        <v>22028750.4247356</v>
      </c>
      <c r="I60" s="0" t="n">
        <v>7411205.59368865</v>
      </c>
      <c r="J60" s="0" t="n">
        <v>2245583.72498586</v>
      </c>
      <c r="K60" s="0" t="n">
        <v>2178216.21323629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30723167.0186641</v>
      </c>
      <c r="C61" s="0" t="n">
        <v>29466915.4221554</v>
      </c>
      <c r="D61" s="0" t="n">
        <v>30869849.1985769</v>
      </c>
      <c r="E61" s="0" t="n">
        <v>29604765.4900961</v>
      </c>
      <c r="F61" s="0" t="n">
        <v>21978512.3697094</v>
      </c>
      <c r="G61" s="0" t="n">
        <v>7488403.05244602</v>
      </c>
      <c r="H61" s="0" t="n">
        <v>22117129.0038657</v>
      </c>
      <c r="I61" s="0" t="n">
        <v>7487636.4862303</v>
      </c>
      <c r="J61" s="0" t="n">
        <v>2303220.74379889</v>
      </c>
      <c r="K61" s="0" t="n">
        <v>2234124.12148493</v>
      </c>
      <c r="L61" s="0" t="n">
        <v>5115222.94546874</v>
      </c>
      <c r="M61" s="0" t="n">
        <v>4828146.38490526</v>
      </c>
      <c r="N61" s="0" t="n">
        <v>5139664.45181262</v>
      </c>
      <c r="O61" s="0" t="n">
        <v>4851118.77444217</v>
      </c>
      <c r="P61" s="0" t="n">
        <v>383870.123966482</v>
      </c>
      <c r="Q61" s="0" t="n">
        <v>372354.020247488</v>
      </c>
    </row>
    <row r="62" customFormat="false" ht="12.8" hidden="false" customHeight="false" outlineLevel="0" collapsed="false">
      <c r="A62" s="0" t="n">
        <v>109</v>
      </c>
      <c r="B62" s="0" t="n">
        <v>31027500.1400978</v>
      </c>
      <c r="C62" s="0" t="n">
        <v>29758600.9298389</v>
      </c>
      <c r="D62" s="0" t="n">
        <v>31175538.9324381</v>
      </c>
      <c r="E62" s="0" t="n">
        <v>29897737.6106075</v>
      </c>
      <c r="F62" s="0" t="n">
        <v>22195506.4882389</v>
      </c>
      <c r="G62" s="0" t="n">
        <v>7563094.44160003</v>
      </c>
      <c r="H62" s="0" t="n">
        <v>22335040.1169935</v>
      </c>
      <c r="I62" s="0" t="n">
        <v>7562697.49361398</v>
      </c>
      <c r="J62" s="0" t="n">
        <v>2323487.63744551</v>
      </c>
      <c r="K62" s="0" t="n">
        <v>2253783.00832214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31255163.2349807</v>
      </c>
      <c r="C63" s="0" t="n">
        <v>29976803.7533568</v>
      </c>
      <c r="D63" s="0" t="n">
        <v>31404200.3087135</v>
      </c>
      <c r="E63" s="0" t="n">
        <v>30116879.009015</v>
      </c>
      <c r="F63" s="0" t="n">
        <v>22311383.0126258</v>
      </c>
      <c r="G63" s="0" t="n">
        <v>7665420.740731</v>
      </c>
      <c r="H63" s="0" t="n">
        <v>22451914.8027926</v>
      </c>
      <c r="I63" s="0" t="n">
        <v>7664964.20622233</v>
      </c>
      <c r="J63" s="0" t="n">
        <v>2393936.25709684</v>
      </c>
      <c r="K63" s="0" t="n">
        <v>2322118.16938393</v>
      </c>
      <c r="L63" s="0" t="n">
        <v>5203617.26902081</v>
      </c>
      <c r="M63" s="0" t="n">
        <v>4911761.18934619</v>
      </c>
      <c r="N63" s="0" t="n">
        <v>5228453.31223798</v>
      </c>
      <c r="O63" s="0" t="n">
        <v>4935106.41348252</v>
      </c>
      <c r="P63" s="0" t="n">
        <v>398989.376182806</v>
      </c>
      <c r="Q63" s="0" t="n">
        <v>387019.694897322</v>
      </c>
    </row>
    <row r="64" customFormat="false" ht="12.8" hidden="false" customHeight="false" outlineLevel="0" collapsed="false">
      <c r="A64" s="0" t="n">
        <v>111</v>
      </c>
      <c r="B64" s="0" t="n">
        <v>31505399.7045617</v>
      </c>
      <c r="C64" s="0" t="n">
        <v>30216434.4593441</v>
      </c>
      <c r="D64" s="0" t="n">
        <v>31655614.9682347</v>
      </c>
      <c r="E64" s="0" t="n">
        <v>30357625.3934963</v>
      </c>
      <c r="F64" s="0" t="n">
        <v>22516227.310979</v>
      </c>
      <c r="G64" s="0" t="n">
        <v>7700207.14836513</v>
      </c>
      <c r="H64" s="0" t="n">
        <v>22657609.528646</v>
      </c>
      <c r="I64" s="0" t="n">
        <v>7700015.86485034</v>
      </c>
      <c r="J64" s="0" t="n">
        <v>2474787.2559553</v>
      </c>
      <c r="K64" s="0" t="n">
        <v>2400543.63827664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31884824.1393197</v>
      </c>
      <c r="C65" s="0" t="n">
        <v>30579482.8438967</v>
      </c>
      <c r="D65" s="0" t="n">
        <v>32036543.0771442</v>
      </c>
      <c r="E65" s="0" t="n">
        <v>30722087.6047504</v>
      </c>
      <c r="F65" s="0" t="n">
        <v>22765607.2872734</v>
      </c>
      <c r="G65" s="0" t="n">
        <v>7813875.55662324</v>
      </c>
      <c r="H65" s="0" t="n">
        <v>22908404.3630851</v>
      </c>
      <c r="I65" s="0" t="n">
        <v>7813683.24166535</v>
      </c>
      <c r="J65" s="0" t="n">
        <v>2571176.19766881</v>
      </c>
      <c r="K65" s="0" t="n">
        <v>2494040.91173874</v>
      </c>
      <c r="L65" s="0" t="n">
        <v>5308091.63291468</v>
      </c>
      <c r="M65" s="0" t="n">
        <v>5010913.43288385</v>
      </c>
      <c r="N65" s="0" t="n">
        <v>5333376.17000984</v>
      </c>
      <c r="O65" s="0" t="n">
        <v>5034681.66402258</v>
      </c>
      <c r="P65" s="0" t="n">
        <v>428529.366278134</v>
      </c>
      <c r="Q65" s="0" t="n">
        <v>415673.48528979</v>
      </c>
    </row>
    <row r="66" customFormat="false" ht="12.8" hidden="false" customHeight="false" outlineLevel="0" collapsed="false">
      <c r="A66" s="0" t="n">
        <v>113</v>
      </c>
      <c r="B66" s="0" t="n">
        <v>32049425.3560815</v>
      </c>
      <c r="C66" s="0" t="n">
        <v>30739253.416016</v>
      </c>
      <c r="D66" s="0" t="n">
        <v>32201163.8626919</v>
      </c>
      <c r="E66" s="0" t="n">
        <v>30881874.9786847</v>
      </c>
      <c r="F66" s="0" t="n">
        <v>22910017.832535</v>
      </c>
      <c r="G66" s="0" t="n">
        <v>7829235.58348093</v>
      </c>
      <c r="H66" s="0" t="n">
        <v>23052832.6971273</v>
      </c>
      <c r="I66" s="0" t="n">
        <v>7829042.28155739</v>
      </c>
      <c r="J66" s="0" t="n">
        <v>2688535.27700121</v>
      </c>
      <c r="K66" s="0" t="n">
        <v>2607879.21869117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32310944.8518356</v>
      </c>
      <c r="C67" s="0" t="n">
        <v>30989351.1854574</v>
      </c>
      <c r="D67" s="0" t="n">
        <v>32463107.4141741</v>
      </c>
      <c r="E67" s="0" t="n">
        <v>31132368.9765465</v>
      </c>
      <c r="F67" s="0" t="n">
        <v>23056671.822662</v>
      </c>
      <c r="G67" s="0" t="n">
        <v>7932679.3627954</v>
      </c>
      <c r="H67" s="0" t="n">
        <v>23199930.9352223</v>
      </c>
      <c r="I67" s="0" t="n">
        <v>7932438.04132425</v>
      </c>
      <c r="J67" s="0" t="n">
        <v>2746787.15889734</v>
      </c>
      <c r="K67" s="0" t="n">
        <v>2664383.54413042</v>
      </c>
      <c r="L67" s="0" t="n">
        <v>5379535.07135204</v>
      </c>
      <c r="M67" s="0" t="n">
        <v>5079281.63681546</v>
      </c>
      <c r="N67" s="0" t="n">
        <v>5404892.84080721</v>
      </c>
      <c r="O67" s="0" t="n">
        <v>5103118.463054</v>
      </c>
      <c r="P67" s="0" t="n">
        <v>457797.859816224</v>
      </c>
      <c r="Q67" s="0" t="n">
        <v>444063.924021737</v>
      </c>
    </row>
    <row r="68" customFormat="false" ht="12.8" hidden="false" customHeight="false" outlineLevel="0" collapsed="false">
      <c r="A68" s="0" t="n">
        <v>115</v>
      </c>
      <c r="B68" s="0" t="n">
        <v>32628769.2273591</v>
      </c>
      <c r="C68" s="0" t="n">
        <v>31293750.9831976</v>
      </c>
      <c r="D68" s="0" t="n">
        <v>32781505.6148372</v>
      </c>
      <c r="E68" s="0" t="n">
        <v>31437308.1787451</v>
      </c>
      <c r="F68" s="0" t="n">
        <v>23271127.6900618</v>
      </c>
      <c r="G68" s="0" t="n">
        <v>8022623.29313572</v>
      </c>
      <c r="H68" s="0" t="n">
        <v>23414927.4613314</v>
      </c>
      <c r="I68" s="0" t="n">
        <v>8022380.71741374</v>
      </c>
      <c r="J68" s="0" t="n">
        <v>2843518.55920007</v>
      </c>
      <c r="K68" s="0" t="n">
        <v>2758213.00242407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32904520.7004597</v>
      </c>
      <c r="C69" s="0" t="n">
        <v>31556353.5169902</v>
      </c>
      <c r="D69" s="0" t="n">
        <v>33057058.6405782</v>
      </c>
      <c r="E69" s="0" t="n">
        <v>31699732.1535685</v>
      </c>
      <c r="F69" s="0" t="n">
        <v>23436623.3055911</v>
      </c>
      <c r="G69" s="0" t="n">
        <v>8119730.21139904</v>
      </c>
      <c r="H69" s="0" t="n">
        <v>23579985.5551754</v>
      </c>
      <c r="I69" s="0" t="n">
        <v>8119746.59839303</v>
      </c>
      <c r="J69" s="0" t="n">
        <v>2876526.53434407</v>
      </c>
      <c r="K69" s="0" t="n">
        <v>2790230.73831375</v>
      </c>
      <c r="L69" s="0" t="n">
        <v>5478488.29923081</v>
      </c>
      <c r="M69" s="0" t="n">
        <v>5173154.40744921</v>
      </c>
      <c r="N69" s="0" t="n">
        <v>5503910.04842781</v>
      </c>
      <c r="O69" s="0" t="n">
        <v>5197053.17326467</v>
      </c>
      <c r="P69" s="0" t="n">
        <v>479421.089057346</v>
      </c>
      <c r="Q69" s="0" t="n">
        <v>465038.456385625</v>
      </c>
    </row>
    <row r="70" customFormat="false" ht="12.8" hidden="false" customHeight="false" outlineLevel="0" collapsed="false">
      <c r="A70" s="0" t="n">
        <v>117</v>
      </c>
      <c r="B70" s="0" t="n">
        <v>33115184.7534398</v>
      </c>
      <c r="C70" s="0" t="n">
        <v>31758996.8973484</v>
      </c>
      <c r="D70" s="0" t="n">
        <v>33266103.1453009</v>
      </c>
      <c r="E70" s="0" t="n">
        <v>31900854.5197039</v>
      </c>
      <c r="F70" s="0" t="n">
        <v>23566683.6270491</v>
      </c>
      <c r="G70" s="0" t="n">
        <v>8192313.27029936</v>
      </c>
      <c r="H70" s="0" t="n">
        <v>23708524.822934</v>
      </c>
      <c r="I70" s="0" t="n">
        <v>8192329.69676991</v>
      </c>
      <c r="J70" s="0" t="n">
        <v>3006178.31009941</v>
      </c>
      <c r="K70" s="0" t="n">
        <v>2915992.96079642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33389177.9503024</v>
      </c>
      <c r="C71" s="0" t="n">
        <v>32020714.3797671</v>
      </c>
      <c r="D71" s="0" t="n">
        <v>33540632.2371467</v>
      </c>
      <c r="E71" s="0" t="n">
        <v>32163074.1605546</v>
      </c>
      <c r="F71" s="0" t="n">
        <v>23750747.8662826</v>
      </c>
      <c r="G71" s="0" t="n">
        <v>8269966.51348445</v>
      </c>
      <c r="H71" s="0" t="n">
        <v>23893108.0257894</v>
      </c>
      <c r="I71" s="0" t="n">
        <v>8269966.13476523</v>
      </c>
      <c r="J71" s="0" t="n">
        <v>3113486.20446258</v>
      </c>
      <c r="K71" s="0" t="n">
        <v>3020081.6183287</v>
      </c>
      <c r="L71" s="0" t="n">
        <v>5560035.66396883</v>
      </c>
      <c r="M71" s="0" t="n">
        <v>5251441.18896008</v>
      </c>
      <c r="N71" s="0" t="n">
        <v>5585276.7650006</v>
      </c>
      <c r="O71" s="0" t="n">
        <v>5275170.06710092</v>
      </c>
      <c r="P71" s="0" t="n">
        <v>518914.36741043</v>
      </c>
      <c r="Q71" s="0" t="n">
        <v>503346.936388117</v>
      </c>
    </row>
    <row r="72" customFormat="false" ht="12.8" hidden="false" customHeight="false" outlineLevel="0" collapsed="false">
      <c r="A72" s="0" t="n">
        <v>119</v>
      </c>
      <c r="B72" s="0" t="n">
        <v>33583946.7397417</v>
      </c>
      <c r="C72" s="0" t="n">
        <v>32206748.1718506</v>
      </c>
      <c r="D72" s="0" t="n">
        <v>33735584.2683649</v>
      </c>
      <c r="E72" s="0" t="n">
        <v>32349279.6653098</v>
      </c>
      <c r="F72" s="0" t="n">
        <v>23820094.7452045</v>
      </c>
      <c r="G72" s="0" t="n">
        <v>8386653.42664618</v>
      </c>
      <c r="H72" s="0" t="n">
        <v>23962626.6186653</v>
      </c>
      <c r="I72" s="0" t="n">
        <v>8386653.04664443</v>
      </c>
      <c r="J72" s="0" t="n">
        <v>3195496.1346789</v>
      </c>
      <c r="K72" s="0" t="n">
        <v>3099631.25063853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33783449.5690928</v>
      </c>
      <c r="C73" s="0" t="n">
        <v>32397940.9961372</v>
      </c>
      <c r="D73" s="0" t="n">
        <v>33934553.3322038</v>
      </c>
      <c r="E73" s="0" t="n">
        <v>32539972.2039635</v>
      </c>
      <c r="F73" s="0" t="n">
        <v>23902966.5421975</v>
      </c>
      <c r="G73" s="0" t="n">
        <v>8494974.45393973</v>
      </c>
      <c r="H73" s="0" t="n">
        <v>24044998.1334672</v>
      </c>
      <c r="I73" s="0" t="n">
        <v>8494974.07049636</v>
      </c>
      <c r="J73" s="0" t="n">
        <v>3293789.71727851</v>
      </c>
      <c r="K73" s="0" t="n">
        <v>3194976.02576015</v>
      </c>
      <c r="L73" s="0" t="n">
        <v>5623845.56143342</v>
      </c>
      <c r="M73" s="0" t="n">
        <v>5311893.50740723</v>
      </c>
      <c r="N73" s="0" t="n">
        <v>5649028.40488974</v>
      </c>
      <c r="O73" s="0" t="n">
        <v>5335567.64162906</v>
      </c>
      <c r="P73" s="0" t="n">
        <v>548964.952879751</v>
      </c>
      <c r="Q73" s="0" t="n">
        <v>532496.004293358</v>
      </c>
    </row>
    <row r="74" customFormat="false" ht="12.8" hidden="false" customHeight="false" outlineLevel="0" collapsed="false">
      <c r="A74" s="0" t="n">
        <v>121</v>
      </c>
      <c r="B74" s="0" t="n">
        <v>33833317.5469724</v>
      </c>
      <c r="C74" s="0" t="n">
        <v>32447458.9366712</v>
      </c>
      <c r="D74" s="0" t="n">
        <v>33982809.8631373</v>
      </c>
      <c r="E74" s="0" t="n">
        <v>32587975.446668</v>
      </c>
      <c r="F74" s="0" t="n">
        <v>23951630.6518568</v>
      </c>
      <c r="G74" s="0" t="n">
        <v>8495828.28481437</v>
      </c>
      <c r="H74" s="0" t="n">
        <v>24092147.5465221</v>
      </c>
      <c r="I74" s="0" t="n">
        <v>8495827.90014594</v>
      </c>
      <c r="J74" s="0" t="n">
        <v>3368383.16290964</v>
      </c>
      <c r="K74" s="0" t="n">
        <v>3267331.66802235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33976439.3576538</v>
      </c>
      <c r="C75" s="0" t="n">
        <v>32585880.4507336</v>
      </c>
      <c r="D75" s="0" t="n">
        <v>34126080.2116071</v>
      </c>
      <c r="E75" s="0" t="n">
        <v>32726536.5654144</v>
      </c>
      <c r="F75" s="0" t="n">
        <v>24033375.2263441</v>
      </c>
      <c r="G75" s="0" t="n">
        <v>8552505.22438953</v>
      </c>
      <c r="H75" s="0" t="n">
        <v>24174031.7288712</v>
      </c>
      <c r="I75" s="0" t="n">
        <v>8552504.83654321</v>
      </c>
      <c r="J75" s="0" t="n">
        <v>3438836.86196651</v>
      </c>
      <c r="K75" s="0" t="n">
        <v>3335671.75610752</v>
      </c>
      <c r="L75" s="0" t="n">
        <v>5654936.0554253</v>
      </c>
      <c r="M75" s="0" t="n">
        <v>5341641.75637919</v>
      </c>
      <c r="N75" s="0" t="n">
        <v>5679875.0880741</v>
      </c>
      <c r="O75" s="0" t="n">
        <v>5365086.72320945</v>
      </c>
      <c r="P75" s="0" t="n">
        <v>573139.476994419</v>
      </c>
      <c r="Q75" s="0" t="n">
        <v>555945.292684586</v>
      </c>
    </row>
    <row r="76" customFormat="false" ht="12.8" hidden="false" customHeight="false" outlineLevel="0" collapsed="false">
      <c r="A76" s="0" t="n">
        <v>123</v>
      </c>
      <c r="B76" s="0" t="n">
        <v>34201366.8330541</v>
      </c>
      <c r="C76" s="0" t="n">
        <v>32802205.4628865</v>
      </c>
      <c r="D76" s="0" t="n">
        <v>34351234.7021741</v>
      </c>
      <c r="E76" s="0" t="n">
        <v>32943075.0394549</v>
      </c>
      <c r="F76" s="0" t="n">
        <v>24159894.2542475</v>
      </c>
      <c r="G76" s="0" t="n">
        <v>8642311.20863899</v>
      </c>
      <c r="H76" s="0" t="n">
        <v>24300764.2207095</v>
      </c>
      <c r="I76" s="0" t="n">
        <v>8642310.81874544</v>
      </c>
      <c r="J76" s="0" t="n">
        <v>3478634.24130255</v>
      </c>
      <c r="K76" s="0" t="n">
        <v>3374275.21406347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34395576.3276216</v>
      </c>
      <c r="C77" s="0" t="n">
        <v>32988608.4500879</v>
      </c>
      <c r="D77" s="0" t="n">
        <v>34545976.6112508</v>
      </c>
      <c r="E77" s="0" t="n">
        <v>33129978.4737056</v>
      </c>
      <c r="F77" s="0" t="n">
        <v>24311589.6161517</v>
      </c>
      <c r="G77" s="0" t="n">
        <v>8677018.83393618</v>
      </c>
      <c r="H77" s="0" t="n">
        <v>24452960.0310789</v>
      </c>
      <c r="I77" s="0" t="n">
        <v>8677018.44262672</v>
      </c>
      <c r="J77" s="0" t="n">
        <v>3541558.66694376</v>
      </c>
      <c r="K77" s="0" t="n">
        <v>3435311.90693545</v>
      </c>
      <c r="L77" s="0" t="n">
        <v>5725069.89205703</v>
      </c>
      <c r="M77" s="0" t="n">
        <v>5408236.27299747</v>
      </c>
      <c r="N77" s="0" t="n">
        <v>5750135.50434525</v>
      </c>
      <c r="O77" s="0" t="n">
        <v>5431800.24241507</v>
      </c>
      <c r="P77" s="0" t="n">
        <v>590259.77782396</v>
      </c>
      <c r="Q77" s="0" t="n">
        <v>572551.984489241</v>
      </c>
    </row>
    <row r="78" customFormat="false" ht="12.8" hidden="false" customHeight="false" outlineLevel="0" collapsed="false">
      <c r="A78" s="0" t="n">
        <v>125</v>
      </c>
      <c r="B78" s="0" t="n">
        <v>34565712.106978</v>
      </c>
      <c r="C78" s="0" t="n">
        <v>33151711.6166817</v>
      </c>
      <c r="D78" s="0" t="n">
        <v>34716283.4201474</v>
      </c>
      <c r="E78" s="0" t="n">
        <v>33293242.7421168</v>
      </c>
      <c r="F78" s="0" t="n">
        <v>24439278.1814183</v>
      </c>
      <c r="G78" s="0" t="n">
        <v>8712433.43526338</v>
      </c>
      <c r="H78" s="0" t="n">
        <v>24580809.6977021</v>
      </c>
      <c r="I78" s="0" t="n">
        <v>8712433.0444147</v>
      </c>
      <c r="J78" s="0" t="n">
        <v>3610714.43923763</v>
      </c>
      <c r="K78" s="0" t="n">
        <v>3502393.0060605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34737370.1596722</v>
      </c>
      <c r="C79" s="0" t="n">
        <v>33316717.5365364</v>
      </c>
      <c r="D79" s="0" t="n">
        <v>34887741.7209249</v>
      </c>
      <c r="E79" s="0" t="n">
        <v>33458056.1846532</v>
      </c>
      <c r="F79" s="0" t="n">
        <v>24528920.8645326</v>
      </c>
      <c r="G79" s="0" t="n">
        <v>8787796.67200377</v>
      </c>
      <c r="H79" s="0" t="n">
        <v>24670259.8744613</v>
      </c>
      <c r="I79" s="0" t="n">
        <v>8787796.31019182</v>
      </c>
      <c r="J79" s="0" t="n">
        <v>3667391.73532991</v>
      </c>
      <c r="K79" s="0" t="n">
        <v>3557369.98327001</v>
      </c>
      <c r="L79" s="0" t="n">
        <v>5782357.39600298</v>
      </c>
      <c r="M79" s="0" t="n">
        <v>5462987.45367172</v>
      </c>
      <c r="N79" s="0" t="n">
        <v>5807417.44526992</v>
      </c>
      <c r="O79" s="0" t="n">
        <v>5486546.19855733</v>
      </c>
      <c r="P79" s="0" t="n">
        <v>611231.955888318</v>
      </c>
      <c r="Q79" s="0" t="n">
        <v>592894.997211669</v>
      </c>
    </row>
    <row r="80" customFormat="false" ht="12.8" hidden="false" customHeight="false" outlineLevel="0" collapsed="false">
      <c r="A80" s="0" t="n">
        <v>127</v>
      </c>
      <c r="B80" s="0" t="n">
        <v>34999557.4813698</v>
      </c>
      <c r="C80" s="0" t="n">
        <v>33567477.8240553</v>
      </c>
      <c r="D80" s="0" t="n">
        <v>35148732.8461767</v>
      </c>
      <c r="E80" s="0" t="n">
        <v>33707693.212095</v>
      </c>
      <c r="F80" s="0" t="n">
        <v>24679760.5839943</v>
      </c>
      <c r="G80" s="0" t="n">
        <v>8887717.24006099</v>
      </c>
      <c r="H80" s="0" t="n">
        <v>24819976.36207</v>
      </c>
      <c r="I80" s="0" t="n">
        <v>8887716.85002498</v>
      </c>
      <c r="J80" s="0" t="n">
        <v>3718719.6551312</v>
      </c>
      <c r="K80" s="0" t="n">
        <v>3607158.06547726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35194110.7002852</v>
      </c>
      <c r="C81" s="0" t="n">
        <v>33753733.6901935</v>
      </c>
      <c r="D81" s="0" t="n">
        <v>35343477.0478965</v>
      </c>
      <c r="E81" s="0" t="n">
        <v>33894128.5729835</v>
      </c>
      <c r="F81" s="0" t="n">
        <v>24757459.7274998</v>
      </c>
      <c r="G81" s="0" t="n">
        <v>8996273.96269369</v>
      </c>
      <c r="H81" s="0" t="n">
        <v>24897855.013708</v>
      </c>
      <c r="I81" s="0" t="n">
        <v>8996273.5592755</v>
      </c>
      <c r="J81" s="0" t="n">
        <v>3728655.89081642</v>
      </c>
      <c r="K81" s="0" t="n">
        <v>3616796.21409193</v>
      </c>
      <c r="L81" s="0" t="n">
        <v>5857350.92638932</v>
      </c>
      <c r="M81" s="0" t="n">
        <v>5533723.37183868</v>
      </c>
      <c r="N81" s="0" t="n">
        <v>5882243.64140968</v>
      </c>
      <c r="O81" s="0" t="n">
        <v>5557124.83612831</v>
      </c>
      <c r="P81" s="0" t="n">
        <v>621442.648469404</v>
      </c>
      <c r="Q81" s="0" t="n">
        <v>602799.369015322</v>
      </c>
    </row>
    <row r="82" customFormat="false" ht="12.8" hidden="false" customHeight="false" outlineLevel="0" collapsed="false">
      <c r="A82" s="0" t="n">
        <v>129</v>
      </c>
      <c r="B82" s="0" t="n">
        <v>35317173.2923442</v>
      </c>
      <c r="C82" s="0" t="n">
        <v>33872245.0256009</v>
      </c>
      <c r="D82" s="0" t="n">
        <v>35466081.9734743</v>
      </c>
      <c r="E82" s="0" t="n">
        <v>34012209.6787523</v>
      </c>
      <c r="F82" s="0" t="n">
        <v>24831775.7703816</v>
      </c>
      <c r="G82" s="0" t="n">
        <v>9040469.2552193</v>
      </c>
      <c r="H82" s="0" t="n">
        <v>24971740.8362246</v>
      </c>
      <c r="I82" s="0" t="n">
        <v>9040468.84252775</v>
      </c>
      <c r="J82" s="0" t="n">
        <v>3807262.5758731</v>
      </c>
      <c r="K82" s="0" t="n">
        <v>3693044.69859691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35447956.3994741</v>
      </c>
      <c r="C83" s="0" t="n">
        <v>33998145.5375064</v>
      </c>
      <c r="D83" s="0" t="n">
        <v>35596379.1883983</v>
      </c>
      <c r="E83" s="0" t="n">
        <v>34137651.6527152</v>
      </c>
      <c r="F83" s="0" t="n">
        <v>24914847.314236</v>
      </c>
      <c r="G83" s="0" t="n">
        <v>9083298.2232704</v>
      </c>
      <c r="H83" s="0" t="n">
        <v>25054353.8429682</v>
      </c>
      <c r="I83" s="0" t="n">
        <v>9083297.80974696</v>
      </c>
      <c r="J83" s="0" t="n">
        <v>3888409.88627805</v>
      </c>
      <c r="K83" s="0" t="n">
        <v>3771757.58968971</v>
      </c>
      <c r="L83" s="0" t="n">
        <v>5899635.67585101</v>
      </c>
      <c r="M83" s="0" t="n">
        <v>5574437.98910694</v>
      </c>
      <c r="N83" s="0" t="n">
        <v>5924370.80799056</v>
      </c>
      <c r="O83" s="0" t="n">
        <v>5597691.33580381</v>
      </c>
      <c r="P83" s="0" t="n">
        <v>648068.314379675</v>
      </c>
      <c r="Q83" s="0" t="n">
        <v>628626.264948285</v>
      </c>
    </row>
    <row r="84" customFormat="false" ht="12.8" hidden="false" customHeight="false" outlineLevel="0" collapsed="false">
      <c r="A84" s="0" t="n">
        <v>131</v>
      </c>
      <c r="B84" s="0" t="n">
        <v>35608185.6289064</v>
      </c>
      <c r="C84" s="0" t="n">
        <v>34152569.2210164</v>
      </c>
      <c r="D84" s="0" t="n">
        <v>35755288.0777173</v>
      </c>
      <c r="E84" s="0" t="n">
        <v>34290833.8340643</v>
      </c>
      <c r="F84" s="0" t="n">
        <v>25036847.4089646</v>
      </c>
      <c r="G84" s="0" t="n">
        <v>9115721.8120518</v>
      </c>
      <c r="H84" s="0" t="n">
        <v>25175112.4365939</v>
      </c>
      <c r="I84" s="0" t="n">
        <v>9115721.39747035</v>
      </c>
      <c r="J84" s="0" t="n">
        <v>3978390.18308406</v>
      </c>
      <c r="K84" s="0" t="n">
        <v>3859038.47759153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35623095.5824161</v>
      </c>
      <c r="C85" s="0" t="n">
        <v>34167362.3382121</v>
      </c>
      <c r="D85" s="0" t="n">
        <v>35767663.0807591</v>
      </c>
      <c r="E85" s="0" t="n">
        <v>34303244.0726011</v>
      </c>
      <c r="F85" s="0" t="n">
        <v>25020567.022223</v>
      </c>
      <c r="G85" s="0" t="n">
        <v>9146795.31598909</v>
      </c>
      <c r="H85" s="0" t="n">
        <v>25156449.1701211</v>
      </c>
      <c r="I85" s="0" t="n">
        <v>9146794.90248003</v>
      </c>
      <c r="J85" s="0" t="n">
        <v>4054373.56503669</v>
      </c>
      <c r="K85" s="0" t="n">
        <v>3932742.35808559</v>
      </c>
      <c r="L85" s="0" t="n">
        <v>5929323.84181439</v>
      </c>
      <c r="M85" s="0" t="n">
        <v>5603410.39716908</v>
      </c>
      <c r="N85" s="0" t="n">
        <v>5953416.35326638</v>
      </c>
      <c r="O85" s="0" t="n">
        <v>5626059.6913854</v>
      </c>
      <c r="P85" s="0" t="n">
        <v>675728.927506115</v>
      </c>
      <c r="Q85" s="0" t="n">
        <v>655457.059680932</v>
      </c>
    </row>
    <row r="86" customFormat="false" ht="12.8" hidden="false" customHeight="false" outlineLevel="0" collapsed="false">
      <c r="A86" s="0" t="n">
        <v>133</v>
      </c>
      <c r="B86" s="0" t="n">
        <v>35746294.4236409</v>
      </c>
      <c r="C86" s="0" t="n">
        <v>34286648.8831986</v>
      </c>
      <c r="D86" s="0" t="n">
        <v>35889606.9617591</v>
      </c>
      <c r="E86" s="0" t="n">
        <v>34421350.9279549</v>
      </c>
      <c r="F86" s="0" t="n">
        <v>25086916.943018</v>
      </c>
      <c r="G86" s="0" t="n">
        <v>9199731.94018056</v>
      </c>
      <c r="H86" s="0" t="n">
        <v>25221619.4022373</v>
      </c>
      <c r="I86" s="0" t="n">
        <v>9199731.52571763</v>
      </c>
      <c r="J86" s="0" t="n">
        <v>4152921.07714352</v>
      </c>
      <c r="K86" s="0" t="n">
        <v>4028333.44482922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36038540.0668325</v>
      </c>
      <c r="C87" s="0" t="n">
        <v>34567141.9366223</v>
      </c>
      <c r="D87" s="0" t="n">
        <v>36181006.8813797</v>
      </c>
      <c r="E87" s="0" t="n">
        <v>34701048.9598441</v>
      </c>
      <c r="F87" s="0" t="n">
        <v>25299191.4381347</v>
      </c>
      <c r="G87" s="0" t="n">
        <v>9267950.49848759</v>
      </c>
      <c r="H87" s="0" t="n">
        <v>25433098.8772801</v>
      </c>
      <c r="I87" s="0" t="n">
        <v>9267950.08256402</v>
      </c>
      <c r="J87" s="0" t="n">
        <v>4211368.30821235</v>
      </c>
      <c r="K87" s="0" t="n">
        <v>4085027.25896598</v>
      </c>
      <c r="L87" s="0" t="n">
        <v>5997976.1505</v>
      </c>
      <c r="M87" s="0" t="n">
        <v>5668826.91151454</v>
      </c>
      <c r="N87" s="0" t="n">
        <v>6021718.53588979</v>
      </c>
      <c r="O87" s="0" t="n">
        <v>5691147.12779183</v>
      </c>
      <c r="P87" s="0" t="n">
        <v>701894.718035392</v>
      </c>
      <c r="Q87" s="0" t="n">
        <v>680837.87649433</v>
      </c>
    </row>
    <row r="88" customFormat="false" ht="12.8" hidden="false" customHeight="false" outlineLevel="0" collapsed="false">
      <c r="A88" s="0" t="n">
        <v>135</v>
      </c>
      <c r="B88" s="0" t="n">
        <v>36262019.3553551</v>
      </c>
      <c r="C88" s="0" t="n">
        <v>34781954.395364</v>
      </c>
      <c r="D88" s="0" t="n">
        <v>36404484.3856686</v>
      </c>
      <c r="E88" s="0" t="n">
        <v>34915859.688555</v>
      </c>
      <c r="F88" s="0" t="n">
        <v>25483742.1093403</v>
      </c>
      <c r="G88" s="0" t="n">
        <v>9298212.28602367</v>
      </c>
      <c r="H88" s="0" t="n">
        <v>25617647.833343</v>
      </c>
      <c r="I88" s="0" t="n">
        <v>9298211.855212</v>
      </c>
      <c r="J88" s="0" t="n">
        <v>4287612.66854815</v>
      </c>
      <c r="K88" s="0" t="n">
        <v>4158984.28849171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36512799.0650328</v>
      </c>
      <c r="C89" s="0" t="n">
        <v>35024452.3410517</v>
      </c>
      <c r="D89" s="0" t="n">
        <v>36653224.149441</v>
      </c>
      <c r="E89" s="0" t="n">
        <v>35156440.0622994</v>
      </c>
      <c r="F89" s="0" t="n">
        <v>25680102.5752309</v>
      </c>
      <c r="G89" s="0" t="n">
        <v>9344349.76582073</v>
      </c>
      <c r="H89" s="0" t="n">
        <v>25812090.7298674</v>
      </c>
      <c r="I89" s="0" t="n">
        <v>9344349.33243195</v>
      </c>
      <c r="J89" s="0" t="n">
        <v>4405489.38441446</v>
      </c>
      <c r="K89" s="0" t="n">
        <v>4273324.70288203</v>
      </c>
      <c r="L89" s="0" t="n">
        <v>6077693.45449915</v>
      </c>
      <c r="M89" s="0" t="n">
        <v>5744933.63944908</v>
      </c>
      <c r="N89" s="0" t="n">
        <v>6101095.53817701</v>
      </c>
      <c r="O89" s="0" t="n">
        <v>5766933.99694486</v>
      </c>
      <c r="P89" s="0" t="n">
        <v>734248.230735744</v>
      </c>
      <c r="Q89" s="0" t="n">
        <v>712220.783813671</v>
      </c>
    </row>
    <row r="90" customFormat="false" ht="12.8" hidden="false" customHeight="false" outlineLevel="0" collapsed="false">
      <c r="A90" s="0" t="n">
        <v>137</v>
      </c>
      <c r="B90" s="0" t="n">
        <v>36750814.3927359</v>
      </c>
      <c r="C90" s="0" t="n">
        <v>35252261.9680947</v>
      </c>
      <c r="D90" s="0" t="n">
        <v>36889518.1775995</v>
      </c>
      <c r="E90" s="0" t="n">
        <v>35382631.6027521</v>
      </c>
      <c r="F90" s="0" t="n">
        <v>25792921.0521518</v>
      </c>
      <c r="G90" s="0" t="n">
        <v>9459340.91594285</v>
      </c>
      <c r="H90" s="0" t="n">
        <v>25923291.1088454</v>
      </c>
      <c r="I90" s="0" t="n">
        <v>9459340.49390663</v>
      </c>
      <c r="J90" s="0" t="n">
        <v>4508410.31916134</v>
      </c>
      <c r="K90" s="0" t="n">
        <v>4373158.0095865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37060313.0233698</v>
      </c>
      <c r="C91" s="0" t="n">
        <v>35549738.8395926</v>
      </c>
      <c r="D91" s="0" t="n">
        <v>37198475.2935229</v>
      </c>
      <c r="E91" s="0" t="n">
        <v>35679599.5241896</v>
      </c>
      <c r="F91" s="0" t="n">
        <v>26046153.3120569</v>
      </c>
      <c r="G91" s="0" t="n">
        <v>9503585.52753577</v>
      </c>
      <c r="H91" s="0" t="n">
        <v>26176014.4002072</v>
      </c>
      <c r="I91" s="0" t="n">
        <v>9503585.12398238</v>
      </c>
      <c r="J91" s="0" t="n">
        <v>4645224.79687429</v>
      </c>
      <c r="K91" s="0" t="n">
        <v>4505868.05296806</v>
      </c>
      <c r="L91" s="0" t="n">
        <v>6168719.70419425</v>
      </c>
      <c r="M91" s="0" t="n">
        <v>5831912.75498558</v>
      </c>
      <c r="N91" s="0" t="n">
        <v>6191744.65376485</v>
      </c>
      <c r="O91" s="0" t="n">
        <v>5853558.62871615</v>
      </c>
      <c r="P91" s="0" t="n">
        <v>774204.132812382</v>
      </c>
      <c r="Q91" s="0" t="n">
        <v>750978.00882801</v>
      </c>
    </row>
    <row r="92" customFormat="false" ht="12.8" hidden="false" customHeight="false" outlineLevel="0" collapsed="false">
      <c r="A92" s="0" t="n">
        <v>139</v>
      </c>
      <c r="B92" s="0" t="n">
        <v>37297310.3389128</v>
      </c>
      <c r="C92" s="0" t="n">
        <v>35779585.7859896</v>
      </c>
      <c r="D92" s="0" t="n">
        <v>37435039.5827581</v>
      </c>
      <c r="E92" s="0" t="n">
        <v>35909038.2606333</v>
      </c>
      <c r="F92" s="0" t="n">
        <v>26205340.7178396</v>
      </c>
      <c r="G92" s="0" t="n">
        <v>9574245.06815001</v>
      </c>
      <c r="H92" s="0" t="n">
        <v>26334793.5983303</v>
      </c>
      <c r="I92" s="0" t="n">
        <v>9574244.66230295</v>
      </c>
      <c r="J92" s="0" t="n">
        <v>4702989.69745939</v>
      </c>
      <c r="K92" s="0" t="n">
        <v>4561900.00653561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37600490.6349821</v>
      </c>
      <c r="C93" s="0" t="n">
        <v>36070778.8936243</v>
      </c>
      <c r="D93" s="0" t="n">
        <v>37738715.6582444</v>
      </c>
      <c r="E93" s="0" t="n">
        <v>36200697.4308135</v>
      </c>
      <c r="F93" s="0" t="n">
        <v>26430183.6972246</v>
      </c>
      <c r="G93" s="0" t="n">
        <v>9640595.1963997</v>
      </c>
      <c r="H93" s="0" t="n">
        <v>26560102.6416278</v>
      </c>
      <c r="I93" s="0" t="n">
        <v>9640594.78918568</v>
      </c>
      <c r="J93" s="0" t="n">
        <v>4763019.46068017</v>
      </c>
      <c r="K93" s="0" t="n">
        <v>4620128.87685977</v>
      </c>
      <c r="L93" s="0" t="n">
        <v>6259689.06522324</v>
      </c>
      <c r="M93" s="0" t="n">
        <v>5918624.96155603</v>
      </c>
      <c r="N93" s="0" t="n">
        <v>6282724.27238672</v>
      </c>
      <c r="O93" s="0" t="n">
        <v>5940280.58830923</v>
      </c>
      <c r="P93" s="0" t="n">
        <v>793836.576780029</v>
      </c>
      <c r="Q93" s="0" t="n">
        <v>770021.479476628</v>
      </c>
    </row>
    <row r="94" customFormat="false" ht="12.8" hidden="false" customHeight="false" outlineLevel="0" collapsed="false">
      <c r="A94" s="0" t="n">
        <v>141</v>
      </c>
      <c r="B94" s="0" t="n">
        <v>37755838.1744131</v>
      </c>
      <c r="C94" s="0" t="n">
        <v>36221166.8719928</v>
      </c>
      <c r="D94" s="0" t="n">
        <v>37891567.7721736</v>
      </c>
      <c r="E94" s="0" t="n">
        <v>36348740.2162714</v>
      </c>
      <c r="F94" s="0" t="n">
        <v>26573665.5423512</v>
      </c>
      <c r="G94" s="0" t="n">
        <v>9647501.32964163</v>
      </c>
      <c r="H94" s="0" t="n">
        <v>26701239.2937775</v>
      </c>
      <c r="I94" s="0" t="n">
        <v>9647500.92249385</v>
      </c>
      <c r="J94" s="0" t="n">
        <v>4907351.24154348</v>
      </c>
      <c r="K94" s="0" t="n">
        <v>4760130.70429718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37861400.0843016</v>
      </c>
      <c r="C95" s="0" t="n">
        <v>36323226.6314879</v>
      </c>
      <c r="D95" s="0" t="n">
        <v>37994772.4211614</v>
      </c>
      <c r="E95" s="0" t="n">
        <v>36448584.0502715</v>
      </c>
      <c r="F95" s="0" t="n">
        <v>26612054.8414649</v>
      </c>
      <c r="G95" s="0" t="n">
        <v>9711171.79002294</v>
      </c>
      <c r="H95" s="0" t="n">
        <v>26737412.6792791</v>
      </c>
      <c r="I95" s="0" t="n">
        <v>9711171.37099236</v>
      </c>
      <c r="J95" s="0" t="n">
        <v>4944792.38814165</v>
      </c>
      <c r="K95" s="0" t="n">
        <v>4796448.6164974</v>
      </c>
      <c r="L95" s="0" t="n">
        <v>6303663.18316492</v>
      </c>
      <c r="M95" s="0" t="n">
        <v>5961346.11574119</v>
      </c>
      <c r="N95" s="0" t="n">
        <v>6325889.68140681</v>
      </c>
      <c r="O95" s="0" t="n">
        <v>5982241.56323054</v>
      </c>
      <c r="P95" s="0" t="n">
        <v>824132.064690276</v>
      </c>
      <c r="Q95" s="0" t="n">
        <v>799408.102749567</v>
      </c>
    </row>
    <row r="96" customFormat="false" ht="12.8" hidden="false" customHeight="false" outlineLevel="0" collapsed="false">
      <c r="A96" s="0" t="n">
        <v>143</v>
      </c>
      <c r="B96" s="0" t="n">
        <v>38138041.7469836</v>
      </c>
      <c r="C96" s="0" t="n">
        <v>36589114.659075</v>
      </c>
      <c r="D96" s="0" t="n">
        <v>38272002.2908086</v>
      </c>
      <c r="E96" s="0" t="n">
        <v>36715026.8254518</v>
      </c>
      <c r="F96" s="0" t="n">
        <v>26796399.8901158</v>
      </c>
      <c r="G96" s="0" t="n">
        <v>9792714.76895917</v>
      </c>
      <c r="H96" s="0" t="n">
        <v>26922312.4680398</v>
      </c>
      <c r="I96" s="0" t="n">
        <v>9792714.35741196</v>
      </c>
      <c r="J96" s="0" t="n">
        <v>5028460.10541707</v>
      </c>
      <c r="K96" s="0" t="n">
        <v>4877606.30225456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38481181.5415101</v>
      </c>
      <c r="C97" s="0" t="n">
        <v>36918501.5264094</v>
      </c>
      <c r="D97" s="0" t="n">
        <v>38614880.8568079</v>
      </c>
      <c r="E97" s="0" t="n">
        <v>37044168.0927338</v>
      </c>
      <c r="F97" s="0" t="n">
        <v>27039601.654481</v>
      </c>
      <c r="G97" s="0" t="n">
        <v>9878899.87192842</v>
      </c>
      <c r="H97" s="0" t="n">
        <v>27165268.6726044</v>
      </c>
      <c r="I97" s="0" t="n">
        <v>9878899.42012943</v>
      </c>
      <c r="J97" s="0" t="n">
        <v>5104199.59820284</v>
      </c>
      <c r="K97" s="0" t="n">
        <v>4951073.61025675</v>
      </c>
      <c r="L97" s="0" t="n">
        <v>6407084.74538129</v>
      </c>
      <c r="M97" s="0" t="n">
        <v>6059666.38335596</v>
      </c>
      <c r="N97" s="0" t="n">
        <v>6429366.05706669</v>
      </c>
      <c r="O97" s="0" t="n">
        <v>6080613.43414432</v>
      </c>
      <c r="P97" s="0" t="n">
        <v>850699.933033806</v>
      </c>
      <c r="Q97" s="0" t="n">
        <v>825178.935042792</v>
      </c>
    </row>
    <row r="98" customFormat="false" ht="12.8" hidden="false" customHeight="false" outlineLevel="0" collapsed="false">
      <c r="A98" s="0" t="n">
        <v>145</v>
      </c>
      <c r="B98" s="0" t="n">
        <v>38449257.4138354</v>
      </c>
      <c r="C98" s="0" t="n">
        <v>36887867.8403767</v>
      </c>
      <c r="D98" s="0" t="n">
        <v>38581487.8250971</v>
      </c>
      <c r="E98" s="0" t="n">
        <v>37012153.7505362</v>
      </c>
      <c r="F98" s="0" t="n">
        <v>27032466.7527237</v>
      </c>
      <c r="G98" s="0" t="n">
        <v>9855401.087653</v>
      </c>
      <c r="H98" s="0" t="n">
        <v>27156753.1564894</v>
      </c>
      <c r="I98" s="0" t="n">
        <v>9855400.59404682</v>
      </c>
      <c r="J98" s="0" t="n">
        <v>5220683.19146299</v>
      </c>
      <c r="K98" s="0" t="n">
        <v>5064062.6957191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38592893.9725946</v>
      </c>
      <c r="C99" s="0" t="n">
        <v>37026185.9670596</v>
      </c>
      <c r="D99" s="0" t="n">
        <v>38724014.7571634</v>
      </c>
      <c r="E99" s="0" t="n">
        <v>37149428.793002</v>
      </c>
      <c r="F99" s="0" t="n">
        <v>27146681.2888758</v>
      </c>
      <c r="G99" s="0" t="n">
        <v>9879504.67818381</v>
      </c>
      <c r="H99" s="0" t="n">
        <v>27269924.6141087</v>
      </c>
      <c r="I99" s="0" t="n">
        <v>9879504.17889328</v>
      </c>
      <c r="J99" s="0" t="n">
        <v>5286877.82736119</v>
      </c>
      <c r="K99" s="0" t="n">
        <v>5128271.49254035</v>
      </c>
      <c r="L99" s="0" t="n">
        <v>6425884.47857899</v>
      </c>
      <c r="M99" s="0" t="n">
        <v>6078365.108158</v>
      </c>
      <c r="N99" s="0" t="n">
        <v>6447736.04903901</v>
      </c>
      <c r="O99" s="0" t="n">
        <v>6098908.20486719</v>
      </c>
      <c r="P99" s="0" t="n">
        <v>881146.304560198</v>
      </c>
      <c r="Q99" s="0" t="n">
        <v>854711.915423392</v>
      </c>
    </row>
    <row r="100" customFormat="false" ht="12.8" hidden="false" customHeight="false" outlineLevel="0" collapsed="false">
      <c r="A100" s="0" t="n">
        <v>147</v>
      </c>
      <c r="B100" s="0" t="n">
        <v>38772157.7991032</v>
      </c>
      <c r="C100" s="0" t="n">
        <v>37198198.59131</v>
      </c>
      <c r="D100" s="0" t="n">
        <v>38902665.6864945</v>
      </c>
      <c r="E100" s="0" t="n">
        <v>37320865.2676791</v>
      </c>
      <c r="F100" s="0" t="n">
        <v>27276330.830105</v>
      </c>
      <c r="G100" s="0" t="n">
        <v>9921867.76120496</v>
      </c>
      <c r="H100" s="0" t="n">
        <v>27398998.0069872</v>
      </c>
      <c r="I100" s="0" t="n">
        <v>9921867.26069196</v>
      </c>
      <c r="J100" s="0" t="n">
        <v>5410519.42603708</v>
      </c>
      <c r="K100" s="0" t="n">
        <v>5248203.84325597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39093813.4683791</v>
      </c>
      <c r="C101" s="0" t="n">
        <v>37507259.1975627</v>
      </c>
      <c r="D101" s="0" t="n">
        <v>39223163.1617695</v>
      </c>
      <c r="E101" s="0" t="n">
        <v>37628837.139326</v>
      </c>
      <c r="F101" s="0" t="n">
        <v>27522742.4935157</v>
      </c>
      <c r="G101" s="0" t="n">
        <v>9984516.70404702</v>
      </c>
      <c r="H101" s="0" t="n">
        <v>27644320.6486581</v>
      </c>
      <c r="I101" s="0" t="n">
        <v>9984516.49066792</v>
      </c>
      <c r="J101" s="0" t="n">
        <v>5507749.38650641</v>
      </c>
      <c r="K101" s="0" t="n">
        <v>5342516.90491122</v>
      </c>
      <c r="L101" s="0" t="n">
        <v>6508522.81206415</v>
      </c>
      <c r="M101" s="0" t="n">
        <v>6157003.07196303</v>
      </c>
      <c r="N101" s="0" t="n">
        <v>6530079.19032429</v>
      </c>
      <c r="O101" s="0" t="n">
        <v>6177268.62951453</v>
      </c>
      <c r="P101" s="0" t="n">
        <v>917958.231084402</v>
      </c>
      <c r="Q101" s="0" t="n">
        <v>890419.48415187</v>
      </c>
    </row>
    <row r="102" customFormat="false" ht="12.8" hidden="false" customHeight="false" outlineLevel="0" collapsed="false">
      <c r="A102" s="0" t="n">
        <v>149</v>
      </c>
      <c r="B102" s="0" t="n">
        <v>39296407.2442606</v>
      </c>
      <c r="C102" s="0" t="n">
        <v>37701959.5644335</v>
      </c>
      <c r="D102" s="0" t="n">
        <v>39424849.7645389</v>
      </c>
      <c r="E102" s="0" t="n">
        <v>37822685.6952424</v>
      </c>
      <c r="F102" s="0" t="n">
        <v>27652667.2654983</v>
      </c>
      <c r="G102" s="0" t="n">
        <v>10049292.2989352</v>
      </c>
      <c r="H102" s="0" t="n">
        <v>27773393.6100361</v>
      </c>
      <c r="I102" s="0" t="n">
        <v>10049292.0852063</v>
      </c>
      <c r="J102" s="0" t="n">
        <v>5601847.62238449</v>
      </c>
      <c r="K102" s="0" t="n">
        <v>5433792.19371295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39709197.1199105</v>
      </c>
      <c r="C103" s="0" t="n">
        <v>38099034.6789107</v>
      </c>
      <c r="D103" s="0" t="n">
        <v>39837197.285433</v>
      </c>
      <c r="E103" s="0" t="n">
        <v>38219344.9708408</v>
      </c>
      <c r="F103" s="0" t="n">
        <v>27995596.6207959</v>
      </c>
      <c r="G103" s="0" t="n">
        <v>10103438.0581148</v>
      </c>
      <c r="H103" s="0" t="n">
        <v>28115907.1343095</v>
      </c>
      <c r="I103" s="0" t="n">
        <v>10103437.8365314</v>
      </c>
      <c r="J103" s="0" t="n">
        <v>5725223.90182028</v>
      </c>
      <c r="K103" s="0" t="n">
        <v>5553467.18476567</v>
      </c>
      <c r="L103" s="0" t="n">
        <v>6610727.89445023</v>
      </c>
      <c r="M103" s="0" t="n">
        <v>6254442.25337823</v>
      </c>
      <c r="N103" s="0" t="n">
        <v>6632059.51212536</v>
      </c>
      <c r="O103" s="0" t="n">
        <v>6274496.54680705</v>
      </c>
      <c r="P103" s="0" t="n">
        <v>954203.983636713</v>
      </c>
      <c r="Q103" s="0" t="n">
        <v>925577.864127612</v>
      </c>
    </row>
    <row r="104" customFormat="false" ht="12.8" hidden="false" customHeight="false" outlineLevel="0" collapsed="false">
      <c r="A104" s="0" t="n">
        <v>151</v>
      </c>
      <c r="B104" s="0" t="n">
        <v>40026774.3419252</v>
      </c>
      <c r="C104" s="0" t="n">
        <v>38404208.8393828</v>
      </c>
      <c r="D104" s="0" t="n">
        <v>40153201.4529422</v>
      </c>
      <c r="E104" s="0" t="n">
        <v>38523040.4214693</v>
      </c>
      <c r="F104" s="0" t="n">
        <v>28211103.8696352</v>
      </c>
      <c r="G104" s="0" t="n">
        <v>10193104.9697476</v>
      </c>
      <c r="H104" s="0" t="n">
        <v>28329935.6636168</v>
      </c>
      <c r="I104" s="0" t="n">
        <v>10193104.7578525</v>
      </c>
      <c r="J104" s="0" t="n">
        <v>5774734.37651345</v>
      </c>
      <c r="K104" s="0" t="n">
        <v>5601492.34521805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40247484.796945</v>
      </c>
      <c r="C105" s="0" t="n">
        <v>38615875.5253603</v>
      </c>
      <c r="D105" s="0" t="n">
        <v>40373686.7155707</v>
      </c>
      <c r="E105" s="0" t="n">
        <v>38734495.684933</v>
      </c>
      <c r="F105" s="0" t="n">
        <v>28399542.8002801</v>
      </c>
      <c r="G105" s="0" t="n">
        <v>10216332.7250802</v>
      </c>
      <c r="H105" s="0" t="n">
        <v>28518163.1702163</v>
      </c>
      <c r="I105" s="0" t="n">
        <v>10216332.5147167</v>
      </c>
      <c r="J105" s="0" t="n">
        <v>5811205.37375892</v>
      </c>
      <c r="K105" s="0" t="n">
        <v>5636869.21254616</v>
      </c>
      <c r="L105" s="0" t="n">
        <v>6700820.44350051</v>
      </c>
      <c r="M105" s="0" t="n">
        <v>6339987.14100485</v>
      </c>
      <c r="N105" s="0" t="n">
        <v>6721852.39235873</v>
      </c>
      <c r="O105" s="0" t="n">
        <v>6359759.81544323</v>
      </c>
      <c r="P105" s="0" t="n">
        <v>968534.228959821</v>
      </c>
      <c r="Q105" s="0" t="n">
        <v>939478.202091026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73" colorId="64" zoomScale="60" zoomScaleNormal="60" zoomScalePageLayoutView="100" workbookViewId="0">
      <selection pane="topLeft" activeCell="B105" activeCellId="0" sqref="B105"/>
    </sheetView>
  </sheetViews>
  <sheetFormatPr defaultColWidth="12.0195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2939816.35511559</v>
      </c>
      <c r="C25" s="0" t="n">
        <v>1678474.05542686</v>
      </c>
      <c r="D25" s="0" t="n">
        <v>861786.718651364</v>
      </c>
      <c r="E25" s="0" t="n">
        <v>289811.94451296</v>
      </c>
      <c r="F25" s="0" t="n">
        <v>0</v>
      </c>
      <c r="G25" s="0" t="n">
        <v>5696.1062089161</v>
      </c>
      <c r="H25" s="0" t="n">
        <v>59425.5702275244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3357311.81673445</v>
      </c>
      <c r="C26" s="0" t="n">
        <v>1528822.09094778</v>
      </c>
      <c r="D26" s="0" t="n">
        <v>863042.125563904</v>
      </c>
      <c r="E26" s="0" t="n">
        <v>276244.513132807</v>
      </c>
      <c r="F26" s="0" t="n">
        <v>598779.653179577</v>
      </c>
      <c r="G26" s="0" t="n">
        <v>4324.16389548158</v>
      </c>
      <c r="H26" s="0" t="n">
        <v>48122.3046679161</v>
      </c>
      <c r="I26" s="0" t="n">
        <v>31167.9233893387</v>
      </c>
      <c r="J26" s="0" t="n">
        <v>6809.04195764095</v>
      </c>
    </row>
    <row r="27" customFormat="false" ht="12.8" hidden="false" customHeight="false" outlineLevel="0" collapsed="false">
      <c r="A27" s="0" t="n">
        <v>74</v>
      </c>
      <c r="B27" s="0" t="n">
        <v>2931722.68220228</v>
      </c>
      <c r="C27" s="0" t="n">
        <v>1616182.58501946</v>
      </c>
      <c r="D27" s="0" t="n">
        <v>930711.855183469</v>
      </c>
      <c r="E27" s="0" t="n">
        <v>284025.099659961</v>
      </c>
      <c r="F27" s="0" t="n">
        <v>0</v>
      </c>
      <c r="G27" s="0" t="n">
        <v>7895.54275672498</v>
      </c>
      <c r="H27" s="0" t="n">
        <v>54246.7546143061</v>
      </c>
      <c r="I27" s="0" t="n">
        <v>30658.0861312636</v>
      </c>
      <c r="J27" s="0" t="n">
        <v>8002.75883709308</v>
      </c>
    </row>
    <row r="28" customFormat="false" ht="12.8" hidden="false" customHeight="false" outlineLevel="0" collapsed="false">
      <c r="A28" s="0" t="n">
        <v>75</v>
      </c>
      <c r="B28" s="0" t="n">
        <v>3052057.34406089</v>
      </c>
      <c r="C28" s="0" t="n">
        <v>1647402.39460512</v>
      </c>
      <c r="D28" s="0" t="n">
        <v>1002920.44159569</v>
      </c>
      <c r="E28" s="0" t="n">
        <v>291622.814105528</v>
      </c>
      <c r="F28" s="0" t="n">
        <v>0</v>
      </c>
      <c r="G28" s="0" t="n">
        <v>10523.8325075226</v>
      </c>
      <c r="H28" s="0" t="n">
        <v>61449.7339521409</v>
      </c>
      <c r="I28" s="0" t="n">
        <v>29036.5300376127</v>
      </c>
      <c r="J28" s="0" t="n">
        <v>9261.01188017319</v>
      </c>
    </row>
    <row r="29" customFormat="false" ht="12.8" hidden="false" customHeight="false" outlineLevel="0" collapsed="false">
      <c r="A29" s="0" t="n">
        <v>76</v>
      </c>
      <c r="B29" s="0" t="n">
        <v>3133013.4500109</v>
      </c>
      <c r="C29" s="0" t="n">
        <v>1714639.90139003</v>
      </c>
      <c r="D29" s="0" t="n">
        <v>998570.065344838</v>
      </c>
      <c r="E29" s="0" t="n">
        <v>299165.287536745</v>
      </c>
      <c r="F29" s="0" t="n">
        <v>0</v>
      </c>
      <c r="G29" s="0" t="n">
        <v>8860.66721578923</v>
      </c>
      <c r="H29" s="0" t="n">
        <v>65054.6469043235</v>
      </c>
      <c r="I29" s="0" t="n">
        <v>36955.1267134381</v>
      </c>
      <c r="J29" s="0" t="n">
        <v>9978.09542348942</v>
      </c>
    </row>
    <row r="30" customFormat="false" ht="12.8" hidden="false" customHeight="false" outlineLevel="0" collapsed="false">
      <c r="A30" s="0" t="n">
        <v>77</v>
      </c>
      <c r="B30" s="0" t="n">
        <v>3844486.92454337</v>
      </c>
      <c r="C30" s="0" t="n">
        <v>1799818.84614745</v>
      </c>
      <c r="D30" s="0" t="n">
        <v>948443.991139444</v>
      </c>
      <c r="E30" s="0" t="n">
        <v>306050.469350128</v>
      </c>
      <c r="F30" s="0" t="n">
        <v>687203.840969768</v>
      </c>
      <c r="G30" s="0" t="n">
        <v>9627.75838443341</v>
      </c>
      <c r="H30" s="0" t="n">
        <v>49044.0663280554</v>
      </c>
      <c r="I30" s="0" t="n">
        <v>38212.0271842307</v>
      </c>
      <c r="J30" s="0" t="n">
        <v>6946.40370378971</v>
      </c>
    </row>
    <row r="31" customFormat="false" ht="12.8" hidden="false" customHeight="false" outlineLevel="0" collapsed="false">
      <c r="A31" s="0" t="n">
        <v>78</v>
      </c>
      <c r="B31" s="0" t="n">
        <v>3218916.32769659</v>
      </c>
      <c r="C31" s="0" t="n">
        <v>1886229.75738308</v>
      </c>
      <c r="D31" s="0" t="n">
        <v>908222.838772243</v>
      </c>
      <c r="E31" s="0" t="n">
        <v>309518.657667659</v>
      </c>
      <c r="F31" s="0" t="n">
        <v>0</v>
      </c>
      <c r="G31" s="0" t="n">
        <v>9763.65187813464</v>
      </c>
      <c r="H31" s="0" t="n">
        <v>53316.4990772073</v>
      </c>
      <c r="I31" s="0" t="n">
        <v>43433.2379605068</v>
      </c>
      <c r="J31" s="0" t="n">
        <v>8041.65264738357</v>
      </c>
    </row>
    <row r="32" customFormat="false" ht="12.8" hidden="false" customHeight="false" outlineLevel="0" collapsed="false">
      <c r="A32" s="0" t="n">
        <v>79</v>
      </c>
      <c r="B32" s="0" t="n">
        <v>3278374.80525961</v>
      </c>
      <c r="C32" s="0" t="n">
        <v>1898711.43331048</v>
      </c>
      <c r="D32" s="0" t="n">
        <v>963451.449022341</v>
      </c>
      <c r="E32" s="0" t="n">
        <v>313349.75248079</v>
      </c>
      <c r="F32" s="0" t="n">
        <v>0</v>
      </c>
      <c r="G32" s="0" t="n">
        <v>6795.73849750016</v>
      </c>
      <c r="H32" s="0" t="n">
        <v>52218.0811447199</v>
      </c>
      <c r="I32" s="0" t="n">
        <v>34698.3747196331</v>
      </c>
      <c r="J32" s="0" t="n">
        <v>8430.21068245507</v>
      </c>
    </row>
    <row r="33" customFormat="false" ht="12.8" hidden="false" customHeight="false" outlineLevel="0" collapsed="false">
      <c r="A33" s="0" t="n">
        <v>80</v>
      </c>
      <c r="B33" s="0" t="n">
        <v>3340862.65315531</v>
      </c>
      <c r="C33" s="0" t="n">
        <v>1971544.01307732</v>
      </c>
      <c r="D33" s="0" t="n">
        <v>932005.286601632</v>
      </c>
      <c r="E33" s="0" t="n">
        <v>316368.40488892</v>
      </c>
      <c r="F33" s="0" t="n">
        <v>0</v>
      </c>
      <c r="G33" s="0" t="n">
        <v>10716.3976626478</v>
      </c>
      <c r="H33" s="0" t="n">
        <v>65840.3053488579</v>
      </c>
      <c r="I33" s="0" t="n">
        <v>34912.3326377768</v>
      </c>
      <c r="J33" s="0" t="n">
        <v>9177.7963912836</v>
      </c>
    </row>
    <row r="34" customFormat="false" ht="12.8" hidden="false" customHeight="false" outlineLevel="0" collapsed="false">
      <c r="A34" s="0" t="n">
        <v>81</v>
      </c>
      <c r="B34" s="0" t="n">
        <v>4114931.77932894</v>
      </c>
      <c r="C34" s="0" t="n">
        <v>1945971.76445626</v>
      </c>
      <c r="D34" s="0" t="n">
        <v>988902.096390948</v>
      </c>
      <c r="E34" s="0" t="n">
        <v>320575.568093724</v>
      </c>
      <c r="F34" s="0" t="n">
        <v>736875.561743535</v>
      </c>
      <c r="G34" s="0" t="n">
        <v>8625.70095875314</v>
      </c>
      <c r="H34" s="0" t="n">
        <v>75780.4916831366</v>
      </c>
      <c r="I34" s="0" t="n">
        <v>25898.158221974</v>
      </c>
      <c r="J34" s="0" t="n">
        <v>11508.6016358341</v>
      </c>
    </row>
    <row r="35" customFormat="false" ht="12.8" hidden="false" customHeight="false" outlineLevel="0" collapsed="false">
      <c r="A35" s="0" t="n">
        <v>82</v>
      </c>
      <c r="B35" s="0" t="n">
        <v>3434715.01864285</v>
      </c>
      <c r="C35" s="0" t="n">
        <v>1974478.96885303</v>
      </c>
      <c r="D35" s="0" t="n">
        <v>1018971.72301714</v>
      </c>
      <c r="E35" s="0" t="n">
        <v>323198.021682863</v>
      </c>
      <c r="F35" s="0" t="n">
        <v>0</v>
      </c>
      <c r="G35" s="0" t="n">
        <v>9858.53917178173</v>
      </c>
      <c r="H35" s="0" t="n">
        <v>61303.898264523</v>
      </c>
      <c r="I35" s="0" t="n">
        <v>36837.107742306</v>
      </c>
      <c r="J35" s="0" t="n">
        <v>10066.7599112053</v>
      </c>
    </row>
    <row r="36" customFormat="false" ht="12.8" hidden="false" customHeight="false" outlineLevel="0" collapsed="false">
      <c r="A36" s="0" t="n">
        <v>83</v>
      </c>
      <c r="B36" s="0" t="n">
        <v>3460105.34239731</v>
      </c>
      <c r="C36" s="0" t="n">
        <v>2006855.72764861</v>
      </c>
      <c r="D36" s="0" t="n">
        <v>1004609.70575375</v>
      </c>
      <c r="E36" s="0" t="n">
        <v>324715.423520983</v>
      </c>
      <c r="F36" s="0" t="n">
        <v>0</v>
      </c>
      <c r="G36" s="0" t="n">
        <v>12003.3276928209</v>
      </c>
      <c r="H36" s="0" t="n">
        <v>68449.6959234671</v>
      </c>
      <c r="I36" s="0" t="n">
        <v>32337.0800720327</v>
      </c>
      <c r="J36" s="0" t="n">
        <v>10371.2411554585</v>
      </c>
    </row>
    <row r="37" customFormat="false" ht="12.8" hidden="false" customHeight="false" outlineLevel="0" collapsed="false">
      <c r="A37" s="0" t="n">
        <v>84</v>
      </c>
      <c r="B37" s="0" t="n">
        <v>3494061.53896542</v>
      </c>
      <c r="C37" s="0" t="n">
        <v>2029778.03714627</v>
      </c>
      <c r="D37" s="0" t="n">
        <v>1004375.06183389</v>
      </c>
      <c r="E37" s="0" t="n">
        <v>326104.491580594</v>
      </c>
      <c r="F37" s="0" t="n">
        <v>0</v>
      </c>
      <c r="G37" s="0" t="n">
        <v>10202.6157674135</v>
      </c>
      <c r="H37" s="0" t="n">
        <v>79846.9039143663</v>
      </c>
      <c r="I37" s="0" t="n">
        <v>32968.3877078256</v>
      </c>
      <c r="J37" s="0" t="n">
        <v>10786.0410150622</v>
      </c>
    </row>
    <row r="38" customFormat="false" ht="12.8" hidden="false" customHeight="false" outlineLevel="0" collapsed="false">
      <c r="A38" s="0" t="n">
        <v>85</v>
      </c>
      <c r="B38" s="0" t="n">
        <v>4380104.66154754</v>
      </c>
      <c r="C38" s="0" t="n">
        <v>2134391.83993123</v>
      </c>
      <c r="D38" s="0" t="n">
        <v>980022.94515486</v>
      </c>
      <c r="E38" s="0" t="n">
        <v>329994.211443108</v>
      </c>
      <c r="F38" s="0" t="n">
        <v>773298.089173254</v>
      </c>
      <c r="G38" s="0" t="n">
        <v>11947.0137683935</v>
      </c>
      <c r="H38" s="0" t="n">
        <v>82830.4391669212</v>
      </c>
      <c r="I38" s="0" t="n">
        <v>54176.6722327362</v>
      </c>
      <c r="J38" s="0" t="n">
        <v>13578.4986718924</v>
      </c>
    </row>
    <row r="39" customFormat="false" ht="12.8" hidden="false" customHeight="false" outlineLevel="0" collapsed="false">
      <c r="A39" s="0" t="n">
        <v>86</v>
      </c>
      <c r="B39" s="0" t="n">
        <v>3647269.47716436</v>
      </c>
      <c r="C39" s="0" t="n">
        <v>2124974.43229358</v>
      </c>
      <c r="D39" s="0" t="n">
        <v>1050515.42954791</v>
      </c>
      <c r="E39" s="0" t="n">
        <v>330839.408602614</v>
      </c>
      <c r="F39" s="0" t="n">
        <v>0</v>
      </c>
      <c r="G39" s="0" t="n">
        <v>8468.77405031058</v>
      </c>
      <c r="H39" s="0" t="n">
        <v>73586.423504531</v>
      </c>
      <c r="I39" s="0" t="n">
        <v>49432.9656513183</v>
      </c>
      <c r="J39" s="0" t="n">
        <v>10262.1135424126</v>
      </c>
    </row>
    <row r="40" customFormat="false" ht="12.8" hidden="false" customHeight="false" outlineLevel="0" collapsed="false">
      <c r="A40" s="0" t="n">
        <v>87</v>
      </c>
      <c r="B40" s="0" t="n">
        <v>3659304.30805438</v>
      </c>
      <c r="C40" s="0" t="n">
        <v>2149838.28938852</v>
      </c>
      <c r="D40" s="0" t="n">
        <v>1018041.68650968</v>
      </c>
      <c r="E40" s="0" t="n">
        <v>335557.056165057</v>
      </c>
      <c r="F40" s="0" t="n">
        <v>0</v>
      </c>
      <c r="G40" s="0" t="n">
        <v>12117.7876340199</v>
      </c>
      <c r="H40" s="0" t="n">
        <v>89782.9756575457</v>
      </c>
      <c r="I40" s="0" t="n">
        <v>41955.9191461066</v>
      </c>
      <c r="J40" s="0" t="n">
        <v>12828.2842469171</v>
      </c>
    </row>
    <row r="41" customFormat="false" ht="12.8" hidden="false" customHeight="false" outlineLevel="0" collapsed="false">
      <c r="A41" s="0" t="n">
        <v>88</v>
      </c>
      <c r="B41" s="0" t="n">
        <v>3727746.70942451</v>
      </c>
      <c r="C41" s="0" t="n">
        <v>2250768.03568568</v>
      </c>
      <c r="D41" s="0" t="n">
        <v>995795.76943025</v>
      </c>
      <c r="E41" s="0" t="n">
        <v>335961.564250763</v>
      </c>
      <c r="F41" s="0" t="n">
        <v>0</v>
      </c>
      <c r="G41" s="0" t="n">
        <v>9440.32891158374</v>
      </c>
      <c r="H41" s="0" t="n">
        <v>84988.0748434522</v>
      </c>
      <c r="I41" s="0" t="n">
        <v>39552.479042644</v>
      </c>
      <c r="J41" s="0" t="n">
        <v>12104.1025033065</v>
      </c>
    </row>
    <row r="42" customFormat="false" ht="12.8" hidden="false" customHeight="false" outlineLevel="0" collapsed="false">
      <c r="A42" s="0" t="n">
        <v>89</v>
      </c>
      <c r="B42" s="0" t="n">
        <v>4512668.5796813</v>
      </c>
      <c r="C42" s="0" t="n">
        <v>2249567.24680004</v>
      </c>
      <c r="D42" s="0" t="n">
        <v>972891.525067994</v>
      </c>
      <c r="E42" s="0" t="n">
        <v>336387.312173072</v>
      </c>
      <c r="F42" s="0" t="n">
        <v>804097.946074476</v>
      </c>
      <c r="G42" s="0" t="n">
        <v>9802.53283042763</v>
      </c>
      <c r="H42" s="0" t="n">
        <v>83547.1155180069</v>
      </c>
      <c r="I42" s="0" t="n">
        <v>45948.5788463759</v>
      </c>
      <c r="J42" s="0" t="n">
        <v>11529.46370386</v>
      </c>
    </row>
    <row r="43" customFormat="false" ht="12.8" hidden="false" customHeight="false" outlineLevel="0" collapsed="false">
      <c r="A43" s="0" t="n">
        <v>90</v>
      </c>
      <c r="B43" s="0" t="n">
        <v>3779070.10193848</v>
      </c>
      <c r="C43" s="0" t="n">
        <v>2333571.5127003</v>
      </c>
      <c r="D43" s="0" t="n">
        <v>957992.735939671</v>
      </c>
      <c r="E43" s="0" t="n">
        <v>338935.352468918</v>
      </c>
      <c r="F43" s="0" t="n">
        <v>0</v>
      </c>
      <c r="G43" s="0" t="n">
        <v>12733.1285787386</v>
      </c>
      <c r="H43" s="0" t="n">
        <v>78065.3783861235</v>
      </c>
      <c r="I43" s="0" t="n">
        <v>47636.3669353925</v>
      </c>
      <c r="J43" s="0" t="n">
        <v>11014.50317023</v>
      </c>
    </row>
    <row r="44" customFormat="false" ht="12.8" hidden="false" customHeight="false" outlineLevel="0" collapsed="false">
      <c r="A44" s="0" t="n">
        <v>91</v>
      </c>
      <c r="B44" s="0" t="n">
        <v>3777693.08587986</v>
      </c>
      <c r="C44" s="0" t="n">
        <v>2358580.01405304</v>
      </c>
      <c r="D44" s="0" t="n">
        <v>926167.63501058</v>
      </c>
      <c r="E44" s="0" t="n">
        <v>341473.19930409</v>
      </c>
      <c r="F44" s="0" t="n">
        <v>0</v>
      </c>
      <c r="G44" s="0" t="n">
        <v>10525.2233745182</v>
      </c>
      <c r="H44" s="0" t="n">
        <v>89619.6656412357</v>
      </c>
      <c r="I44" s="0" t="n">
        <v>39483.4328501919</v>
      </c>
      <c r="J44" s="0" t="n">
        <v>12691.3394980315</v>
      </c>
    </row>
    <row r="45" customFormat="false" ht="12.8" hidden="false" customHeight="false" outlineLevel="0" collapsed="false">
      <c r="A45" s="0" t="n">
        <v>92</v>
      </c>
      <c r="B45" s="0" t="n">
        <v>3822053.69357467</v>
      </c>
      <c r="C45" s="0" t="n">
        <v>2366736.2723592</v>
      </c>
      <c r="D45" s="0" t="n">
        <v>947769.277130921</v>
      </c>
      <c r="E45" s="0" t="n">
        <v>344049.985529212</v>
      </c>
      <c r="F45" s="0" t="n">
        <v>0</v>
      </c>
      <c r="G45" s="0" t="n">
        <v>13849.9225395645</v>
      </c>
      <c r="H45" s="0" t="n">
        <v>88863.4848018085</v>
      </c>
      <c r="I45" s="0" t="n">
        <v>48811.9634892227</v>
      </c>
      <c r="J45" s="0" t="n">
        <v>12827.5230767943</v>
      </c>
    </row>
    <row r="46" customFormat="false" ht="12.8" hidden="false" customHeight="false" outlineLevel="0" collapsed="false">
      <c r="A46" s="0" t="n">
        <v>93</v>
      </c>
      <c r="B46" s="0" t="n">
        <v>4628515.07100913</v>
      </c>
      <c r="C46" s="0" t="n">
        <v>2340723.05745169</v>
      </c>
      <c r="D46" s="0" t="n">
        <v>989057.562098791</v>
      </c>
      <c r="E46" s="0" t="n">
        <v>347265.044789714</v>
      </c>
      <c r="F46" s="0" t="n">
        <v>821282.104101351</v>
      </c>
      <c r="G46" s="0" t="n">
        <v>10496.5785895448</v>
      </c>
      <c r="H46" s="0" t="n">
        <v>77498.3089816418</v>
      </c>
      <c r="I46" s="0" t="n">
        <v>33028.1675403989</v>
      </c>
      <c r="J46" s="0" t="n">
        <v>11435.0003552754</v>
      </c>
    </row>
    <row r="47" customFormat="false" ht="12.8" hidden="false" customHeight="false" outlineLevel="0" collapsed="false">
      <c r="A47" s="0" t="n">
        <v>94</v>
      </c>
      <c r="B47" s="0" t="n">
        <v>3897809.85875476</v>
      </c>
      <c r="C47" s="0" t="n">
        <v>2438525.2214018</v>
      </c>
      <c r="D47" s="0" t="n">
        <v>968120.952069483</v>
      </c>
      <c r="E47" s="0" t="n">
        <v>347117.378116841</v>
      </c>
      <c r="F47" s="0" t="n">
        <v>0</v>
      </c>
      <c r="G47" s="0" t="n">
        <v>9425.69555721411</v>
      </c>
      <c r="H47" s="0" t="n">
        <v>81422.0763878933</v>
      </c>
      <c r="I47" s="0" t="n">
        <v>41813.0803556085</v>
      </c>
      <c r="J47" s="0" t="n">
        <v>11472.3547552208</v>
      </c>
    </row>
    <row r="48" customFormat="false" ht="12.8" hidden="false" customHeight="false" outlineLevel="0" collapsed="false">
      <c r="A48" s="0" t="n">
        <v>95</v>
      </c>
      <c r="B48" s="0" t="n">
        <v>3900432.89715425</v>
      </c>
      <c r="C48" s="0" t="n">
        <v>2403282.13975063</v>
      </c>
      <c r="D48" s="0" t="n">
        <v>989284.138147198</v>
      </c>
      <c r="E48" s="0" t="n">
        <v>351821.271449238</v>
      </c>
      <c r="F48" s="0" t="n">
        <v>0</v>
      </c>
      <c r="G48" s="0" t="n">
        <v>15366.5461911201</v>
      </c>
      <c r="H48" s="0" t="n">
        <v>98349.5108262709</v>
      </c>
      <c r="I48" s="0" t="n">
        <v>29192.7654310618</v>
      </c>
      <c r="J48" s="0" t="n">
        <v>14087.434702367</v>
      </c>
    </row>
    <row r="49" customFormat="false" ht="12.8" hidden="false" customHeight="false" outlineLevel="0" collapsed="false">
      <c r="A49" s="0" t="n">
        <v>96</v>
      </c>
      <c r="B49" s="0" t="n">
        <v>3993194.54340257</v>
      </c>
      <c r="C49" s="0" t="n">
        <v>2421727.34346831</v>
      </c>
      <c r="D49" s="0" t="n">
        <v>1070773.98868023</v>
      </c>
      <c r="E49" s="0" t="n">
        <v>352021.185661535</v>
      </c>
      <c r="F49" s="0" t="n">
        <v>0</v>
      </c>
      <c r="G49" s="0" t="n">
        <v>9276.86853040558</v>
      </c>
      <c r="H49" s="0" t="n">
        <v>94927.9485556008</v>
      </c>
      <c r="I49" s="0" t="n">
        <v>33536.8575172719</v>
      </c>
      <c r="J49" s="0" t="n">
        <v>12426.1910832197</v>
      </c>
    </row>
    <row r="50" customFormat="false" ht="12.8" hidden="false" customHeight="false" outlineLevel="0" collapsed="false">
      <c r="A50" s="0" t="n">
        <v>97</v>
      </c>
      <c r="B50" s="0" t="n">
        <v>4802493.73834654</v>
      </c>
      <c r="C50" s="0" t="n">
        <v>2501042.67866285</v>
      </c>
      <c r="D50" s="0" t="n">
        <v>951611.08967346</v>
      </c>
      <c r="E50" s="0" t="n">
        <v>350798.255994056</v>
      </c>
      <c r="F50" s="0" t="n">
        <v>849396.07652386</v>
      </c>
      <c r="G50" s="0" t="n">
        <v>10102.3223291302</v>
      </c>
      <c r="H50" s="0" t="n">
        <v>102105.671111301</v>
      </c>
      <c r="I50" s="0" t="n">
        <v>24245.7055126382</v>
      </c>
      <c r="J50" s="0" t="n">
        <v>14341.3514472842</v>
      </c>
    </row>
    <row r="51" customFormat="false" ht="12.8" hidden="false" customHeight="false" outlineLevel="0" collapsed="false">
      <c r="A51" s="0" t="n">
        <v>98</v>
      </c>
      <c r="B51" s="0" t="n">
        <v>3958231.78968363</v>
      </c>
      <c r="C51" s="0" t="n">
        <v>2481208.36297619</v>
      </c>
      <c r="D51" s="0" t="n">
        <v>965471.519182088</v>
      </c>
      <c r="E51" s="0" t="n">
        <v>351727.425081257</v>
      </c>
      <c r="F51" s="0" t="n">
        <v>0</v>
      </c>
      <c r="G51" s="0" t="n">
        <v>10073.1877520261</v>
      </c>
      <c r="H51" s="0" t="n">
        <v>100955.096231943</v>
      </c>
      <c r="I51" s="0" t="n">
        <v>35107.4089460972</v>
      </c>
      <c r="J51" s="0" t="n">
        <v>13784.7589102603</v>
      </c>
    </row>
    <row r="52" customFormat="false" ht="12.8" hidden="false" customHeight="false" outlineLevel="0" collapsed="false">
      <c r="A52" s="0" t="n">
        <v>99</v>
      </c>
      <c r="B52" s="0" t="n">
        <v>3979897.60818972</v>
      </c>
      <c r="C52" s="0" t="n">
        <v>2510217.82001733</v>
      </c>
      <c r="D52" s="0" t="n">
        <v>960291.785657173</v>
      </c>
      <c r="E52" s="0" t="n">
        <v>352853.401807212</v>
      </c>
      <c r="F52" s="0" t="n">
        <v>0</v>
      </c>
      <c r="G52" s="0" t="n">
        <v>11842.7194892297</v>
      </c>
      <c r="H52" s="0" t="n">
        <v>93977.851255855</v>
      </c>
      <c r="I52" s="0" t="n">
        <v>39568.8078380158</v>
      </c>
      <c r="J52" s="0" t="n">
        <v>14693.8403111386</v>
      </c>
    </row>
    <row r="53" customFormat="false" ht="12.8" hidden="false" customHeight="false" outlineLevel="0" collapsed="false">
      <c r="A53" s="0" t="n">
        <v>100</v>
      </c>
      <c r="B53" s="0" t="n">
        <v>4004874.46131176</v>
      </c>
      <c r="C53" s="0" t="n">
        <v>2462815.957635</v>
      </c>
      <c r="D53" s="0" t="n">
        <v>1032784.01163581</v>
      </c>
      <c r="E53" s="0" t="n">
        <v>356386.281747644</v>
      </c>
      <c r="F53" s="0" t="n">
        <v>0</v>
      </c>
      <c r="G53" s="0" t="n">
        <v>13483.4022053741</v>
      </c>
      <c r="H53" s="0" t="n">
        <v>92081.9476322452</v>
      </c>
      <c r="I53" s="0" t="n">
        <v>37154.9627203821</v>
      </c>
      <c r="J53" s="0" t="n">
        <v>12922.0140674624</v>
      </c>
    </row>
    <row r="54" customFormat="false" ht="12.8" hidden="false" customHeight="false" outlineLevel="0" collapsed="false">
      <c r="A54" s="0" t="n">
        <v>101</v>
      </c>
      <c r="B54" s="0" t="n">
        <v>4832039.65121827</v>
      </c>
      <c r="C54" s="0" t="n">
        <v>2560775.87407444</v>
      </c>
      <c r="D54" s="0" t="n">
        <v>923326.311245478</v>
      </c>
      <c r="E54" s="0" t="n">
        <v>353591.999380301</v>
      </c>
      <c r="F54" s="0" t="n">
        <v>850578.724250014</v>
      </c>
      <c r="G54" s="0" t="n">
        <v>8637.47817376633</v>
      </c>
      <c r="H54" s="0" t="n">
        <v>91203.1835867437</v>
      </c>
      <c r="I54" s="0" t="n">
        <v>34982.1995472004</v>
      </c>
      <c r="J54" s="0" t="n">
        <v>11601.2300993243</v>
      </c>
    </row>
    <row r="55" customFormat="false" ht="12.8" hidden="false" customHeight="false" outlineLevel="0" collapsed="false">
      <c r="A55" s="0" t="n">
        <v>102</v>
      </c>
      <c r="B55" s="0" t="n">
        <v>4006331.12365836</v>
      </c>
      <c r="C55" s="0" t="n">
        <v>2554113.04547773</v>
      </c>
      <c r="D55" s="0" t="n">
        <v>907851.033289431</v>
      </c>
      <c r="E55" s="0" t="n">
        <v>355410.459623551</v>
      </c>
      <c r="F55" s="0" t="n">
        <v>0</v>
      </c>
      <c r="G55" s="0" t="n">
        <v>12690.56238277</v>
      </c>
      <c r="H55" s="0" t="n">
        <v>109316.284532184</v>
      </c>
      <c r="I55" s="0" t="n">
        <v>52364.6636923428</v>
      </c>
      <c r="J55" s="0" t="n">
        <v>15384.5850758884</v>
      </c>
    </row>
    <row r="56" customFormat="false" ht="12.8" hidden="false" customHeight="false" outlineLevel="0" collapsed="false">
      <c r="A56" s="0" t="n">
        <v>103</v>
      </c>
      <c r="B56" s="0" t="n">
        <v>4040496.47592585</v>
      </c>
      <c r="C56" s="0" t="n">
        <v>2531436.62154857</v>
      </c>
      <c r="D56" s="0" t="n">
        <v>969296.229541236</v>
      </c>
      <c r="E56" s="0" t="n">
        <v>358050.92094713</v>
      </c>
      <c r="F56" s="0" t="n">
        <v>0</v>
      </c>
      <c r="G56" s="0" t="n">
        <v>17004.3133121978</v>
      </c>
      <c r="H56" s="0" t="n">
        <v>96466.1592911099</v>
      </c>
      <c r="I56" s="0" t="n">
        <v>54760.0659825084</v>
      </c>
      <c r="J56" s="0" t="n">
        <v>15733.33271636</v>
      </c>
    </row>
    <row r="57" customFormat="false" ht="12.8" hidden="false" customHeight="false" outlineLevel="0" collapsed="false">
      <c r="A57" s="0" t="n">
        <v>104</v>
      </c>
      <c r="B57" s="0" t="n">
        <v>4011471.01589664</v>
      </c>
      <c r="C57" s="0" t="n">
        <v>2596646.79346719</v>
      </c>
      <c r="D57" s="0" t="n">
        <v>902403.966483749</v>
      </c>
      <c r="E57" s="0" t="n">
        <v>365235.729322161</v>
      </c>
      <c r="F57" s="0" t="n">
        <v>0</v>
      </c>
      <c r="G57" s="0" t="n">
        <v>11675.4037409706</v>
      </c>
      <c r="H57" s="0" t="n">
        <v>94410.1086093542</v>
      </c>
      <c r="I57" s="0" t="n">
        <v>29674.4024378726</v>
      </c>
      <c r="J57" s="0" t="n">
        <v>12470.4101067155</v>
      </c>
    </row>
    <row r="58" customFormat="false" ht="12.8" hidden="false" customHeight="false" outlineLevel="0" collapsed="false">
      <c r="A58" s="0" t="n">
        <v>105</v>
      </c>
      <c r="B58" s="0" t="n">
        <v>4925162.7466926</v>
      </c>
      <c r="C58" s="0" t="n">
        <v>2597602.6541346</v>
      </c>
      <c r="D58" s="0" t="n">
        <v>946315.162542156</v>
      </c>
      <c r="E58" s="0" t="n">
        <v>362532.336977947</v>
      </c>
      <c r="F58" s="0" t="n">
        <v>875019.843504921</v>
      </c>
      <c r="G58" s="0" t="n">
        <v>12489.2000610038</v>
      </c>
      <c r="H58" s="0" t="n">
        <v>93772.5209577898</v>
      </c>
      <c r="I58" s="0" t="n">
        <v>28147.852475847</v>
      </c>
      <c r="J58" s="0" t="n">
        <v>13831.6495044033</v>
      </c>
    </row>
    <row r="59" customFormat="false" ht="12.8" hidden="false" customHeight="false" outlineLevel="0" collapsed="false">
      <c r="A59" s="0" t="n">
        <v>106</v>
      </c>
      <c r="B59" s="0" t="n">
        <v>4079768.76663121</v>
      </c>
      <c r="C59" s="0" t="n">
        <v>2639776.74874221</v>
      </c>
      <c r="D59" s="0" t="n">
        <v>933195.284851368</v>
      </c>
      <c r="E59" s="0" t="n">
        <v>362091.330342045</v>
      </c>
      <c r="F59" s="0" t="n">
        <v>0</v>
      </c>
      <c r="G59" s="0" t="n">
        <v>12716.1932296967</v>
      </c>
      <c r="H59" s="0" t="n">
        <v>83861.0748116999</v>
      </c>
      <c r="I59" s="0" t="n">
        <v>38113.8886059008</v>
      </c>
      <c r="J59" s="0" t="n">
        <v>12762.4682502407</v>
      </c>
    </row>
    <row r="60" customFormat="false" ht="12.8" hidden="false" customHeight="false" outlineLevel="0" collapsed="false">
      <c r="A60" s="0" t="n">
        <v>107</v>
      </c>
      <c r="B60" s="0" t="n">
        <v>4032252.60308288</v>
      </c>
      <c r="C60" s="0" t="n">
        <v>2586289.00137473</v>
      </c>
      <c r="D60" s="0" t="n">
        <v>945719.019541523</v>
      </c>
      <c r="E60" s="0" t="n">
        <v>364002.240132457</v>
      </c>
      <c r="F60" s="0" t="n">
        <v>0</v>
      </c>
      <c r="G60" s="0" t="n">
        <v>14549.3157942224</v>
      </c>
      <c r="H60" s="0" t="n">
        <v>74251.648936745</v>
      </c>
      <c r="I60" s="0" t="n">
        <v>37263.1581150977</v>
      </c>
      <c r="J60" s="0" t="n">
        <v>11751.1895926888</v>
      </c>
    </row>
    <row r="61" customFormat="false" ht="12.8" hidden="false" customHeight="false" outlineLevel="0" collapsed="false">
      <c r="A61" s="0" t="n">
        <v>108</v>
      </c>
      <c r="B61" s="0" t="n">
        <v>4101049.13054454</v>
      </c>
      <c r="C61" s="0" t="n">
        <v>2634831.46880939</v>
      </c>
      <c r="D61" s="0" t="n">
        <v>945194.793618901</v>
      </c>
      <c r="E61" s="0" t="n">
        <v>363574.375731159</v>
      </c>
      <c r="F61" s="0" t="n">
        <v>0</v>
      </c>
      <c r="G61" s="0" t="n">
        <v>12722.6658380514</v>
      </c>
      <c r="H61" s="0" t="n">
        <v>98880.6393759963</v>
      </c>
      <c r="I61" s="0" t="n">
        <v>33328.1627341763</v>
      </c>
      <c r="J61" s="0" t="n">
        <v>13155.5130703414</v>
      </c>
    </row>
    <row r="62" customFormat="false" ht="12.8" hidden="false" customHeight="false" outlineLevel="0" collapsed="false">
      <c r="A62" s="0" t="n">
        <v>109</v>
      </c>
      <c r="B62" s="0" t="n">
        <v>4938124.96133442</v>
      </c>
      <c r="C62" s="0" t="n">
        <v>2662411.89006556</v>
      </c>
      <c r="D62" s="0" t="n">
        <v>884379.074029178</v>
      </c>
      <c r="E62" s="0" t="n">
        <v>361011.098993914</v>
      </c>
      <c r="F62" s="0" t="n">
        <v>857209.362577533</v>
      </c>
      <c r="G62" s="0" t="n">
        <v>12150.2223147568</v>
      </c>
      <c r="H62" s="0" t="n">
        <v>101264.575048295</v>
      </c>
      <c r="I62" s="0" t="n">
        <v>45141.9941335094</v>
      </c>
      <c r="J62" s="0" t="n">
        <v>14248.3113345142</v>
      </c>
    </row>
    <row r="63" customFormat="false" ht="12.8" hidden="false" customHeight="false" outlineLevel="0" collapsed="false">
      <c r="A63" s="0" t="n">
        <v>110</v>
      </c>
      <c r="B63" s="0" t="n">
        <v>4067935.23309454</v>
      </c>
      <c r="C63" s="0" t="n">
        <v>2605743.09734037</v>
      </c>
      <c r="D63" s="0" t="n">
        <v>949907.228201065</v>
      </c>
      <c r="E63" s="0" t="n">
        <v>361051.014728871</v>
      </c>
      <c r="F63" s="0" t="n">
        <v>0</v>
      </c>
      <c r="G63" s="0" t="n">
        <v>11428.7008171725</v>
      </c>
      <c r="H63" s="0" t="n">
        <v>83058.6829674921</v>
      </c>
      <c r="I63" s="0" t="n">
        <v>45524.1818099293</v>
      </c>
      <c r="J63" s="0" t="n">
        <v>11992.2490963988</v>
      </c>
    </row>
    <row r="64" customFormat="false" ht="12.8" hidden="false" customHeight="false" outlineLevel="0" collapsed="false">
      <c r="A64" s="0" t="n">
        <v>111</v>
      </c>
      <c r="B64" s="0" t="n">
        <v>4011737.30426488</v>
      </c>
      <c r="C64" s="0" t="n">
        <v>2624398.40413225</v>
      </c>
      <c r="D64" s="0" t="n">
        <v>903169.747052282</v>
      </c>
      <c r="E64" s="0" t="n">
        <v>360646.272810421</v>
      </c>
      <c r="F64" s="0" t="n">
        <v>0</v>
      </c>
      <c r="G64" s="0" t="n">
        <v>16185.1515522426</v>
      </c>
      <c r="H64" s="0" t="n">
        <v>66741.0328233854</v>
      </c>
      <c r="I64" s="0" t="n">
        <v>27478.873224763</v>
      </c>
      <c r="J64" s="0" t="n">
        <v>13262.121440693</v>
      </c>
    </row>
    <row r="65" customFormat="false" ht="12.8" hidden="false" customHeight="false" outlineLevel="0" collapsed="false">
      <c r="A65" s="0" t="n">
        <v>112</v>
      </c>
      <c r="B65" s="0" t="n">
        <v>4037433.85382827</v>
      </c>
      <c r="C65" s="0" t="n">
        <v>2702732.57588677</v>
      </c>
      <c r="D65" s="0" t="n">
        <v>812142.324478596</v>
      </c>
      <c r="E65" s="0" t="n">
        <v>359182.853023293</v>
      </c>
      <c r="F65" s="0" t="n">
        <v>0</v>
      </c>
      <c r="G65" s="0" t="n">
        <v>14484.5025879044</v>
      </c>
      <c r="H65" s="0" t="n">
        <v>89708.3235885012</v>
      </c>
      <c r="I65" s="0" t="n">
        <v>46346.492544302</v>
      </c>
      <c r="J65" s="0" t="n">
        <v>15250.9831047276</v>
      </c>
    </row>
    <row r="66" customFormat="false" ht="12.8" hidden="false" customHeight="false" outlineLevel="0" collapsed="false">
      <c r="A66" s="0" t="n">
        <v>113</v>
      </c>
      <c r="B66" s="0" t="n">
        <v>4936249.36559481</v>
      </c>
      <c r="C66" s="0" t="n">
        <v>2681446.00356358</v>
      </c>
      <c r="D66" s="0" t="n">
        <v>855357.032915669</v>
      </c>
      <c r="E66" s="0" t="n">
        <v>359354.365664794</v>
      </c>
      <c r="F66" s="0" t="n">
        <v>871416.441407099</v>
      </c>
      <c r="G66" s="0" t="n">
        <v>18942.3728697548</v>
      </c>
      <c r="H66" s="0" t="n">
        <v>101429.385911069</v>
      </c>
      <c r="I66" s="0" t="n">
        <v>36196.6570954192</v>
      </c>
      <c r="J66" s="0" t="n">
        <v>14050.6646025359</v>
      </c>
    </row>
    <row r="67" customFormat="false" ht="12.8" hidden="false" customHeight="false" outlineLevel="0" collapsed="false">
      <c r="A67" s="0" t="n">
        <v>114</v>
      </c>
      <c r="B67" s="0" t="n">
        <v>4078764.76383292</v>
      </c>
      <c r="C67" s="0" t="n">
        <v>2660432.21295051</v>
      </c>
      <c r="D67" s="0" t="n">
        <v>883116.423875453</v>
      </c>
      <c r="E67" s="0" t="n">
        <v>361139.320067065</v>
      </c>
      <c r="F67" s="0" t="n">
        <v>0</v>
      </c>
      <c r="G67" s="0" t="n">
        <v>13612.7568914375</v>
      </c>
      <c r="H67" s="0" t="n">
        <v>112935.612655482</v>
      </c>
      <c r="I67" s="0" t="n">
        <v>31346.3337462455</v>
      </c>
      <c r="J67" s="0" t="n">
        <v>16133.5268147332</v>
      </c>
    </row>
    <row r="68" customFormat="false" ht="12.8" hidden="false" customHeight="false" outlineLevel="0" collapsed="false">
      <c r="A68" s="0" t="n">
        <v>115</v>
      </c>
      <c r="B68" s="0" t="n">
        <v>3972236.69538258</v>
      </c>
      <c r="C68" s="0" t="n">
        <v>2652545.58897667</v>
      </c>
      <c r="D68" s="0" t="n">
        <v>808636.493753275</v>
      </c>
      <c r="E68" s="0" t="n">
        <v>359280.93771565</v>
      </c>
      <c r="F68" s="0" t="n">
        <v>0</v>
      </c>
      <c r="G68" s="0" t="n">
        <v>13836.6447443219</v>
      </c>
      <c r="H68" s="0" t="n">
        <v>99795.1600439893</v>
      </c>
      <c r="I68" s="0" t="n">
        <v>26151.1661485368</v>
      </c>
      <c r="J68" s="0" t="n">
        <v>16442.9669408271</v>
      </c>
    </row>
    <row r="69" customFormat="false" ht="12.8" hidden="false" customHeight="false" outlineLevel="0" collapsed="false">
      <c r="A69" s="0" t="n">
        <v>116</v>
      </c>
      <c r="B69" s="0" t="n">
        <v>3941343.88715895</v>
      </c>
      <c r="C69" s="0" t="n">
        <v>2607272.35798136</v>
      </c>
      <c r="D69" s="0" t="n">
        <v>826257.176115962</v>
      </c>
      <c r="E69" s="0" t="n">
        <v>360079.289811253</v>
      </c>
      <c r="F69" s="0" t="n">
        <v>0</v>
      </c>
      <c r="G69" s="0" t="n">
        <v>14042.2928617935</v>
      </c>
      <c r="H69" s="0" t="n">
        <v>93178.0063122952</v>
      </c>
      <c r="I69" s="0" t="n">
        <v>33101.1107663467</v>
      </c>
      <c r="J69" s="0" t="n">
        <v>13416.7003880941</v>
      </c>
    </row>
    <row r="70" customFormat="false" ht="12.8" hidden="false" customHeight="false" outlineLevel="0" collapsed="false">
      <c r="A70" s="0" t="n">
        <v>117</v>
      </c>
      <c r="B70" s="0" t="n">
        <v>4732387.71664434</v>
      </c>
      <c r="C70" s="0" t="n">
        <v>2530922.80423177</v>
      </c>
      <c r="D70" s="0" t="n">
        <v>853778.519018808</v>
      </c>
      <c r="E70" s="0" t="n">
        <v>359842.694193404</v>
      </c>
      <c r="F70" s="0" t="n">
        <v>834714.750784429</v>
      </c>
      <c r="G70" s="0" t="n">
        <v>13933.4589620077</v>
      </c>
      <c r="H70" s="0" t="n">
        <v>101153.491025154</v>
      </c>
      <c r="I70" s="0" t="n">
        <v>29135.5624347247</v>
      </c>
      <c r="J70" s="0" t="n">
        <v>15168.8998123682</v>
      </c>
    </row>
    <row r="71" customFormat="false" ht="12.8" hidden="false" customHeight="false" outlineLevel="0" collapsed="false">
      <c r="A71" s="0" t="n">
        <v>118</v>
      </c>
      <c r="B71" s="0" t="n">
        <v>4007366.98818143</v>
      </c>
      <c r="C71" s="0" t="n">
        <v>2647626.88780093</v>
      </c>
      <c r="D71" s="0" t="n">
        <v>836651.803472602</v>
      </c>
      <c r="E71" s="0" t="n">
        <v>362865.290471189</v>
      </c>
      <c r="F71" s="0" t="n">
        <v>0</v>
      </c>
      <c r="G71" s="0" t="n">
        <v>17518.3554920085</v>
      </c>
      <c r="H71" s="0" t="n">
        <v>99514.6463518525</v>
      </c>
      <c r="I71" s="0" t="n">
        <v>29283.1092897404</v>
      </c>
      <c r="J71" s="0" t="n">
        <v>15009.4556652466</v>
      </c>
    </row>
    <row r="72" customFormat="false" ht="12.8" hidden="false" customHeight="false" outlineLevel="0" collapsed="false">
      <c r="A72" s="0" t="n">
        <v>119</v>
      </c>
      <c r="B72" s="0" t="n">
        <v>3966739.63493308</v>
      </c>
      <c r="C72" s="0" t="n">
        <v>2606525.77450432</v>
      </c>
      <c r="D72" s="0" t="n">
        <v>831425.997022902</v>
      </c>
      <c r="E72" s="0" t="n">
        <v>364030.152268642</v>
      </c>
      <c r="F72" s="0" t="n">
        <v>0</v>
      </c>
      <c r="G72" s="0" t="n">
        <v>15334.4073015096</v>
      </c>
      <c r="H72" s="0" t="n">
        <v>96082.7206552354</v>
      </c>
      <c r="I72" s="0" t="n">
        <v>38841.9408397904</v>
      </c>
      <c r="J72" s="0" t="n">
        <v>15853.2335741916</v>
      </c>
    </row>
    <row r="73" customFormat="false" ht="12.8" hidden="false" customHeight="false" outlineLevel="0" collapsed="false">
      <c r="A73" s="0" t="n">
        <v>120</v>
      </c>
      <c r="B73" s="0" t="n">
        <v>4045261.38298017</v>
      </c>
      <c r="C73" s="0" t="n">
        <v>2580034.55600326</v>
      </c>
      <c r="D73" s="0" t="n">
        <v>927640.859797218</v>
      </c>
      <c r="E73" s="0" t="n">
        <v>362683.321505837</v>
      </c>
      <c r="F73" s="0" t="n">
        <v>0</v>
      </c>
      <c r="G73" s="0" t="n">
        <v>13413.541217023</v>
      </c>
      <c r="H73" s="0" t="n">
        <v>114864.884013652</v>
      </c>
      <c r="I73" s="0" t="n">
        <v>33678.7322546827</v>
      </c>
      <c r="J73" s="0" t="n">
        <v>15214.926428614</v>
      </c>
    </row>
    <row r="74" customFormat="false" ht="12.8" hidden="false" customHeight="false" outlineLevel="0" collapsed="false">
      <c r="A74" s="0" t="n">
        <v>121</v>
      </c>
      <c r="B74" s="0" t="n">
        <v>4813567.87500391</v>
      </c>
      <c r="C74" s="0" t="n">
        <v>2596107.53852445</v>
      </c>
      <c r="D74" s="0" t="n">
        <v>837887.316339073</v>
      </c>
      <c r="E74" s="0" t="n">
        <v>356892.734781211</v>
      </c>
      <c r="F74" s="0" t="n">
        <v>845906.340198148</v>
      </c>
      <c r="G74" s="0" t="n">
        <v>8854.91172569512</v>
      </c>
      <c r="H74" s="0" t="n">
        <v>113559.894643296</v>
      </c>
      <c r="I74" s="0" t="n">
        <v>34615.6410917983</v>
      </c>
      <c r="J74" s="0" t="n">
        <v>16224.3534309617</v>
      </c>
    </row>
    <row r="75" customFormat="false" ht="12.8" hidden="false" customHeight="false" outlineLevel="0" collapsed="false">
      <c r="A75" s="0" t="n">
        <v>122</v>
      </c>
      <c r="B75" s="0" t="n">
        <v>3980401.25701196</v>
      </c>
      <c r="C75" s="0" t="n">
        <v>2657840.62400511</v>
      </c>
      <c r="D75" s="0" t="n">
        <v>807636.720367718</v>
      </c>
      <c r="E75" s="0" t="n">
        <v>355033.68704275</v>
      </c>
      <c r="F75" s="0" t="n">
        <v>0</v>
      </c>
      <c r="G75" s="0" t="n">
        <v>15053.8427652951</v>
      </c>
      <c r="H75" s="0" t="n">
        <v>96397.7007691819</v>
      </c>
      <c r="I75" s="0" t="n">
        <v>31498.6868857959</v>
      </c>
      <c r="J75" s="0" t="n">
        <v>16387.6919071182</v>
      </c>
    </row>
    <row r="76" customFormat="false" ht="12.8" hidden="false" customHeight="false" outlineLevel="0" collapsed="false">
      <c r="A76" s="0" t="n">
        <v>123</v>
      </c>
      <c r="B76" s="0" t="n">
        <v>3962186.13537272</v>
      </c>
      <c r="C76" s="0" t="n">
        <v>2622706.18589039</v>
      </c>
      <c r="D76" s="0" t="n">
        <v>817312.827774598</v>
      </c>
      <c r="E76" s="0" t="n">
        <v>354112.865297071</v>
      </c>
      <c r="F76" s="0" t="n">
        <v>0</v>
      </c>
      <c r="G76" s="0" t="n">
        <v>16076.7271955227</v>
      </c>
      <c r="H76" s="0" t="n">
        <v>107850.566084406</v>
      </c>
      <c r="I76" s="0" t="n">
        <v>19752.8184260424</v>
      </c>
      <c r="J76" s="0" t="n">
        <v>16940.3699461973</v>
      </c>
    </row>
    <row r="77" customFormat="false" ht="12.8" hidden="false" customHeight="false" outlineLevel="0" collapsed="false">
      <c r="A77" s="0" t="n">
        <v>124</v>
      </c>
      <c r="B77" s="0" t="n">
        <v>3945901.16338127</v>
      </c>
      <c r="C77" s="0" t="n">
        <v>2585617.92669379</v>
      </c>
      <c r="D77" s="0" t="n">
        <v>844393.746623133</v>
      </c>
      <c r="E77" s="0" t="n">
        <v>355674.622013726</v>
      </c>
      <c r="F77" s="0" t="n">
        <v>0</v>
      </c>
      <c r="G77" s="0" t="n">
        <v>17572.2929497065</v>
      </c>
      <c r="H77" s="0" t="n">
        <v>90301.3313156947</v>
      </c>
      <c r="I77" s="0" t="n">
        <v>29934.1385226243</v>
      </c>
      <c r="J77" s="0" t="n">
        <v>14765.542869677</v>
      </c>
    </row>
    <row r="78" customFormat="false" ht="12.8" hidden="false" customHeight="false" outlineLevel="0" collapsed="false">
      <c r="A78" s="0" t="n">
        <v>125</v>
      </c>
      <c r="B78" s="0" t="n">
        <v>4939707.89835519</v>
      </c>
      <c r="C78" s="0" t="n">
        <v>2804157.14830892</v>
      </c>
      <c r="D78" s="0" t="n">
        <v>723662.550845535</v>
      </c>
      <c r="E78" s="0" t="n">
        <v>359683.268224338</v>
      </c>
      <c r="F78" s="0" t="n">
        <v>871252.133805731</v>
      </c>
      <c r="G78" s="0" t="n">
        <v>19627.6800482089</v>
      </c>
      <c r="H78" s="0" t="n">
        <v>111341.11128591</v>
      </c>
      <c r="I78" s="0" t="n">
        <v>22461.5054769806</v>
      </c>
      <c r="J78" s="0" t="n">
        <v>16939.7660826506</v>
      </c>
    </row>
    <row r="79" customFormat="false" ht="12.8" hidden="false" customHeight="false" outlineLevel="0" collapsed="false">
      <c r="A79" s="0" t="n">
        <v>126</v>
      </c>
      <c r="B79" s="0" t="n">
        <v>4062383.39760862</v>
      </c>
      <c r="C79" s="0" t="n">
        <v>2811324.25161083</v>
      </c>
      <c r="D79" s="0" t="n">
        <v>709273.841123812</v>
      </c>
      <c r="E79" s="0" t="n">
        <v>356773.690431425</v>
      </c>
      <c r="F79" s="0" t="n">
        <v>0</v>
      </c>
      <c r="G79" s="0" t="n">
        <v>18021.7759587605</v>
      </c>
      <c r="H79" s="0" t="n">
        <v>103016.79004325</v>
      </c>
      <c r="I79" s="0" t="n">
        <v>29905.9821151486</v>
      </c>
      <c r="J79" s="0" t="n">
        <v>17852.927666908</v>
      </c>
    </row>
    <row r="80" customFormat="false" ht="12.8" hidden="false" customHeight="false" outlineLevel="0" collapsed="false">
      <c r="A80" s="0" t="n">
        <v>127</v>
      </c>
      <c r="B80" s="0" t="n">
        <v>4000423.0021363</v>
      </c>
      <c r="C80" s="0" t="n">
        <v>2797276.26883724</v>
      </c>
      <c r="D80" s="0" t="n">
        <v>692631.320326969</v>
      </c>
      <c r="E80" s="0" t="n">
        <v>358040.632853329</v>
      </c>
      <c r="F80" s="0" t="n">
        <v>0</v>
      </c>
      <c r="G80" s="0" t="n">
        <v>16696.7398672325</v>
      </c>
      <c r="H80" s="0" t="n">
        <v>77971.4708427202</v>
      </c>
      <c r="I80" s="0" t="n">
        <v>30178.8577110904</v>
      </c>
      <c r="J80" s="0" t="n">
        <v>12493.6461130099</v>
      </c>
    </row>
    <row r="81" customFormat="false" ht="12.8" hidden="false" customHeight="false" outlineLevel="0" collapsed="false">
      <c r="A81" s="0" t="n">
        <v>128</v>
      </c>
      <c r="B81" s="0" t="n">
        <v>3961810.74676038</v>
      </c>
      <c r="C81" s="0" t="n">
        <v>2766126.36735674</v>
      </c>
      <c r="D81" s="0" t="n">
        <v>654754.516198226</v>
      </c>
      <c r="E81" s="0" t="n">
        <v>360884.739533825</v>
      </c>
      <c r="F81" s="0" t="n">
        <v>0</v>
      </c>
      <c r="G81" s="0" t="n">
        <v>16208.5228243731</v>
      </c>
      <c r="H81" s="0" t="n">
        <v>96502.3012552121</v>
      </c>
      <c r="I81" s="0" t="n">
        <v>31047.7444430183</v>
      </c>
      <c r="J81" s="0" t="n">
        <v>14471.1347065073</v>
      </c>
    </row>
    <row r="82" customFormat="false" ht="12.8" hidden="false" customHeight="false" outlineLevel="0" collapsed="false">
      <c r="A82" s="0" t="n">
        <v>129</v>
      </c>
      <c r="B82" s="0" t="n">
        <v>4867343.20342588</v>
      </c>
      <c r="C82" s="0" t="n">
        <v>2770536.63235398</v>
      </c>
      <c r="D82" s="0" t="n">
        <v>665675.524215032</v>
      </c>
      <c r="E82" s="0" t="n">
        <v>365337.083649726</v>
      </c>
      <c r="F82" s="0" t="n">
        <v>867500.208304405</v>
      </c>
      <c r="G82" s="0" t="n">
        <v>21694.2564892841</v>
      </c>
      <c r="H82" s="0" t="n">
        <v>120775.211240131</v>
      </c>
      <c r="I82" s="0" t="n">
        <v>20367.3448962181</v>
      </c>
      <c r="J82" s="0" t="n">
        <v>16950.6749881666</v>
      </c>
    </row>
    <row r="83" customFormat="false" ht="12.8" hidden="false" customHeight="false" outlineLevel="0" collapsed="false">
      <c r="A83" s="0" t="n">
        <v>130</v>
      </c>
      <c r="B83" s="0" t="n">
        <v>3912716.86354496</v>
      </c>
      <c r="C83" s="0" t="n">
        <v>2682448.27424997</v>
      </c>
      <c r="D83" s="0" t="n">
        <v>712359.178773654</v>
      </c>
      <c r="E83" s="0" t="n">
        <v>363000.552022478</v>
      </c>
      <c r="F83" s="0" t="n">
        <v>0</v>
      </c>
      <c r="G83" s="0" t="n">
        <v>12739.6645519985</v>
      </c>
      <c r="H83" s="0" t="n">
        <v>101915.301728165</v>
      </c>
      <c r="I83" s="0" t="n">
        <v>24944.2132712669</v>
      </c>
      <c r="J83" s="0" t="n">
        <v>15118.5347337752</v>
      </c>
    </row>
    <row r="84" customFormat="false" ht="12.8" hidden="false" customHeight="false" outlineLevel="0" collapsed="false">
      <c r="A84" s="0" t="n">
        <v>131</v>
      </c>
      <c r="B84" s="0" t="n">
        <v>3968195.75755362</v>
      </c>
      <c r="C84" s="0" t="n">
        <v>2712778.47937049</v>
      </c>
      <c r="D84" s="0" t="n">
        <v>718685.192113259</v>
      </c>
      <c r="E84" s="0" t="n">
        <v>363690.69487255</v>
      </c>
      <c r="F84" s="0" t="n">
        <v>0</v>
      </c>
      <c r="G84" s="0" t="n">
        <v>11559.6195749341</v>
      </c>
      <c r="H84" s="0" t="n">
        <v>106113.124074125</v>
      </c>
      <c r="I84" s="0" t="n">
        <v>24074.4828471236</v>
      </c>
      <c r="J84" s="0" t="n">
        <v>15518.6143518675</v>
      </c>
    </row>
    <row r="85" customFormat="false" ht="12.8" hidden="false" customHeight="false" outlineLevel="0" collapsed="false">
      <c r="A85" s="0" t="n">
        <v>132</v>
      </c>
      <c r="B85" s="0" t="n">
        <v>3955220.21107005</v>
      </c>
      <c r="C85" s="0" t="n">
        <v>2760013.17195981</v>
      </c>
      <c r="D85" s="0" t="n">
        <v>643240.39302331</v>
      </c>
      <c r="E85" s="0" t="n">
        <v>362218.375218754</v>
      </c>
      <c r="F85" s="0" t="n">
        <v>0</v>
      </c>
      <c r="G85" s="0" t="n">
        <v>20772.0045325672</v>
      </c>
      <c r="H85" s="0" t="n">
        <v>116839.634806323</v>
      </c>
      <c r="I85" s="0" t="n">
        <v>18908.909392709</v>
      </c>
      <c r="J85" s="0" t="n">
        <v>19461.2256127778</v>
      </c>
    </row>
    <row r="86" customFormat="false" ht="12.8" hidden="false" customHeight="false" outlineLevel="0" collapsed="false">
      <c r="A86" s="0" t="n">
        <v>133</v>
      </c>
      <c r="B86" s="0" t="n">
        <v>4810820.23674969</v>
      </c>
      <c r="C86" s="0" t="n">
        <v>2670423.00400055</v>
      </c>
      <c r="D86" s="0" t="n">
        <v>745540.816250731</v>
      </c>
      <c r="E86" s="0" t="n">
        <v>357450.846430488</v>
      </c>
      <c r="F86" s="0" t="n">
        <v>858459.384287417</v>
      </c>
      <c r="G86" s="0" t="n">
        <v>16881.8653166674</v>
      </c>
      <c r="H86" s="0" t="n">
        <v>98722.9051286668</v>
      </c>
      <c r="I86" s="0" t="n">
        <v>34518.6820285399</v>
      </c>
      <c r="J86" s="0" t="n">
        <v>16321.6041851319</v>
      </c>
    </row>
    <row r="87" customFormat="false" ht="12.8" hidden="false" customHeight="false" outlineLevel="0" collapsed="false">
      <c r="A87" s="0" t="n">
        <v>134</v>
      </c>
      <c r="B87" s="0" t="n">
        <v>3944547.40565098</v>
      </c>
      <c r="C87" s="0" t="n">
        <v>2753964.32100597</v>
      </c>
      <c r="D87" s="0" t="n">
        <v>666739.487545578</v>
      </c>
      <c r="E87" s="0" t="n">
        <v>358965.396121681</v>
      </c>
      <c r="F87" s="0" t="n">
        <v>0</v>
      </c>
      <c r="G87" s="0" t="n">
        <v>21247.8815312496</v>
      </c>
      <c r="H87" s="0" t="n">
        <v>93187.7333459968</v>
      </c>
      <c r="I87" s="0" t="n">
        <v>26343.5061314782</v>
      </c>
      <c r="J87" s="0" t="n">
        <v>16291.291667837</v>
      </c>
    </row>
    <row r="88" customFormat="false" ht="12.8" hidden="false" customHeight="false" outlineLevel="0" collapsed="false">
      <c r="A88" s="0" t="n">
        <v>135</v>
      </c>
      <c r="B88" s="0" t="n">
        <v>4020477.19257278</v>
      </c>
      <c r="C88" s="0" t="n">
        <v>2763805.64904546</v>
      </c>
      <c r="D88" s="0" t="n">
        <v>692399.091435506</v>
      </c>
      <c r="E88" s="0" t="n">
        <v>356973.700134707</v>
      </c>
      <c r="F88" s="0" t="n">
        <v>0</v>
      </c>
      <c r="G88" s="0" t="n">
        <v>15206.4702893511</v>
      </c>
      <c r="H88" s="0" t="n">
        <v>125710.977508237</v>
      </c>
      <c r="I88" s="0" t="n">
        <v>41047.5516310577</v>
      </c>
      <c r="J88" s="0" t="n">
        <v>17409.2431251702</v>
      </c>
    </row>
    <row r="89" customFormat="false" ht="12.8" hidden="false" customHeight="false" outlineLevel="0" collapsed="false">
      <c r="A89" s="0" t="n">
        <v>136</v>
      </c>
      <c r="B89" s="0" t="n">
        <v>3977245.34921184</v>
      </c>
      <c r="C89" s="0" t="n">
        <v>2729849.0600659</v>
      </c>
      <c r="D89" s="0" t="n">
        <v>692276.811918603</v>
      </c>
      <c r="E89" s="0" t="n">
        <v>362419.765545224</v>
      </c>
      <c r="F89" s="0" t="n">
        <v>0</v>
      </c>
      <c r="G89" s="0" t="n">
        <v>18584.2392271984</v>
      </c>
      <c r="H89" s="0" t="n">
        <v>124258.157539047</v>
      </c>
      <c r="I89" s="0" t="n">
        <v>20702.0410506752</v>
      </c>
      <c r="J89" s="0" t="n">
        <v>17312.8170756721</v>
      </c>
    </row>
    <row r="90" customFormat="false" ht="12.8" hidden="false" customHeight="false" outlineLevel="0" collapsed="false">
      <c r="A90" s="0" t="n">
        <v>137</v>
      </c>
      <c r="B90" s="0" t="n">
        <v>4874611.12954838</v>
      </c>
      <c r="C90" s="0" t="n">
        <v>2736103.4776421</v>
      </c>
      <c r="D90" s="0" t="n">
        <v>720218.666143381</v>
      </c>
      <c r="E90" s="0" t="n">
        <v>359053.994512484</v>
      </c>
      <c r="F90" s="0" t="n">
        <v>859131.762027703</v>
      </c>
      <c r="G90" s="0" t="n">
        <v>19515.3912582137</v>
      </c>
      <c r="H90" s="0" t="n">
        <v>127372.386152328</v>
      </c>
      <c r="I90" s="0" t="n">
        <v>24843.8656426161</v>
      </c>
      <c r="J90" s="0" t="n">
        <v>17390.0776169643</v>
      </c>
    </row>
    <row r="91" customFormat="false" ht="12.8" hidden="false" customHeight="false" outlineLevel="0" collapsed="false">
      <c r="A91" s="0" t="n">
        <v>138</v>
      </c>
      <c r="B91" s="0" t="n">
        <v>3995062.3802505</v>
      </c>
      <c r="C91" s="0" t="n">
        <v>2742030.63700539</v>
      </c>
      <c r="D91" s="0" t="n">
        <v>701167.983696993</v>
      </c>
      <c r="E91" s="0" t="n">
        <v>360104.20221656</v>
      </c>
      <c r="F91" s="0" t="n">
        <v>0</v>
      </c>
      <c r="G91" s="0" t="n">
        <v>19570.7957866647</v>
      </c>
      <c r="H91" s="0" t="n">
        <v>102536.963596987</v>
      </c>
      <c r="I91" s="0" t="n">
        <v>43865.3757563907</v>
      </c>
      <c r="J91" s="0" t="n">
        <v>15169.7641946947</v>
      </c>
    </row>
    <row r="92" customFormat="false" ht="12.8" hidden="false" customHeight="false" outlineLevel="0" collapsed="false">
      <c r="A92" s="0" t="n">
        <v>139</v>
      </c>
      <c r="B92" s="0" t="n">
        <v>3969197.7095191</v>
      </c>
      <c r="C92" s="0" t="n">
        <v>2726561.15275023</v>
      </c>
      <c r="D92" s="0" t="n">
        <v>673946.974795097</v>
      </c>
      <c r="E92" s="0" t="n">
        <v>360762.595133539</v>
      </c>
      <c r="F92" s="0" t="n">
        <v>0</v>
      </c>
      <c r="G92" s="0" t="n">
        <v>23148.8966647087</v>
      </c>
      <c r="H92" s="0" t="n">
        <v>122819.738676945</v>
      </c>
      <c r="I92" s="0" t="n">
        <v>29308.023222905</v>
      </c>
      <c r="J92" s="0" t="n">
        <v>20312.0993829237</v>
      </c>
    </row>
    <row r="93" customFormat="false" ht="12.8" hidden="false" customHeight="false" outlineLevel="0" collapsed="false">
      <c r="A93" s="0" t="n">
        <v>140</v>
      </c>
      <c r="B93" s="0" t="n">
        <v>3888878.80569285</v>
      </c>
      <c r="C93" s="0" t="n">
        <v>2694821.65064186</v>
      </c>
      <c r="D93" s="0" t="n">
        <v>660304.745814862</v>
      </c>
      <c r="E93" s="0" t="n">
        <v>360818.944472207</v>
      </c>
      <c r="F93" s="0" t="n">
        <v>0</v>
      </c>
      <c r="G93" s="0" t="n">
        <v>18558.6710827971</v>
      </c>
      <c r="H93" s="0" t="n">
        <v>93863.5614337115</v>
      </c>
      <c r="I93" s="0" t="n">
        <v>32897.5735394965</v>
      </c>
      <c r="J93" s="0" t="n">
        <v>16344.9910075985</v>
      </c>
    </row>
    <row r="94" customFormat="false" ht="12.8" hidden="false" customHeight="false" outlineLevel="0" collapsed="false">
      <c r="A94" s="0" t="n">
        <v>141</v>
      </c>
      <c r="B94" s="0" t="n">
        <v>4746850.71494886</v>
      </c>
      <c r="C94" s="0" t="n">
        <v>2736374.91700197</v>
      </c>
      <c r="D94" s="0" t="n">
        <v>629828.076184435</v>
      </c>
      <c r="E94" s="0" t="n">
        <v>358595.751961747</v>
      </c>
      <c r="F94" s="0" t="n">
        <v>843109.922266829</v>
      </c>
      <c r="G94" s="0" t="n">
        <v>23158.601470319</v>
      </c>
      <c r="H94" s="0" t="n">
        <v>110657.477829451</v>
      </c>
      <c r="I94" s="0" t="n">
        <v>24310.1948349259</v>
      </c>
      <c r="J94" s="0" t="n">
        <v>17065.0528308851</v>
      </c>
    </row>
    <row r="95" customFormat="false" ht="12.8" hidden="false" customHeight="false" outlineLevel="0" collapsed="false">
      <c r="A95" s="0" t="n">
        <v>142</v>
      </c>
      <c r="B95" s="0" t="n">
        <v>3938261.49055992</v>
      </c>
      <c r="C95" s="0" t="n">
        <v>2748636.56353268</v>
      </c>
      <c r="D95" s="0" t="n">
        <v>627564.711665178</v>
      </c>
      <c r="E95" s="0" t="n">
        <v>360343.882410466</v>
      </c>
      <c r="F95" s="0" t="n">
        <v>0</v>
      </c>
      <c r="G95" s="0" t="n">
        <v>19211.8786920313</v>
      </c>
      <c r="H95" s="0" t="n">
        <v>129138.996830718</v>
      </c>
      <c r="I95" s="0" t="n">
        <v>22589.9235304169</v>
      </c>
      <c r="J95" s="0" t="n">
        <v>19381.7185841956</v>
      </c>
    </row>
    <row r="96" customFormat="false" ht="12.8" hidden="false" customHeight="false" outlineLevel="0" collapsed="false">
      <c r="A96" s="0" t="n">
        <v>143</v>
      </c>
      <c r="B96" s="0" t="n">
        <v>3987929.16388068</v>
      </c>
      <c r="C96" s="0" t="n">
        <v>2794485.23642368</v>
      </c>
      <c r="D96" s="0" t="n">
        <v>654909.417913019</v>
      </c>
      <c r="E96" s="0" t="n">
        <v>359944.192532056</v>
      </c>
      <c r="F96" s="0" t="n">
        <v>0</v>
      </c>
      <c r="G96" s="0" t="n">
        <v>24696.8316049883</v>
      </c>
      <c r="H96" s="0" t="n">
        <v>116843.024114965</v>
      </c>
      <c r="I96" s="0" t="n">
        <v>17076.7611846135</v>
      </c>
      <c r="J96" s="0" t="n">
        <v>15615.7357493249</v>
      </c>
    </row>
    <row r="97" customFormat="false" ht="12.8" hidden="false" customHeight="false" outlineLevel="0" collapsed="false">
      <c r="A97" s="0" t="n">
        <v>144</v>
      </c>
      <c r="B97" s="0" t="n">
        <v>3960661.57375401</v>
      </c>
      <c r="C97" s="0" t="n">
        <v>2763261.33225618</v>
      </c>
      <c r="D97" s="0" t="n">
        <v>649510.545329823</v>
      </c>
      <c r="E97" s="0" t="n">
        <v>359678.611718472</v>
      </c>
      <c r="F97" s="0" t="n">
        <v>0</v>
      </c>
      <c r="G97" s="0" t="n">
        <v>15356.7970745551</v>
      </c>
      <c r="H97" s="0" t="n">
        <v>120107.254741717</v>
      </c>
      <c r="I97" s="0" t="n">
        <v>24049.2953496697</v>
      </c>
      <c r="J97" s="0" t="n">
        <v>17633.299627147</v>
      </c>
    </row>
    <row r="98" customFormat="false" ht="12.8" hidden="false" customHeight="false" outlineLevel="0" collapsed="false">
      <c r="A98" s="0" t="n">
        <v>145</v>
      </c>
      <c r="B98" s="0" t="n">
        <v>4889899.57543017</v>
      </c>
      <c r="C98" s="0" t="n">
        <v>2784105.79383363</v>
      </c>
      <c r="D98" s="0" t="n">
        <v>681784.046156909</v>
      </c>
      <c r="E98" s="0" t="n">
        <v>360019.883298995</v>
      </c>
      <c r="F98" s="0" t="n">
        <v>877571.010151534</v>
      </c>
      <c r="G98" s="0" t="n">
        <v>17932.8895090406</v>
      </c>
      <c r="H98" s="0" t="n">
        <v>116708.350764856</v>
      </c>
      <c r="I98" s="0" t="n">
        <v>22842.7822430082</v>
      </c>
      <c r="J98" s="0" t="n">
        <v>15503.7360652356</v>
      </c>
    </row>
    <row r="99" customFormat="false" ht="12.8" hidden="false" customHeight="false" outlineLevel="0" collapsed="false">
      <c r="A99" s="0" t="n">
        <v>146</v>
      </c>
      <c r="B99" s="0" t="n">
        <v>3974210.44429987</v>
      </c>
      <c r="C99" s="0" t="n">
        <v>2724262.46668208</v>
      </c>
      <c r="D99" s="0" t="n">
        <v>685225.093474057</v>
      </c>
      <c r="E99" s="0" t="n">
        <v>364740.353411439</v>
      </c>
      <c r="F99" s="0" t="n">
        <v>0</v>
      </c>
      <c r="G99" s="0" t="n">
        <v>22826.3930076427</v>
      </c>
      <c r="H99" s="0" t="n">
        <v>135861.113482957</v>
      </c>
      <c r="I99" s="0" t="n">
        <v>13855.6138573572</v>
      </c>
      <c r="J99" s="0" t="n">
        <v>19538.5165616201</v>
      </c>
    </row>
    <row r="100" customFormat="false" ht="12.8" hidden="false" customHeight="false" outlineLevel="0" collapsed="false">
      <c r="A100" s="0" t="n">
        <v>147</v>
      </c>
      <c r="B100" s="0" t="n">
        <v>3960271.39126947</v>
      </c>
      <c r="C100" s="0" t="n">
        <v>2777125.2433287</v>
      </c>
      <c r="D100" s="0" t="n">
        <v>640350.824731269</v>
      </c>
      <c r="E100" s="0" t="n">
        <v>362991.642155035</v>
      </c>
      <c r="F100" s="0" t="n">
        <v>0</v>
      </c>
      <c r="G100" s="0" t="n">
        <v>18652.2571493894</v>
      </c>
      <c r="H100" s="0" t="n">
        <v>97299.9376322411</v>
      </c>
      <c r="I100" s="0" t="n">
        <v>35438.2319689217</v>
      </c>
      <c r="J100" s="0" t="n">
        <v>16819.449557922</v>
      </c>
    </row>
    <row r="101" customFormat="false" ht="12.8" hidden="false" customHeight="false" outlineLevel="0" collapsed="false">
      <c r="A101" s="0" t="n">
        <v>148</v>
      </c>
      <c r="B101" s="0" t="n">
        <v>3871354.15785478</v>
      </c>
      <c r="C101" s="0" t="n">
        <v>2725992.0686465</v>
      </c>
      <c r="D101" s="0" t="n">
        <v>610546.810884165</v>
      </c>
      <c r="E101" s="0" t="n">
        <v>361106.460741091</v>
      </c>
      <c r="F101" s="0" t="n">
        <v>0</v>
      </c>
      <c r="G101" s="0" t="n">
        <v>29625.5926690312</v>
      </c>
      <c r="H101" s="0" t="n">
        <v>103699.41835477</v>
      </c>
      <c r="I101" s="0" t="n">
        <v>17503.9911153894</v>
      </c>
      <c r="J101" s="0" t="n">
        <v>17308.830122467</v>
      </c>
    </row>
    <row r="102" customFormat="false" ht="12.8" hidden="false" customHeight="false" outlineLevel="0" collapsed="false">
      <c r="A102" s="0" t="n">
        <v>149</v>
      </c>
      <c r="B102" s="0" t="n">
        <v>4806504.75019684</v>
      </c>
      <c r="C102" s="0" t="n">
        <v>2760090.17267319</v>
      </c>
      <c r="D102" s="0" t="n">
        <v>633610.663350898</v>
      </c>
      <c r="E102" s="0" t="n">
        <v>367749.570776521</v>
      </c>
      <c r="F102" s="0" t="n">
        <v>857077.498392462</v>
      </c>
      <c r="G102" s="0" t="n">
        <v>13834.1433407492</v>
      </c>
      <c r="H102" s="0" t="n">
        <v>112841.880079902</v>
      </c>
      <c r="I102" s="0" t="n">
        <v>30031.9952131439</v>
      </c>
      <c r="J102" s="0" t="n">
        <v>18781.9770652372</v>
      </c>
    </row>
    <row r="103" customFormat="false" ht="12.8" hidden="false" customHeight="false" outlineLevel="0" collapsed="false">
      <c r="A103" s="0" t="n">
        <v>150</v>
      </c>
      <c r="B103" s="0" t="n">
        <v>3929918.48092484</v>
      </c>
      <c r="C103" s="0" t="n">
        <v>2792064.20706189</v>
      </c>
      <c r="D103" s="0" t="n">
        <v>586998.445530807</v>
      </c>
      <c r="E103" s="0" t="n">
        <v>367516.158677118</v>
      </c>
      <c r="F103" s="0" t="n">
        <v>0</v>
      </c>
      <c r="G103" s="0" t="n">
        <v>11635.721964259</v>
      </c>
      <c r="H103" s="0" t="n">
        <v>109389.904919247</v>
      </c>
      <c r="I103" s="0" t="n">
        <v>32396.1001294737</v>
      </c>
      <c r="J103" s="0" t="n">
        <v>20836.1065745572</v>
      </c>
    </row>
    <row r="104" customFormat="false" ht="12.8" hidden="false" customHeight="false" outlineLevel="0" collapsed="false">
      <c r="A104" s="0" t="n">
        <v>151</v>
      </c>
      <c r="B104" s="0" t="n">
        <v>3936652.22270661</v>
      </c>
      <c r="C104" s="0" t="n">
        <v>2788355.7674507</v>
      </c>
      <c r="D104" s="0" t="n">
        <v>615772.136226872</v>
      </c>
      <c r="E104" s="0" t="n">
        <v>365545.463287972</v>
      </c>
      <c r="F104" s="0" t="n">
        <v>0</v>
      </c>
      <c r="G104" s="0" t="n">
        <v>16686.2493117988</v>
      </c>
      <c r="H104" s="0" t="n">
        <v>98591.3404533822</v>
      </c>
      <c r="I104" s="0" t="n">
        <v>27514.5502331234</v>
      </c>
      <c r="J104" s="0" t="n">
        <v>17428.9858081029</v>
      </c>
    </row>
    <row r="105" customFormat="false" ht="12.8" hidden="false" customHeight="false" outlineLevel="0" collapsed="false">
      <c r="A105" s="0" t="n">
        <v>152</v>
      </c>
      <c r="B105" s="0" t="n">
        <v>3823918.61926577</v>
      </c>
      <c r="C105" s="0" t="n">
        <v>2667868.81543011</v>
      </c>
      <c r="D105" s="0" t="n">
        <v>625497.579617665</v>
      </c>
      <c r="E105" s="0" t="n">
        <v>367181.501940898</v>
      </c>
      <c r="F105" s="0" t="n">
        <v>0</v>
      </c>
      <c r="G105" s="0" t="n">
        <v>23447.551338874</v>
      </c>
      <c r="H105" s="0" t="n">
        <v>95866.8704159377</v>
      </c>
      <c r="I105" s="0" t="n">
        <v>24623.0891619151</v>
      </c>
      <c r="J105" s="0" t="n">
        <v>14587.3866398706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19531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1605258.35026263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3800356.942017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5402.69725035066</v>
      </c>
      <c r="H22" s="0" t="n">
        <v>62885.0345009627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719857.148076304</v>
      </c>
      <c r="E23" s="0" t="n">
        <v>306431.894856518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834595.898525439</v>
      </c>
      <c r="E24" s="0" t="n">
        <v>300305.665927032</v>
      </c>
      <c r="F24" s="0" t="n">
        <v>0</v>
      </c>
      <c r="G24" s="0" t="n">
        <v>4445.98311320319</v>
      </c>
      <c r="H24" s="0" t="n">
        <v>72435.7014906848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2959625.64826466</v>
      </c>
      <c r="C25" s="0" t="n">
        <v>1692735.29323114</v>
      </c>
      <c r="D25" s="0" t="n">
        <v>865679.861903181</v>
      </c>
      <c r="E25" s="0" t="n">
        <v>290630.316053688</v>
      </c>
      <c r="F25" s="0" t="n">
        <v>0</v>
      </c>
      <c r="G25" s="0" t="n">
        <v>5696.10620891605</v>
      </c>
      <c r="H25" s="0" t="n">
        <v>60239.3455063377</v>
      </c>
      <c r="I25" s="0" t="n">
        <v>36063.5564107223</v>
      </c>
      <c r="J25" s="0" t="n">
        <v>8581.16895068112</v>
      </c>
    </row>
    <row r="26" customFormat="false" ht="12.8" hidden="false" customHeight="false" outlineLevel="0" collapsed="false">
      <c r="A26" s="0" t="n">
        <v>73</v>
      </c>
      <c r="B26" s="0" t="n">
        <v>3387776.75125744</v>
      </c>
      <c r="C26" s="0" t="n">
        <v>1555206.88968701</v>
      </c>
      <c r="D26" s="0" t="n">
        <v>860786.189321412</v>
      </c>
      <c r="E26" s="0" t="n">
        <v>276805.402486398</v>
      </c>
      <c r="F26" s="0" t="n">
        <v>603522.38997503</v>
      </c>
      <c r="G26" s="0" t="n">
        <v>4692.73776819094</v>
      </c>
      <c r="H26" s="0" t="n">
        <v>48854.5230514595</v>
      </c>
      <c r="I26" s="0" t="n">
        <v>31083.7053334245</v>
      </c>
      <c r="J26" s="0" t="n">
        <v>6824.91363451913</v>
      </c>
    </row>
    <row r="27" customFormat="false" ht="12.8" hidden="false" customHeight="false" outlineLevel="0" collapsed="false">
      <c r="A27" s="0" t="n">
        <v>74</v>
      </c>
      <c r="B27" s="0" t="n">
        <v>2908367.11344014</v>
      </c>
      <c r="C27" s="0" t="n">
        <v>1609566.64284666</v>
      </c>
      <c r="D27" s="0" t="n">
        <v>917438.790108256</v>
      </c>
      <c r="E27" s="0" t="n">
        <v>280729.434506988</v>
      </c>
      <c r="F27" s="0" t="n">
        <v>0</v>
      </c>
      <c r="G27" s="0" t="n">
        <v>7738.79986408622</v>
      </c>
      <c r="H27" s="0" t="n">
        <v>54944.1926072075</v>
      </c>
      <c r="I27" s="0" t="n">
        <v>30018.5949263637</v>
      </c>
      <c r="J27" s="0" t="n">
        <v>7930.65858057459</v>
      </c>
    </row>
    <row r="28" customFormat="false" ht="12.8" hidden="false" customHeight="false" outlineLevel="0" collapsed="false">
      <c r="A28" s="0" t="n">
        <v>75</v>
      </c>
      <c r="B28" s="0" t="n">
        <v>2982705.28997451</v>
      </c>
      <c r="C28" s="0" t="n">
        <v>1609165.70099176</v>
      </c>
      <c r="D28" s="0" t="n">
        <v>980477.343428671</v>
      </c>
      <c r="E28" s="0" t="n">
        <v>285350.814881618</v>
      </c>
      <c r="F28" s="0" t="n">
        <v>0</v>
      </c>
      <c r="G28" s="0" t="n">
        <v>10292.2695761477</v>
      </c>
      <c r="H28" s="0" t="n">
        <v>60272.0846996271</v>
      </c>
      <c r="I28" s="0" t="n">
        <v>28223.149451553</v>
      </c>
      <c r="J28" s="0" t="n">
        <v>9079.83386136891</v>
      </c>
    </row>
    <row r="29" customFormat="false" ht="12.8" hidden="false" customHeight="false" outlineLevel="0" collapsed="false">
      <c r="A29" s="0" t="n">
        <v>76</v>
      </c>
      <c r="B29" s="0" t="n">
        <v>3073302.15651369</v>
      </c>
      <c r="C29" s="0" t="n">
        <v>1676447.43976543</v>
      </c>
      <c r="D29" s="0" t="n">
        <v>985820.421368803</v>
      </c>
      <c r="E29" s="0" t="n">
        <v>293000.01414627</v>
      </c>
      <c r="F29" s="0" t="n">
        <v>0</v>
      </c>
      <c r="G29" s="0" t="n">
        <v>8671.97197655362</v>
      </c>
      <c r="H29" s="0" t="n">
        <v>63400.3920240727</v>
      </c>
      <c r="I29" s="0" t="n">
        <v>36436.9990666865</v>
      </c>
      <c r="J29" s="0" t="n">
        <v>9730.77930827621</v>
      </c>
    </row>
    <row r="30" customFormat="false" ht="12.8" hidden="false" customHeight="false" outlineLevel="0" collapsed="false">
      <c r="A30" s="0" t="n">
        <v>77</v>
      </c>
      <c r="B30" s="0" t="n">
        <v>3785774.05880769</v>
      </c>
      <c r="C30" s="0" t="n">
        <v>1768434.07451159</v>
      </c>
      <c r="D30" s="0" t="n">
        <v>940533.73433508</v>
      </c>
      <c r="E30" s="0" t="n">
        <v>300205.494598881</v>
      </c>
      <c r="F30" s="0" t="n">
        <v>675587.446159997</v>
      </c>
      <c r="G30" s="0" t="n">
        <v>9428.63770976328</v>
      </c>
      <c r="H30" s="0" t="n">
        <v>48084.3782191923</v>
      </c>
      <c r="I30" s="0" t="n">
        <v>37540.2369404037</v>
      </c>
      <c r="J30" s="0" t="n">
        <v>6802.73863277319</v>
      </c>
    </row>
    <row r="31" customFormat="false" ht="12.8" hidden="false" customHeight="false" outlineLevel="0" collapsed="false">
      <c r="A31" s="0" t="n">
        <v>78</v>
      </c>
      <c r="B31" s="0" t="n">
        <v>3158962.14628391</v>
      </c>
      <c r="C31" s="0" t="n">
        <v>1851914.83223865</v>
      </c>
      <c r="D31" s="0" t="n">
        <v>893017.343143575</v>
      </c>
      <c r="E31" s="0" t="n">
        <v>301922.67282653</v>
      </c>
      <c r="F31" s="0" t="n">
        <v>0</v>
      </c>
      <c r="G31" s="0" t="n">
        <v>9504.23497070851</v>
      </c>
      <c r="H31" s="0" t="n">
        <v>52424.4003013505</v>
      </c>
      <c r="I31" s="0" t="n">
        <v>42015.9284023906</v>
      </c>
      <c r="J31" s="0" t="n">
        <v>7783.06511607345</v>
      </c>
    </row>
    <row r="32" customFormat="false" ht="12.8" hidden="false" customHeight="false" outlineLevel="0" collapsed="false">
      <c r="A32" s="0" t="n">
        <v>79</v>
      </c>
      <c r="B32" s="0" t="n">
        <v>3200856.25780516</v>
      </c>
      <c r="C32" s="0" t="n">
        <v>1840143.04868804</v>
      </c>
      <c r="D32" s="0" t="n">
        <v>955128.648061537</v>
      </c>
      <c r="E32" s="0" t="n">
        <v>304277.865282258</v>
      </c>
      <c r="F32" s="0" t="n">
        <v>0</v>
      </c>
      <c r="G32" s="0" t="n">
        <v>6353.44104900356</v>
      </c>
      <c r="H32" s="0" t="n">
        <v>50597.337880608</v>
      </c>
      <c r="I32" s="0" t="n">
        <v>35752.652926873</v>
      </c>
      <c r="J32" s="0" t="n">
        <v>8182.93402635155</v>
      </c>
    </row>
    <row r="33" customFormat="false" ht="12.8" hidden="false" customHeight="false" outlineLevel="0" collapsed="false">
      <c r="A33" s="0" t="n">
        <v>80</v>
      </c>
      <c r="B33" s="0" t="n">
        <v>3276425.46746295</v>
      </c>
      <c r="C33" s="0" t="n">
        <v>1884885.59612299</v>
      </c>
      <c r="D33" s="0" t="n">
        <v>961513.06832653</v>
      </c>
      <c r="E33" s="0" t="n">
        <v>305564.187437211</v>
      </c>
      <c r="F33" s="0" t="n">
        <v>0</v>
      </c>
      <c r="G33" s="0" t="n">
        <v>8532.1874194584</v>
      </c>
      <c r="H33" s="0" t="n">
        <v>67720.7524512233</v>
      </c>
      <c r="I33" s="0" t="n">
        <v>38164.1209326987</v>
      </c>
      <c r="J33" s="0" t="n">
        <v>9619.94294812595</v>
      </c>
    </row>
    <row r="34" customFormat="false" ht="12.8" hidden="false" customHeight="false" outlineLevel="0" collapsed="false">
      <c r="A34" s="0" t="n">
        <v>81</v>
      </c>
      <c r="B34" s="0" t="n">
        <v>4024244.83678127</v>
      </c>
      <c r="C34" s="0" t="n">
        <v>1909793.14222846</v>
      </c>
      <c r="D34" s="0" t="n">
        <v>985565.309126554</v>
      </c>
      <c r="E34" s="0" t="n">
        <v>303949.964459929</v>
      </c>
      <c r="F34" s="0" t="n">
        <v>707593.083548646</v>
      </c>
      <c r="G34" s="0" t="n">
        <v>6157.29006607374</v>
      </c>
      <c r="H34" s="0" t="n">
        <v>67425.5078611347</v>
      </c>
      <c r="I34" s="0" t="n">
        <v>34084.8446892978</v>
      </c>
      <c r="J34" s="0" t="n">
        <v>10078.8400183287</v>
      </c>
    </row>
    <row r="35" customFormat="false" ht="12.8" hidden="false" customHeight="false" outlineLevel="0" collapsed="false">
      <c r="A35" s="0" t="n">
        <v>82</v>
      </c>
      <c r="B35" s="0" t="n">
        <v>3321296.84111371</v>
      </c>
      <c r="C35" s="0" t="n">
        <v>1928640.46693079</v>
      </c>
      <c r="D35" s="0" t="n">
        <v>965073.803072451</v>
      </c>
      <c r="E35" s="0" t="n">
        <v>309031.585930622</v>
      </c>
      <c r="F35" s="0" t="n">
        <v>0</v>
      </c>
      <c r="G35" s="0" t="n">
        <v>8572.88296605089</v>
      </c>
      <c r="H35" s="0" t="n">
        <v>59676.8581960427</v>
      </c>
      <c r="I35" s="0" t="n">
        <v>41596.1262327566</v>
      </c>
      <c r="J35" s="0" t="n">
        <v>7981.44193258876</v>
      </c>
    </row>
    <row r="36" customFormat="false" ht="12.8" hidden="false" customHeight="false" outlineLevel="0" collapsed="false">
      <c r="A36" s="0" t="n">
        <v>83</v>
      </c>
      <c r="B36" s="0" t="n">
        <v>3308613.1802227</v>
      </c>
      <c r="C36" s="0" t="n">
        <v>1924943.74897286</v>
      </c>
      <c r="D36" s="0" t="n">
        <v>963097.117007886</v>
      </c>
      <c r="E36" s="0" t="n">
        <v>311541.064010068</v>
      </c>
      <c r="F36" s="0" t="n">
        <v>0</v>
      </c>
      <c r="G36" s="0" t="n">
        <v>9304.4078797484</v>
      </c>
      <c r="H36" s="0" t="n">
        <v>50359.0192651144</v>
      </c>
      <c r="I36" s="0" t="n">
        <v>41989.1351825869</v>
      </c>
      <c r="J36" s="0" t="n">
        <v>6647.27046830215</v>
      </c>
    </row>
    <row r="37" customFormat="false" ht="12.8" hidden="false" customHeight="false" outlineLevel="0" collapsed="false">
      <c r="A37" s="0" t="n">
        <v>84</v>
      </c>
      <c r="B37" s="0" t="n">
        <v>3416756.85393105</v>
      </c>
      <c r="C37" s="0" t="n">
        <v>1979843.45596689</v>
      </c>
      <c r="D37" s="0" t="n">
        <v>995302.031338349</v>
      </c>
      <c r="E37" s="0" t="n">
        <v>314180.905198501</v>
      </c>
      <c r="F37" s="0" t="n">
        <v>0</v>
      </c>
      <c r="G37" s="0" t="n">
        <v>6221.36410771099</v>
      </c>
      <c r="H37" s="0" t="n">
        <v>68322.0703490149</v>
      </c>
      <c r="I37" s="0" t="n">
        <v>42782.2936335799</v>
      </c>
      <c r="J37" s="0" t="n">
        <v>10052.5091973874</v>
      </c>
    </row>
    <row r="38" customFormat="false" ht="12.8" hidden="false" customHeight="false" outlineLevel="0" collapsed="false">
      <c r="A38" s="0" t="n">
        <v>85</v>
      </c>
      <c r="B38" s="0" t="n">
        <v>4142965.99070322</v>
      </c>
      <c r="C38" s="0" t="n">
        <v>1939258.88075588</v>
      </c>
      <c r="D38" s="0" t="n">
        <v>1035147.44372241</v>
      </c>
      <c r="E38" s="0" t="n">
        <v>315619.119949332</v>
      </c>
      <c r="F38" s="0" t="n">
        <v>733378.085099095</v>
      </c>
      <c r="G38" s="0" t="n">
        <v>9734.16385545116</v>
      </c>
      <c r="H38" s="0" t="n">
        <v>67367.3742300981</v>
      </c>
      <c r="I38" s="0" t="n">
        <v>32922.3629822199</v>
      </c>
      <c r="J38" s="0" t="n">
        <v>9722.8374990976</v>
      </c>
    </row>
    <row r="39" customFormat="false" ht="12.8" hidden="false" customHeight="false" outlineLevel="0" collapsed="false">
      <c r="A39" s="0" t="n">
        <v>86</v>
      </c>
      <c r="B39" s="0" t="n">
        <v>3495299.49373691</v>
      </c>
      <c r="C39" s="0" t="n">
        <v>1993286.44278252</v>
      </c>
      <c r="D39" s="0" t="n">
        <v>1046799.41978093</v>
      </c>
      <c r="E39" s="0" t="n">
        <v>316786.954222431</v>
      </c>
      <c r="F39" s="0" t="n">
        <v>0</v>
      </c>
      <c r="G39" s="0" t="n">
        <v>7684.48871139421</v>
      </c>
      <c r="H39" s="0" t="n">
        <v>74446.3155039012</v>
      </c>
      <c r="I39" s="0" t="n">
        <v>45802.6084360495</v>
      </c>
      <c r="J39" s="0" t="n">
        <v>10754.436619328</v>
      </c>
    </row>
    <row r="40" customFormat="false" ht="12.8" hidden="false" customHeight="false" outlineLevel="0" collapsed="false">
      <c r="A40" s="0" t="n">
        <v>87</v>
      </c>
      <c r="B40" s="0" t="n">
        <v>3510922.63040236</v>
      </c>
      <c r="C40" s="0" t="n">
        <v>2052868.79258607</v>
      </c>
      <c r="D40" s="0" t="n">
        <v>999918.335283299</v>
      </c>
      <c r="E40" s="0" t="n">
        <v>314578.909929514</v>
      </c>
      <c r="F40" s="0" t="n">
        <v>0</v>
      </c>
      <c r="G40" s="0" t="n">
        <v>8127.39265989318</v>
      </c>
      <c r="H40" s="0" t="n">
        <v>83421.0328939784</v>
      </c>
      <c r="I40" s="0" t="n">
        <v>42191.9910794958</v>
      </c>
      <c r="J40" s="0" t="n">
        <v>11143.5076673453</v>
      </c>
    </row>
    <row r="41" customFormat="false" ht="12.8" hidden="false" customHeight="false" outlineLevel="0" collapsed="false">
      <c r="A41" s="0" t="n">
        <v>88</v>
      </c>
      <c r="B41" s="0" t="n">
        <v>3529638.96413026</v>
      </c>
      <c r="C41" s="0" t="n">
        <v>2057574.36445153</v>
      </c>
      <c r="D41" s="0" t="n">
        <v>1010337.35049855</v>
      </c>
      <c r="E41" s="0" t="n">
        <v>316533.038681544</v>
      </c>
      <c r="F41" s="0" t="n">
        <v>0</v>
      </c>
      <c r="G41" s="0" t="n">
        <v>12809.3544008157</v>
      </c>
      <c r="H41" s="0" t="n">
        <v>74768.4206369949</v>
      </c>
      <c r="I41" s="0" t="n">
        <v>47529.544307215</v>
      </c>
      <c r="J41" s="0" t="n">
        <v>10497.685407424</v>
      </c>
    </row>
    <row r="42" customFormat="false" ht="12.8" hidden="false" customHeight="false" outlineLevel="0" collapsed="false">
      <c r="A42" s="0" t="n">
        <v>89</v>
      </c>
      <c r="B42" s="0" t="n">
        <v>4287110.86167847</v>
      </c>
      <c r="C42" s="0" t="n">
        <v>2113133.38918774</v>
      </c>
      <c r="D42" s="0" t="n">
        <v>973642.866035081</v>
      </c>
      <c r="E42" s="0" t="n">
        <v>317943.739721698</v>
      </c>
      <c r="F42" s="0" t="n">
        <v>758589.555582282</v>
      </c>
      <c r="G42" s="0" t="n">
        <v>5112.30258893377</v>
      </c>
      <c r="H42" s="0" t="n">
        <v>62440.1113790093</v>
      </c>
      <c r="I42" s="0" t="n">
        <v>46341.4162241263</v>
      </c>
      <c r="J42" s="0" t="n">
        <v>8557.89813202568</v>
      </c>
    </row>
    <row r="43" customFormat="false" ht="12.8" hidden="false" customHeight="false" outlineLevel="0" collapsed="false">
      <c r="A43" s="0" t="n">
        <v>90</v>
      </c>
      <c r="B43" s="0" t="n">
        <v>3530502.92274306</v>
      </c>
      <c r="C43" s="0" t="n">
        <v>2131645.68079884</v>
      </c>
      <c r="D43" s="0" t="n">
        <v>944876.469229447</v>
      </c>
      <c r="E43" s="0" t="n">
        <v>316635.708461834</v>
      </c>
      <c r="F43" s="0" t="n">
        <v>0</v>
      </c>
      <c r="G43" s="0" t="n">
        <v>6884.25112308599</v>
      </c>
      <c r="H43" s="0" t="n">
        <v>87569.0418330917</v>
      </c>
      <c r="I43" s="0" t="n">
        <v>31577.7211730396</v>
      </c>
      <c r="J43" s="0" t="n">
        <v>11729.8263937351</v>
      </c>
    </row>
    <row r="44" customFormat="false" ht="12.8" hidden="false" customHeight="false" outlineLevel="0" collapsed="false">
      <c r="A44" s="0" t="n">
        <v>91</v>
      </c>
      <c r="B44" s="0" t="n">
        <v>3502216.35429271</v>
      </c>
      <c r="C44" s="0" t="n">
        <v>2117848.37211684</v>
      </c>
      <c r="D44" s="0" t="n">
        <v>931088.110840799</v>
      </c>
      <c r="E44" s="0" t="n">
        <v>319438.477854469</v>
      </c>
      <c r="F44" s="0" t="n">
        <v>0</v>
      </c>
      <c r="G44" s="0" t="n">
        <v>9339.32793500581</v>
      </c>
      <c r="H44" s="0" t="n">
        <v>70677.5756102528</v>
      </c>
      <c r="I44" s="0" t="n">
        <v>42693.5639627965</v>
      </c>
      <c r="J44" s="0" t="n">
        <v>11130.9259725397</v>
      </c>
    </row>
    <row r="45" customFormat="false" ht="12.8" hidden="false" customHeight="false" outlineLevel="0" collapsed="false">
      <c r="A45" s="0" t="n">
        <v>92</v>
      </c>
      <c r="B45" s="0" t="n">
        <v>3515868.10236894</v>
      </c>
      <c r="C45" s="0" t="n">
        <v>2137260.74485395</v>
      </c>
      <c r="D45" s="0" t="n">
        <v>924644.271716006</v>
      </c>
      <c r="E45" s="0" t="n">
        <v>319390.828867955</v>
      </c>
      <c r="F45" s="0" t="n">
        <v>0</v>
      </c>
      <c r="G45" s="0" t="n">
        <v>9725.55740407624</v>
      </c>
      <c r="H45" s="0" t="n">
        <v>81066.750604709</v>
      </c>
      <c r="I45" s="0" t="n">
        <v>33008.9414473056</v>
      </c>
      <c r="J45" s="0" t="n">
        <v>11583.9346207568</v>
      </c>
    </row>
    <row r="46" customFormat="false" ht="12.8" hidden="false" customHeight="false" outlineLevel="0" collapsed="false">
      <c r="A46" s="0" t="n">
        <v>93</v>
      </c>
      <c r="B46" s="0" t="n">
        <v>4311306.56086937</v>
      </c>
      <c r="C46" s="0" t="n">
        <v>2122843.36919958</v>
      </c>
      <c r="D46" s="0" t="n">
        <v>975244.817602597</v>
      </c>
      <c r="E46" s="0" t="n">
        <v>326139.748206123</v>
      </c>
      <c r="F46" s="0" t="n">
        <v>764618.718811492</v>
      </c>
      <c r="G46" s="0" t="n">
        <v>6617.69965596643</v>
      </c>
      <c r="H46" s="0" t="n">
        <v>66595.2927990028</v>
      </c>
      <c r="I46" s="0" t="n">
        <v>39064.8802489959</v>
      </c>
      <c r="J46" s="0" t="n">
        <v>10182.0343456132</v>
      </c>
    </row>
    <row r="47" customFormat="false" ht="12.8" hidden="false" customHeight="false" outlineLevel="0" collapsed="false">
      <c r="A47" s="0" t="n">
        <v>94</v>
      </c>
      <c r="B47" s="0" t="n">
        <v>3642329.13407885</v>
      </c>
      <c r="C47" s="0" t="n">
        <v>2177170.08487304</v>
      </c>
      <c r="D47" s="0" t="n">
        <v>970320.321690425</v>
      </c>
      <c r="E47" s="0" t="n">
        <v>328774.046521226</v>
      </c>
      <c r="F47" s="0" t="n">
        <v>0</v>
      </c>
      <c r="G47" s="0" t="n">
        <v>12036.5147361493</v>
      </c>
      <c r="H47" s="0" t="n">
        <v>94648.4254503225</v>
      </c>
      <c r="I47" s="0" t="n">
        <v>46873.6859406967</v>
      </c>
      <c r="J47" s="0" t="n">
        <v>13178.0625087543</v>
      </c>
    </row>
    <row r="48" customFormat="false" ht="12.8" hidden="false" customHeight="false" outlineLevel="0" collapsed="false">
      <c r="A48" s="0" t="n">
        <v>95</v>
      </c>
      <c r="B48" s="0" t="n">
        <v>3638484.53245915</v>
      </c>
      <c r="C48" s="0" t="n">
        <v>2222552.9777576</v>
      </c>
      <c r="D48" s="0" t="n">
        <v>940888.863619292</v>
      </c>
      <c r="E48" s="0" t="n">
        <v>328608.194609485</v>
      </c>
      <c r="F48" s="0" t="n">
        <v>0</v>
      </c>
      <c r="G48" s="0" t="n">
        <v>9338.2819504865</v>
      </c>
      <c r="H48" s="0" t="n">
        <v>102684.801407805</v>
      </c>
      <c r="I48" s="0" t="n">
        <v>20506.7432699411</v>
      </c>
      <c r="J48" s="0" t="n">
        <v>13857.9987008563</v>
      </c>
    </row>
    <row r="49" customFormat="false" ht="12.8" hidden="false" customHeight="false" outlineLevel="0" collapsed="false">
      <c r="A49" s="0" t="n">
        <v>96</v>
      </c>
      <c r="B49" s="0" t="n">
        <v>3643955.72209649</v>
      </c>
      <c r="C49" s="0" t="n">
        <v>2256517.6115102</v>
      </c>
      <c r="D49" s="0" t="n">
        <v>898914.28097132</v>
      </c>
      <c r="E49" s="0" t="n">
        <v>334411.328911642</v>
      </c>
      <c r="F49" s="0" t="n">
        <v>0</v>
      </c>
      <c r="G49" s="0" t="n">
        <v>11675.020632658</v>
      </c>
      <c r="H49" s="0" t="n">
        <v>96548.6364506184</v>
      </c>
      <c r="I49" s="0" t="n">
        <v>32177.3470605635</v>
      </c>
      <c r="J49" s="0" t="n">
        <v>14628.2505064635</v>
      </c>
    </row>
    <row r="50" customFormat="false" ht="12.8" hidden="false" customHeight="false" outlineLevel="0" collapsed="false">
      <c r="A50" s="0" t="n">
        <v>97</v>
      </c>
      <c r="B50" s="0" t="n">
        <v>4426765.0245943</v>
      </c>
      <c r="C50" s="0" t="n">
        <v>2246472.53770428</v>
      </c>
      <c r="D50" s="0" t="n">
        <v>915563.075690983</v>
      </c>
      <c r="E50" s="0" t="n">
        <v>335262.744417875</v>
      </c>
      <c r="F50" s="0" t="n">
        <v>781587.405573721</v>
      </c>
      <c r="G50" s="0" t="n">
        <v>9563.19760270754</v>
      </c>
      <c r="H50" s="0" t="n">
        <v>93543.0444182272</v>
      </c>
      <c r="I50" s="0" t="n">
        <v>31429.2110300385</v>
      </c>
      <c r="J50" s="0" t="n">
        <v>13607.20175447</v>
      </c>
    </row>
    <row r="51" customFormat="false" ht="12.8" hidden="false" customHeight="false" outlineLevel="0" collapsed="false">
      <c r="A51" s="0" t="n">
        <v>98</v>
      </c>
      <c r="B51" s="0" t="n">
        <v>3614305.36440784</v>
      </c>
      <c r="C51" s="0" t="n">
        <v>2214275.8048935</v>
      </c>
      <c r="D51" s="0" t="n">
        <v>925854.225917993</v>
      </c>
      <c r="E51" s="0" t="n">
        <v>329606.35900729</v>
      </c>
      <c r="F51" s="0" t="n">
        <v>0</v>
      </c>
      <c r="G51" s="0" t="n">
        <v>7079.32822642328</v>
      </c>
      <c r="H51" s="0" t="n">
        <v>92197.7312118573</v>
      </c>
      <c r="I51" s="0" t="n">
        <v>32720.7839809899</v>
      </c>
      <c r="J51" s="0" t="n">
        <v>14529.7444544882</v>
      </c>
    </row>
    <row r="52" customFormat="false" ht="12.8" hidden="false" customHeight="false" outlineLevel="0" collapsed="false">
      <c r="A52" s="0" t="n">
        <v>99</v>
      </c>
      <c r="B52" s="0" t="n">
        <v>3653749.46131966</v>
      </c>
      <c r="C52" s="0" t="n">
        <v>2252227.80391458</v>
      </c>
      <c r="D52" s="0" t="n">
        <v>929629.710911606</v>
      </c>
      <c r="E52" s="0" t="n">
        <v>330019.193581791</v>
      </c>
      <c r="F52" s="0" t="n">
        <v>0</v>
      </c>
      <c r="G52" s="0" t="n">
        <v>15653.5319732995</v>
      </c>
      <c r="H52" s="0" t="n">
        <v>85285.4965810042</v>
      </c>
      <c r="I52" s="0" t="n">
        <v>27314.777338551</v>
      </c>
      <c r="J52" s="0" t="n">
        <v>13978.0641974124</v>
      </c>
    </row>
    <row r="53" customFormat="false" ht="12.8" hidden="false" customHeight="false" outlineLevel="0" collapsed="false">
      <c r="A53" s="0" t="n">
        <v>100</v>
      </c>
      <c r="B53" s="0" t="n">
        <v>3561356.90969892</v>
      </c>
      <c r="C53" s="0" t="n">
        <v>2175948.65100431</v>
      </c>
      <c r="D53" s="0" t="n">
        <v>925791.119373064</v>
      </c>
      <c r="E53" s="0" t="n">
        <v>329789.276100894</v>
      </c>
      <c r="F53" s="0" t="n">
        <v>0</v>
      </c>
      <c r="G53" s="0" t="n">
        <v>8871.48194312778</v>
      </c>
      <c r="H53" s="0" t="n">
        <v>81553.9746018296</v>
      </c>
      <c r="I53" s="0" t="n">
        <v>30298.8978549407</v>
      </c>
      <c r="J53" s="0" t="n">
        <v>11634.0379728585</v>
      </c>
    </row>
    <row r="54" customFormat="false" ht="12.8" hidden="false" customHeight="false" outlineLevel="0" collapsed="false">
      <c r="A54" s="0" t="n">
        <v>101</v>
      </c>
      <c r="B54" s="0" t="n">
        <v>4407460.39292956</v>
      </c>
      <c r="C54" s="0" t="n">
        <v>2176284.11634537</v>
      </c>
      <c r="D54" s="0" t="n">
        <v>968654.812767788</v>
      </c>
      <c r="E54" s="0" t="n">
        <v>328761.555038709</v>
      </c>
      <c r="F54" s="0" t="n">
        <v>771127.750668731</v>
      </c>
      <c r="G54" s="0" t="n">
        <v>8961.74831550277</v>
      </c>
      <c r="H54" s="0" t="n">
        <v>91467.3907473747</v>
      </c>
      <c r="I54" s="0" t="n">
        <v>46986.6918813278</v>
      </c>
      <c r="J54" s="0" t="n">
        <v>14670.303957206</v>
      </c>
    </row>
    <row r="55" customFormat="false" ht="12.8" hidden="false" customHeight="false" outlineLevel="0" collapsed="false">
      <c r="A55" s="0" t="n">
        <v>102</v>
      </c>
      <c r="B55" s="0" t="n">
        <v>3646947.81775597</v>
      </c>
      <c r="C55" s="0" t="n">
        <v>2250204.30359913</v>
      </c>
      <c r="D55" s="0" t="n">
        <v>914805.684964507</v>
      </c>
      <c r="E55" s="0" t="n">
        <v>328279.175213663</v>
      </c>
      <c r="F55" s="0" t="n">
        <v>0</v>
      </c>
      <c r="G55" s="0" t="n">
        <v>14353.5016035053</v>
      </c>
      <c r="H55" s="0" t="n">
        <v>94366.5748805209</v>
      </c>
      <c r="I55" s="0" t="n">
        <v>39287.631842156</v>
      </c>
      <c r="J55" s="0" t="n">
        <v>13082.6220255045</v>
      </c>
    </row>
    <row r="56" customFormat="false" ht="12.8" hidden="false" customHeight="false" outlineLevel="0" collapsed="false">
      <c r="A56" s="0" t="n">
        <v>103</v>
      </c>
      <c r="B56" s="0" t="n">
        <v>3629699.72206351</v>
      </c>
      <c r="C56" s="0" t="n">
        <v>2162713.43427049</v>
      </c>
      <c r="D56" s="0" t="n">
        <v>993447.764316092</v>
      </c>
      <c r="E56" s="0" t="n">
        <v>328671.7269501</v>
      </c>
      <c r="F56" s="0" t="n">
        <v>0</v>
      </c>
      <c r="G56" s="0" t="n">
        <v>9463.36203128751</v>
      </c>
      <c r="H56" s="0" t="n">
        <v>79965.8688293107</v>
      </c>
      <c r="I56" s="0" t="n">
        <v>44900.3801139781</v>
      </c>
      <c r="J56" s="0" t="n">
        <v>12241.9276002185</v>
      </c>
    </row>
    <row r="57" customFormat="false" ht="12.8" hidden="false" customHeight="false" outlineLevel="0" collapsed="false">
      <c r="A57" s="0" t="n">
        <v>104</v>
      </c>
      <c r="B57" s="0" t="n">
        <v>3659328.63057239</v>
      </c>
      <c r="C57" s="0" t="n">
        <v>2197912.20903879</v>
      </c>
      <c r="D57" s="0" t="n">
        <v>972222.018473376</v>
      </c>
      <c r="E57" s="0" t="n">
        <v>326666.977842476</v>
      </c>
      <c r="F57" s="0" t="n">
        <v>0</v>
      </c>
      <c r="G57" s="0" t="n">
        <v>12927.7598928025</v>
      </c>
      <c r="H57" s="0" t="n">
        <v>88665.7583275624</v>
      </c>
      <c r="I57" s="0" t="n">
        <v>51698.7107401858</v>
      </c>
      <c r="J57" s="0" t="n">
        <v>13030.7798274981</v>
      </c>
    </row>
    <row r="58" customFormat="false" ht="12.8" hidden="false" customHeight="false" outlineLevel="0" collapsed="false">
      <c r="A58" s="0" t="n">
        <v>105</v>
      </c>
      <c r="B58" s="0" t="n">
        <v>4481621.82755701</v>
      </c>
      <c r="C58" s="0" t="n">
        <v>2243338.19573499</v>
      </c>
      <c r="D58" s="0" t="n">
        <v>983787.387625468</v>
      </c>
      <c r="E58" s="0" t="n">
        <v>324057.578765388</v>
      </c>
      <c r="F58" s="0" t="n">
        <v>777982.683674086</v>
      </c>
      <c r="G58" s="0" t="n">
        <v>6593.93210775572</v>
      </c>
      <c r="H58" s="0" t="n">
        <v>87210.7370266448</v>
      </c>
      <c r="I58" s="0" t="n">
        <v>49576.6622727154</v>
      </c>
      <c r="J58" s="0" t="n">
        <v>10972.3009059914</v>
      </c>
    </row>
    <row r="59" customFormat="false" ht="12.8" hidden="false" customHeight="false" outlineLevel="0" collapsed="false">
      <c r="A59" s="0" t="n">
        <v>106</v>
      </c>
      <c r="B59" s="0" t="n">
        <v>3717001.64149908</v>
      </c>
      <c r="C59" s="0" t="n">
        <v>2250242.74412753</v>
      </c>
      <c r="D59" s="0" t="n">
        <v>987465.995234903</v>
      </c>
      <c r="E59" s="0" t="n">
        <v>324163.54424513</v>
      </c>
      <c r="F59" s="0" t="n">
        <v>0</v>
      </c>
      <c r="G59" s="0" t="n">
        <v>12757.6038193593</v>
      </c>
      <c r="H59" s="0" t="n">
        <v>89922.3069179861</v>
      </c>
      <c r="I59" s="0" t="n">
        <v>46776.8253342462</v>
      </c>
      <c r="J59" s="0" t="n">
        <v>11469.4692051263</v>
      </c>
    </row>
    <row r="60" customFormat="false" ht="12.8" hidden="false" customHeight="false" outlineLevel="0" collapsed="false">
      <c r="A60" s="0" t="n">
        <v>107</v>
      </c>
      <c r="B60" s="0" t="n">
        <v>3655592.38558873</v>
      </c>
      <c r="C60" s="0" t="n">
        <v>2220019.91117978</v>
      </c>
      <c r="D60" s="0" t="n">
        <v>979696.280340249</v>
      </c>
      <c r="E60" s="0" t="n">
        <v>322073.776486495</v>
      </c>
      <c r="F60" s="0" t="n">
        <v>0</v>
      </c>
      <c r="G60" s="0" t="n">
        <v>11193.8423288019</v>
      </c>
      <c r="H60" s="0" t="n">
        <v>85717.6475044115</v>
      </c>
      <c r="I60" s="0" t="n">
        <v>28407.8032276809</v>
      </c>
      <c r="J60" s="0" t="n">
        <v>12032.4157057629</v>
      </c>
    </row>
    <row r="61" customFormat="false" ht="12.8" hidden="false" customHeight="false" outlineLevel="0" collapsed="false">
      <c r="A61" s="0" t="n">
        <v>108</v>
      </c>
      <c r="B61" s="0" t="n">
        <v>3620623.29181173</v>
      </c>
      <c r="C61" s="0" t="n">
        <v>2210073.21884942</v>
      </c>
      <c r="D61" s="0" t="n">
        <v>963617.266007596</v>
      </c>
      <c r="E61" s="0" t="n">
        <v>320324.771899215</v>
      </c>
      <c r="F61" s="0" t="n">
        <v>0</v>
      </c>
      <c r="G61" s="0" t="n">
        <v>9894.18979276189</v>
      </c>
      <c r="H61" s="0" t="n">
        <v>82312.1172834498</v>
      </c>
      <c r="I61" s="0" t="n">
        <v>27602.9983130211</v>
      </c>
      <c r="J61" s="0" t="n">
        <v>11596.9442397605</v>
      </c>
    </row>
    <row r="62" customFormat="false" ht="12.8" hidden="false" customHeight="false" outlineLevel="0" collapsed="false">
      <c r="A62" s="0" t="n">
        <v>109</v>
      </c>
      <c r="B62" s="0" t="n">
        <v>4344834.9565639</v>
      </c>
      <c r="C62" s="0" t="n">
        <v>2237372.84538474</v>
      </c>
      <c r="D62" s="0" t="n">
        <v>899518.850573763</v>
      </c>
      <c r="E62" s="0" t="n">
        <v>322388.94940223</v>
      </c>
      <c r="F62" s="0" t="n">
        <v>762373.739022257</v>
      </c>
      <c r="G62" s="0" t="n">
        <v>14178.4139126578</v>
      </c>
      <c r="H62" s="0" t="n">
        <v>68000.9460407256</v>
      </c>
      <c r="I62" s="0" t="n">
        <v>35880.8548048493</v>
      </c>
      <c r="J62" s="0" t="n">
        <v>11664.5811070647</v>
      </c>
    </row>
    <row r="63" customFormat="false" ht="12.8" hidden="false" customHeight="false" outlineLevel="0" collapsed="false">
      <c r="A63" s="0" t="n">
        <v>110</v>
      </c>
      <c r="B63" s="0" t="n">
        <v>3587307.96152271</v>
      </c>
      <c r="C63" s="0" t="n">
        <v>2261285.70436979</v>
      </c>
      <c r="D63" s="0" t="n">
        <v>881503.847812581</v>
      </c>
      <c r="E63" s="0" t="n">
        <v>322254.232424011</v>
      </c>
      <c r="F63" s="0" t="n">
        <v>0</v>
      </c>
      <c r="G63" s="0" t="n">
        <v>9992.06756507653</v>
      </c>
      <c r="H63" s="0" t="n">
        <v>78719.019956917</v>
      </c>
      <c r="I63" s="0" t="n">
        <v>26404.5798039749</v>
      </c>
      <c r="J63" s="0" t="n">
        <v>11271.7032494124</v>
      </c>
    </row>
    <row r="64" customFormat="false" ht="12.8" hidden="false" customHeight="false" outlineLevel="0" collapsed="false">
      <c r="A64" s="0" t="n">
        <v>111</v>
      </c>
      <c r="B64" s="0" t="n">
        <v>3600610.44471667</v>
      </c>
      <c r="C64" s="0" t="n">
        <v>2235804.69065441</v>
      </c>
      <c r="D64" s="0" t="n">
        <v>898672.912359793</v>
      </c>
      <c r="E64" s="0" t="n">
        <v>323906.411618727</v>
      </c>
      <c r="F64" s="0" t="n">
        <v>0</v>
      </c>
      <c r="G64" s="0" t="n">
        <v>10407.7161858004</v>
      </c>
      <c r="H64" s="0" t="n">
        <v>82742.8840684028</v>
      </c>
      <c r="I64" s="0" t="n">
        <v>38207.1608646406</v>
      </c>
      <c r="J64" s="0" t="n">
        <v>11693.8198087566</v>
      </c>
    </row>
    <row r="65" customFormat="false" ht="12.8" hidden="false" customHeight="false" outlineLevel="0" collapsed="false">
      <c r="A65" s="0" t="n">
        <v>112</v>
      </c>
      <c r="B65" s="0" t="n">
        <v>3563174.18860685</v>
      </c>
      <c r="C65" s="0" t="n">
        <v>2188145.22575617</v>
      </c>
      <c r="D65" s="0" t="n">
        <v>916673.245902396</v>
      </c>
      <c r="E65" s="0" t="n">
        <v>322264.824441227</v>
      </c>
      <c r="F65" s="0" t="n">
        <v>0</v>
      </c>
      <c r="G65" s="0" t="n">
        <v>12529.9178212264</v>
      </c>
      <c r="H65" s="0" t="n">
        <v>77937.1695564033</v>
      </c>
      <c r="I65" s="0" t="n">
        <v>35942.5853863926</v>
      </c>
      <c r="J65" s="0" t="n">
        <v>12554.4775824646</v>
      </c>
    </row>
    <row r="66" customFormat="false" ht="12.8" hidden="false" customHeight="false" outlineLevel="0" collapsed="false">
      <c r="A66" s="0" t="n">
        <v>113</v>
      </c>
      <c r="B66" s="0" t="n">
        <v>4288674.15117485</v>
      </c>
      <c r="C66" s="0" t="n">
        <v>2173387.85502409</v>
      </c>
      <c r="D66" s="0" t="n">
        <v>917293.848866865</v>
      </c>
      <c r="E66" s="0" t="n">
        <v>319362.038636793</v>
      </c>
      <c r="F66" s="0" t="n">
        <v>753501.738054124</v>
      </c>
      <c r="G66" s="0" t="n">
        <v>13569.9880327406</v>
      </c>
      <c r="H66" s="0" t="n">
        <v>80464.7476993685</v>
      </c>
      <c r="I66" s="0" t="n">
        <v>23446.0048568307</v>
      </c>
      <c r="J66" s="0" t="n">
        <v>12074.4365940024</v>
      </c>
    </row>
    <row r="67" customFormat="false" ht="12.8" hidden="false" customHeight="false" outlineLevel="0" collapsed="false">
      <c r="A67" s="0" t="n">
        <v>114</v>
      </c>
      <c r="B67" s="0" t="n">
        <v>3543675.50688529</v>
      </c>
      <c r="C67" s="0" t="n">
        <v>2201819.72294004</v>
      </c>
      <c r="D67" s="0" t="n">
        <v>886546.411708543</v>
      </c>
      <c r="E67" s="0" t="n">
        <v>319798.58462915</v>
      </c>
      <c r="F67" s="0" t="n">
        <v>0</v>
      </c>
      <c r="G67" s="0" t="n">
        <v>9316.43888057966</v>
      </c>
      <c r="H67" s="0" t="n">
        <v>86734.8317406363</v>
      </c>
      <c r="I67" s="0" t="n">
        <v>25561.9489470408</v>
      </c>
      <c r="J67" s="0" t="n">
        <v>12536.2980593386</v>
      </c>
    </row>
    <row r="68" customFormat="false" ht="12.8" hidden="false" customHeight="false" outlineLevel="0" collapsed="false">
      <c r="A68" s="0" t="n">
        <v>115</v>
      </c>
      <c r="B68" s="0" t="n">
        <v>3502583.026192</v>
      </c>
      <c r="C68" s="0" t="n">
        <v>2127683.0808501</v>
      </c>
      <c r="D68" s="0" t="n">
        <v>915933.341731862</v>
      </c>
      <c r="E68" s="0" t="n">
        <v>318517.747990007</v>
      </c>
      <c r="F68" s="0" t="n">
        <v>0</v>
      </c>
      <c r="G68" s="0" t="n">
        <v>11959.9598197491</v>
      </c>
      <c r="H68" s="0" t="n">
        <v>91138.8685001234</v>
      </c>
      <c r="I68" s="0" t="n">
        <v>21629.7463331321</v>
      </c>
      <c r="J68" s="0" t="n">
        <v>13048.2953924289</v>
      </c>
    </row>
    <row r="69" customFormat="false" ht="12.8" hidden="false" customHeight="false" outlineLevel="0" collapsed="false">
      <c r="A69" s="0" t="n">
        <v>116</v>
      </c>
      <c r="B69" s="0" t="n">
        <v>3439310.91900711</v>
      </c>
      <c r="C69" s="0" t="n">
        <v>2127199.63841728</v>
      </c>
      <c r="D69" s="0" t="n">
        <v>854284.552504085</v>
      </c>
      <c r="E69" s="0" t="n">
        <v>313149.866484954</v>
      </c>
      <c r="F69" s="0" t="n">
        <v>0</v>
      </c>
      <c r="G69" s="0" t="n">
        <v>10962.1113588756</v>
      </c>
      <c r="H69" s="0" t="n">
        <v>86938.3177995963</v>
      </c>
      <c r="I69" s="0" t="n">
        <v>35137.9624815105</v>
      </c>
      <c r="J69" s="0" t="n">
        <v>11259.9880171161</v>
      </c>
    </row>
    <row r="70" customFormat="false" ht="12.8" hidden="false" customHeight="false" outlineLevel="0" collapsed="false">
      <c r="A70" s="0" t="n">
        <v>117</v>
      </c>
      <c r="B70" s="0" t="n">
        <v>4157741.02364</v>
      </c>
      <c r="C70" s="0" t="n">
        <v>2156933.5426783</v>
      </c>
      <c r="D70" s="0" t="n">
        <v>829397.339405011</v>
      </c>
      <c r="E70" s="0" t="n">
        <v>311683.169126327</v>
      </c>
      <c r="F70" s="0" t="n">
        <v>721411.684023694</v>
      </c>
      <c r="G70" s="0" t="n">
        <v>12283.2028524299</v>
      </c>
      <c r="H70" s="0" t="n">
        <v>84124.801234178</v>
      </c>
      <c r="I70" s="0" t="n">
        <v>27634.6531696793</v>
      </c>
      <c r="J70" s="0" t="n">
        <v>12578.4358447893</v>
      </c>
    </row>
    <row r="71" customFormat="false" ht="12.8" hidden="false" customHeight="false" outlineLevel="0" collapsed="false">
      <c r="A71" s="0" t="n">
        <v>118</v>
      </c>
      <c r="B71" s="0" t="n">
        <v>3434942.79556655</v>
      </c>
      <c r="C71" s="0" t="n">
        <v>2166609.19424134</v>
      </c>
      <c r="D71" s="0" t="n">
        <v>820262.230453594</v>
      </c>
      <c r="E71" s="0" t="n">
        <v>306199.954173482</v>
      </c>
      <c r="F71" s="0" t="n">
        <v>0</v>
      </c>
      <c r="G71" s="0" t="n">
        <v>12395.4648447032</v>
      </c>
      <c r="H71" s="0" t="n">
        <v>85358.5501869358</v>
      </c>
      <c r="I71" s="0" t="n">
        <v>34752.7710502238</v>
      </c>
      <c r="J71" s="0" t="n">
        <v>12259.4403496662</v>
      </c>
    </row>
    <row r="72" customFormat="false" ht="12.8" hidden="false" customHeight="false" outlineLevel="0" collapsed="false">
      <c r="A72" s="0" t="n">
        <v>119</v>
      </c>
      <c r="B72" s="0" t="n">
        <v>3503371.6984976</v>
      </c>
      <c r="C72" s="0" t="n">
        <v>2211882.03999255</v>
      </c>
      <c r="D72" s="0" t="n">
        <v>854772.93478728</v>
      </c>
      <c r="E72" s="0" t="n">
        <v>306678.944994152</v>
      </c>
      <c r="F72" s="0" t="n">
        <v>0</v>
      </c>
      <c r="G72" s="0" t="n">
        <v>10027.9288611448</v>
      </c>
      <c r="H72" s="0" t="n">
        <v>69434.3372612539</v>
      </c>
      <c r="I72" s="0" t="n">
        <v>37755.6914218489</v>
      </c>
      <c r="J72" s="0" t="n">
        <v>10369.0285521243</v>
      </c>
    </row>
    <row r="73" customFormat="false" ht="12.8" hidden="false" customHeight="false" outlineLevel="0" collapsed="false">
      <c r="A73" s="0" t="n">
        <v>120</v>
      </c>
      <c r="B73" s="0" t="n">
        <v>3470208.29367769</v>
      </c>
      <c r="C73" s="0" t="n">
        <v>2146564.08637657</v>
      </c>
      <c r="D73" s="0" t="n">
        <v>873308.778126829</v>
      </c>
      <c r="E73" s="0" t="n">
        <v>305177.601430886</v>
      </c>
      <c r="F73" s="0" t="n">
        <v>0</v>
      </c>
      <c r="G73" s="0" t="n">
        <v>12328.8483592503</v>
      </c>
      <c r="H73" s="0" t="n">
        <v>77931.6499818718</v>
      </c>
      <c r="I73" s="0" t="n">
        <v>47373.9935589529</v>
      </c>
      <c r="J73" s="0" t="n">
        <v>10417.7869536571</v>
      </c>
    </row>
    <row r="74" customFormat="false" ht="12.8" hidden="false" customHeight="false" outlineLevel="0" collapsed="false">
      <c r="A74" s="0" t="n">
        <v>121</v>
      </c>
      <c r="B74" s="0" t="n">
        <v>4296247.24328535</v>
      </c>
      <c r="C74" s="0" t="n">
        <v>2157496.31698396</v>
      </c>
      <c r="D74" s="0" t="n">
        <v>931653.987560416</v>
      </c>
      <c r="E74" s="0" t="n">
        <v>306625.091845635</v>
      </c>
      <c r="F74" s="0" t="n">
        <v>755590.23686061</v>
      </c>
      <c r="G74" s="0" t="n">
        <v>10502.4014274196</v>
      </c>
      <c r="H74" s="0" t="n">
        <v>82148.8625249023</v>
      </c>
      <c r="I74" s="0" t="n">
        <v>43327.4209793678</v>
      </c>
      <c r="J74" s="0" t="n">
        <v>11606.7589935641</v>
      </c>
    </row>
    <row r="75" customFormat="false" ht="12.8" hidden="false" customHeight="false" outlineLevel="0" collapsed="false">
      <c r="A75" s="0" t="n">
        <v>122</v>
      </c>
      <c r="B75" s="0" t="n">
        <v>3476823.90901449</v>
      </c>
      <c r="C75" s="0" t="n">
        <v>2141753.46775925</v>
      </c>
      <c r="D75" s="0" t="n">
        <v>867851.264245086</v>
      </c>
      <c r="E75" s="0" t="n">
        <v>308147.309031962</v>
      </c>
      <c r="F75" s="0" t="n">
        <v>0</v>
      </c>
      <c r="G75" s="0" t="n">
        <v>11170.2992279486</v>
      </c>
      <c r="H75" s="0" t="n">
        <v>97078.2318363499</v>
      </c>
      <c r="I75" s="0" t="n">
        <v>36263.3233266468</v>
      </c>
      <c r="J75" s="0" t="n">
        <v>12017.4426848103</v>
      </c>
    </row>
    <row r="76" customFormat="false" ht="12.8" hidden="false" customHeight="false" outlineLevel="0" collapsed="false">
      <c r="A76" s="0" t="n">
        <v>123</v>
      </c>
      <c r="B76" s="0" t="n">
        <v>3517111.5201477</v>
      </c>
      <c r="C76" s="0" t="n">
        <v>2183236.68852209</v>
      </c>
      <c r="D76" s="0" t="n">
        <v>874486.907816018</v>
      </c>
      <c r="E76" s="0" t="n">
        <v>305043.161943605</v>
      </c>
      <c r="F76" s="0" t="n">
        <v>0</v>
      </c>
      <c r="G76" s="0" t="n">
        <v>12192.0379120024</v>
      </c>
      <c r="H76" s="0" t="n">
        <v>79984.6159282568</v>
      </c>
      <c r="I76" s="0" t="n">
        <v>45882.8819454561</v>
      </c>
      <c r="J76" s="0" t="n">
        <v>11919.0996424118</v>
      </c>
    </row>
    <row r="77" customFormat="false" ht="12.8" hidden="false" customHeight="false" outlineLevel="0" collapsed="false">
      <c r="A77" s="0" t="n">
        <v>124</v>
      </c>
      <c r="B77" s="0" t="n">
        <v>3494694.17504751</v>
      </c>
      <c r="C77" s="0" t="n">
        <v>2196962.03819005</v>
      </c>
      <c r="D77" s="0" t="n">
        <v>849025.092751491</v>
      </c>
      <c r="E77" s="0" t="n">
        <v>302498.217464606</v>
      </c>
      <c r="F77" s="0" t="n">
        <v>0</v>
      </c>
      <c r="G77" s="0" t="n">
        <v>11363.3435580546</v>
      </c>
      <c r="H77" s="0" t="n">
        <v>90775.9511018696</v>
      </c>
      <c r="I77" s="0" t="n">
        <v>33804.5524011104</v>
      </c>
      <c r="J77" s="0" t="n">
        <v>11647.5814150434</v>
      </c>
    </row>
    <row r="78" customFormat="false" ht="12.8" hidden="false" customHeight="false" outlineLevel="0" collapsed="false">
      <c r="A78" s="0" t="n">
        <v>125</v>
      </c>
      <c r="B78" s="0" t="n">
        <v>4252633.53803273</v>
      </c>
      <c r="C78" s="0" t="n">
        <v>2248943.94948039</v>
      </c>
      <c r="D78" s="0" t="n">
        <v>796803.651204411</v>
      </c>
      <c r="E78" s="0" t="n">
        <v>303470.524902258</v>
      </c>
      <c r="F78" s="0" t="n">
        <v>746496.081942118</v>
      </c>
      <c r="G78" s="0" t="n">
        <v>10767.8024020268</v>
      </c>
      <c r="H78" s="0" t="n">
        <v>83736.1306553463</v>
      </c>
      <c r="I78" s="0" t="n">
        <v>48845.9826281421</v>
      </c>
      <c r="J78" s="0" t="n">
        <v>12003.6887969794</v>
      </c>
    </row>
    <row r="79" customFormat="false" ht="12.8" hidden="false" customHeight="false" outlineLevel="0" collapsed="false">
      <c r="A79" s="0" t="n">
        <v>126</v>
      </c>
      <c r="B79" s="0" t="n">
        <v>3438525.6072879</v>
      </c>
      <c r="C79" s="0" t="n">
        <v>2222969.68887673</v>
      </c>
      <c r="D79" s="0" t="n">
        <v>771919.313952155</v>
      </c>
      <c r="E79" s="0" t="n">
        <v>303055.731934659</v>
      </c>
      <c r="F79" s="0" t="n">
        <v>0</v>
      </c>
      <c r="G79" s="0" t="n">
        <v>13897.7730383259</v>
      </c>
      <c r="H79" s="0" t="n">
        <v>79704.3837239348</v>
      </c>
      <c r="I79" s="0" t="n">
        <v>34977.5325829839</v>
      </c>
      <c r="J79" s="0" t="n">
        <v>12174.6438131368</v>
      </c>
    </row>
    <row r="80" customFormat="false" ht="12.8" hidden="false" customHeight="false" outlineLevel="0" collapsed="false">
      <c r="A80" s="0" t="n">
        <v>127</v>
      </c>
      <c r="B80" s="0" t="n">
        <v>3501443.09100081</v>
      </c>
      <c r="C80" s="0" t="n">
        <v>2307223.10723145</v>
      </c>
      <c r="D80" s="0" t="n">
        <v>743840.776354301</v>
      </c>
      <c r="E80" s="0" t="n">
        <v>303198.245274369</v>
      </c>
      <c r="F80" s="0" t="n">
        <v>0</v>
      </c>
      <c r="G80" s="0" t="n">
        <v>11629.714063247</v>
      </c>
      <c r="H80" s="0" t="n">
        <v>84345.2942816884</v>
      </c>
      <c r="I80" s="0" t="n">
        <v>39086.6467968415</v>
      </c>
      <c r="J80" s="0" t="n">
        <v>13607.4826753596</v>
      </c>
    </row>
    <row r="81" customFormat="false" ht="12.8" hidden="false" customHeight="false" outlineLevel="0" collapsed="false">
      <c r="A81" s="0" t="n">
        <v>128</v>
      </c>
      <c r="B81" s="0" t="n">
        <v>3537314.6885763</v>
      </c>
      <c r="C81" s="0" t="n">
        <v>2317642.46341149</v>
      </c>
      <c r="D81" s="0" t="n">
        <v>757105.890661026</v>
      </c>
      <c r="E81" s="0" t="n">
        <v>302977.16495564</v>
      </c>
      <c r="F81" s="0" t="n">
        <v>0</v>
      </c>
      <c r="G81" s="0" t="n">
        <v>11720.097412081</v>
      </c>
      <c r="H81" s="0" t="n">
        <v>106582.932392726</v>
      </c>
      <c r="I81" s="0" t="n">
        <v>30605.9551432825</v>
      </c>
      <c r="J81" s="0" t="n">
        <v>14428.2189921019</v>
      </c>
    </row>
    <row r="82" customFormat="false" ht="12.8" hidden="false" customHeight="false" outlineLevel="0" collapsed="false">
      <c r="A82" s="0" t="n">
        <v>129</v>
      </c>
      <c r="B82" s="0" t="n">
        <v>4262306.14486083</v>
      </c>
      <c r="C82" s="0" t="n">
        <v>2340740.71343926</v>
      </c>
      <c r="D82" s="0" t="n">
        <v>712400.386132967</v>
      </c>
      <c r="E82" s="0" t="n">
        <v>304081.451127629</v>
      </c>
      <c r="F82" s="0" t="n">
        <v>744309.029471325</v>
      </c>
      <c r="G82" s="0" t="n">
        <v>13332.5350693791</v>
      </c>
      <c r="H82" s="0" t="n">
        <v>113533.744798534</v>
      </c>
      <c r="I82" s="0" t="n">
        <v>21975.4281034687</v>
      </c>
      <c r="J82" s="0" t="n">
        <v>14352.9877654091</v>
      </c>
    </row>
    <row r="83" customFormat="false" ht="12.8" hidden="false" customHeight="false" outlineLevel="0" collapsed="false">
      <c r="A83" s="0" t="n">
        <v>130</v>
      </c>
      <c r="B83" s="0" t="n">
        <v>3440843.71954796</v>
      </c>
      <c r="C83" s="0" t="n">
        <v>2295775.92938594</v>
      </c>
      <c r="D83" s="0" t="n">
        <v>674859.166320118</v>
      </c>
      <c r="E83" s="0" t="n">
        <v>304084.46424151</v>
      </c>
      <c r="F83" s="0" t="n">
        <v>0</v>
      </c>
      <c r="G83" s="0" t="n">
        <v>11331.5068825345</v>
      </c>
      <c r="H83" s="0" t="n">
        <v>98004.1757713291</v>
      </c>
      <c r="I83" s="0" t="n">
        <v>43361.8188981069</v>
      </c>
      <c r="J83" s="0" t="n">
        <v>15234.1540074813</v>
      </c>
    </row>
    <row r="84" customFormat="false" ht="12.8" hidden="false" customHeight="false" outlineLevel="0" collapsed="false">
      <c r="A84" s="0" t="n">
        <v>131</v>
      </c>
      <c r="B84" s="0" t="n">
        <v>3432677.40101285</v>
      </c>
      <c r="C84" s="0" t="n">
        <v>2274689.19234461</v>
      </c>
      <c r="D84" s="0" t="n">
        <v>713124.973850021</v>
      </c>
      <c r="E84" s="0" t="n">
        <v>304510.771179967</v>
      </c>
      <c r="F84" s="0" t="n">
        <v>0</v>
      </c>
      <c r="G84" s="0" t="n">
        <v>15250.117972548</v>
      </c>
      <c r="H84" s="0" t="n">
        <v>79946.9835845226</v>
      </c>
      <c r="I84" s="0" t="n">
        <v>32367.8522017031</v>
      </c>
      <c r="J84" s="0" t="n">
        <v>14108.5837952582</v>
      </c>
    </row>
    <row r="85" customFormat="false" ht="12.8" hidden="false" customHeight="false" outlineLevel="0" collapsed="false">
      <c r="A85" s="0" t="n">
        <v>132</v>
      </c>
      <c r="B85" s="0" t="n">
        <v>3483960.14127874</v>
      </c>
      <c r="C85" s="0" t="n">
        <v>2254875.91350196</v>
      </c>
      <c r="D85" s="0" t="n">
        <v>766560.149281484</v>
      </c>
      <c r="E85" s="0" t="n">
        <v>303727.085665949</v>
      </c>
      <c r="F85" s="0" t="n">
        <v>0</v>
      </c>
      <c r="G85" s="0" t="n">
        <v>14115.6678516334</v>
      </c>
      <c r="H85" s="0" t="n">
        <v>107486.184275218</v>
      </c>
      <c r="I85" s="0" t="n">
        <v>25028.8039887147</v>
      </c>
      <c r="J85" s="0" t="n">
        <v>13820.5122367981</v>
      </c>
    </row>
    <row r="86" customFormat="false" ht="12.8" hidden="false" customHeight="false" outlineLevel="0" collapsed="false">
      <c r="A86" s="0" t="n">
        <v>133</v>
      </c>
      <c r="B86" s="0" t="n">
        <v>4238509.83547897</v>
      </c>
      <c r="C86" s="0" t="n">
        <v>2261454.12826688</v>
      </c>
      <c r="D86" s="0" t="n">
        <v>793475.107052807</v>
      </c>
      <c r="E86" s="0" t="n">
        <v>302080.839632338</v>
      </c>
      <c r="F86" s="0" t="n">
        <v>736191.175347967</v>
      </c>
      <c r="G86" s="0" t="n">
        <v>9850.44765413617</v>
      </c>
      <c r="H86" s="0" t="n">
        <v>107864.070891224</v>
      </c>
      <c r="I86" s="0" t="n">
        <v>21276.9912097423</v>
      </c>
      <c r="J86" s="0" t="n">
        <v>12561.3824788941</v>
      </c>
    </row>
    <row r="87" customFormat="false" ht="12.8" hidden="false" customHeight="false" outlineLevel="0" collapsed="false">
      <c r="A87" s="0" t="n">
        <v>134</v>
      </c>
      <c r="B87" s="0" t="n">
        <v>3507792.66746773</v>
      </c>
      <c r="C87" s="0" t="n">
        <v>2301989.20472418</v>
      </c>
      <c r="D87" s="0" t="n">
        <v>766630.613396327</v>
      </c>
      <c r="E87" s="0" t="n">
        <v>301123.160263391</v>
      </c>
      <c r="F87" s="0" t="n">
        <v>0</v>
      </c>
      <c r="G87" s="0" t="n">
        <v>9587.24001455049</v>
      </c>
      <c r="H87" s="0" t="n">
        <v>93430.4955225079</v>
      </c>
      <c r="I87" s="0" t="n">
        <v>24171.4515106916</v>
      </c>
      <c r="J87" s="0" t="n">
        <v>11588.1544929196</v>
      </c>
    </row>
    <row r="88" customFormat="false" ht="12.8" hidden="false" customHeight="false" outlineLevel="0" collapsed="false">
      <c r="A88" s="0" t="n">
        <v>135</v>
      </c>
      <c r="B88" s="0" t="n">
        <v>3466188.70219607</v>
      </c>
      <c r="C88" s="0" t="n">
        <v>2303887.48769974</v>
      </c>
      <c r="D88" s="0" t="n">
        <v>719583.857438311</v>
      </c>
      <c r="E88" s="0" t="n">
        <v>300920.696834281</v>
      </c>
      <c r="F88" s="0" t="n">
        <v>0</v>
      </c>
      <c r="G88" s="0" t="n">
        <v>15138.9328165638</v>
      </c>
      <c r="H88" s="0" t="n">
        <v>82590.6942967321</v>
      </c>
      <c r="I88" s="0" t="n">
        <v>32488.2708840427</v>
      </c>
      <c r="J88" s="0" t="n">
        <v>14770.2595555106</v>
      </c>
    </row>
    <row r="89" customFormat="false" ht="12.8" hidden="false" customHeight="false" outlineLevel="0" collapsed="false">
      <c r="A89" s="0" t="n">
        <v>136</v>
      </c>
      <c r="B89" s="0" t="n">
        <v>3433461.69999588</v>
      </c>
      <c r="C89" s="0" t="n">
        <v>2286650.61063641</v>
      </c>
      <c r="D89" s="0" t="n">
        <v>686779.656035188</v>
      </c>
      <c r="E89" s="0" t="n">
        <v>299736.732096474</v>
      </c>
      <c r="F89" s="0" t="n">
        <v>0</v>
      </c>
      <c r="G89" s="0" t="n">
        <v>12619.6572467589</v>
      </c>
      <c r="H89" s="0" t="n">
        <v>95151.0207852975</v>
      </c>
      <c r="I89" s="0" t="n">
        <v>35816.9542475547</v>
      </c>
      <c r="J89" s="0" t="n">
        <v>14909.3084575502</v>
      </c>
    </row>
    <row r="90" customFormat="false" ht="12.8" hidden="false" customHeight="false" outlineLevel="0" collapsed="false">
      <c r="A90" s="0" t="n">
        <v>137</v>
      </c>
      <c r="B90" s="0" t="n">
        <v>4169374.23188795</v>
      </c>
      <c r="C90" s="0" t="n">
        <v>2260724.63716198</v>
      </c>
      <c r="D90" s="0" t="n">
        <v>724961.267526947</v>
      </c>
      <c r="E90" s="0" t="n">
        <v>299782.78328979</v>
      </c>
      <c r="F90" s="0" t="n">
        <v>739371.357066246</v>
      </c>
      <c r="G90" s="0" t="n">
        <v>14079.0987632468</v>
      </c>
      <c r="H90" s="0" t="n">
        <v>88708.8202190527</v>
      </c>
      <c r="I90" s="0" t="n">
        <v>32849.5057362068</v>
      </c>
      <c r="J90" s="0" t="n">
        <v>12507.6838816443</v>
      </c>
    </row>
    <row r="91" customFormat="false" ht="12.8" hidden="false" customHeight="false" outlineLevel="0" collapsed="false">
      <c r="A91" s="0" t="n">
        <v>138</v>
      </c>
      <c r="B91" s="0" t="n">
        <v>3453630.66224415</v>
      </c>
      <c r="C91" s="0" t="n">
        <v>2288602.62741438</v>
      </c>
      <c r="D91" s="0" t="n">
        <v>700990.780590521</v>
      </c>
      <c r="E91" s="0" t="n">
        <v>300141.289073943</v>
      </c>
      <c r="F91" s="0" t="n">
        <v>0</v>
      </c>
      <c r="G91" s="0" t="n">
        <v>11523.5228365169</v>
      </c>
      <c r="H91" s="0" t="n">
        <v>90504.2654714171</v>
      </c>
      <c r="I91" s="0" t="n">
        <v>41890.8949449931</v>
      </c>
      <c r="J91" s="0" t="n">
        <v>14950.7711497952</v>
      </c>
    </row>
    <row r="92" customFormat="false" ht="12.8" hidden="false" customHeight="false" outlineLevel="0" collapsed="false">
      <c r="A92" s="0" t="n">
        <v>139</v>
      </c>
      <c r="B92" s="0" t="n">
        <v>3413695.84777083</v>
      </c>
      <c r="C92" s="0" t="n">
        <v>2305007.56245215</v>
      </c>
      <c r="D92" s="0" t="n">
        <v>673674.780680502</v>
      </c>
      <c r="E92" s="0" t="n">
        <v>301083.901986258</v>
      </c>
      <c r="F92" s="0" t="n">
        <v>0</v>
      </c>
      <c r="G92" s="0" t="n">
        <v>14384.29694988</v>
      </c>
      <c r="H92" s="0" t="n">
        <v>96537.8575699198</v>
      </c>
      <c r="I92" s="0" t="n">
        <v>16409.8104739393</v>
      </c>
      <c r="J92" s="0" t="n">
        <v>13350.8550046607</v>
      </c>
    </row>
    <row r="93" customFormat="false" ht="12.8" hidden="false" customHeight="false" outlineLevel="0" collapsed="false">
      <c r="A93" s="0" t="n">
        <v>140</v>
      </c>
      <c r="B93" s="0" t="n">
        <v>3407638.03212941</v>
      </c>
      <c r="C93" s="0" t="n">
        <v>2276346.83688141</v>
      </c>
      <c r="D93" s="0" t="n">
        <v>679716.441340707</v>
      </c>
      <c r="E93" s="0" t="n">
        <v>301869.081497589</v>
      </c>
      <c r="F93" s="0" t="n">
        <v>0</v>
      </c>
      <c r="G93" s="0" t="n">
        <v>11567.819918905</v>
      </c>
      <c r="H93" s="0" t="n">
        <v>94454.6568599704</v>
      </c>
      <c r="I93" s="0" t="n">
        <v>28214.5229708712</v>
      </c>
      <c r="J93" s="0" t="n">
        <v>12845.9285641834</v>
      </c>
    </row>
    <row r="94" customFormat="false" ht="12.8" hidden="false" customHeight="false" outlineLevel="0" collapsed="false">
      <c r="A94" s="0" t="n">
        <v>141</v>
      </c>
      <c r="B94" s="0" t="n">
        <v>4209576.0571466</v>
      </c>
      <c r="C94" s="0" t="n">
        <v>2270410.06527451</v>
      </c>
      <c r="D94" s="0" t="n">
        <v>773866.384426507</v>
      </c>
      <c r="E94" s="0" t="n">
        <v>299422.849075431</v>
      </c>
      <c r="F94" s="0" t="n">
        <v>736680.433734745</v>
      </c>
      <c r="G94" s="0" t="n">
        <v>12860.9095416351</v>
      </c>
      <c r="H94" s="0" t="n">
        <v>75408.2528056889</v>
      </c>
      <c r="I94" s="0" t="n">
        <v>35657.4088395329</v>
      </c>
      <c r="J94" s="0" t="n">
        <v>10000.5594269373</v>
      </c>
    </row>
    <row r="95" customFormat="false" ht="12.8" hidden="false" customHeight="false" outlineLevel="0" collapsed="false">
      <c r="A95" s="0" t="n">
        <v>142</v>
      </c>
      <c r="B95" s="0" t="n">
        <v>3456441.79590325</v>
      </c>
      <c r="C95" s="0" t="n">
        <v>2271163.4390107</v>
      </c>
      <c r="D95" s="0" t="n">
        <v>732841.634201763</v>
      </c>
      <c r="E95" s="0" t="n">
        <v>301738.493603725</v>
      </c>
      <c r="F95" s="0" t="n">
        <v>0</v>
      </c>
      <c r="G95" s="0" t="n">
        <v>17915.3082883169</v>
      </c>
      <c r="H95" s="0" t="n">
        <v>81958.0921963714</v>
      </c>
      <c r="I95" s="0" t="n">
        <v>29759.9900907073</v>
      </c>
      <c r="J95" s="0" t="n">
        <v>13607.769563238</v>
      </c>
    </row>
    <row r="96" customFormat="false" ht="12.8" hidden="false" customHeight="false" outlineLevel="0" collapsed="false">
      <c r="A96" s="0" t="n">
        <v>143</v>
      </c>
      <c r="B96" s="0" t="n">
        <v>3461405.65735493</v>
      </c>
      <c r="C96" s="0" t="n">
        <v>2269121.42510406</v>
      </c>
      <c r="D96" s="0" t="n">
        <v>751364.515792206</v>
      </c>
      <c r="E96" s="0" t="n">
        <v>303215.553528519</v>
      </c>
      <c r="F96" s="0" t="n">
        <v>0</v>
      </c>
      <c r="G96" s="0" t="n">
        <v>9280.23387937925</v>
      </c>
      <c r="H96" s="0" t="n">
        <v>78551.8941794152</v>
      </c>
      <c r="I96" s="0" t="n">
        <v>39479.4028589711</v>
      </c>
      <c r="J96" s="0" t="n">
        <v>12536.5312703764</v>
      </c>
    </row>
    <row r="97" customFormat="false" ht="12.8" hidden="false" customHeight="false" outlineLevel="0" collapsed="false">
      <c r="A97" s="0" t="n">
        <v>144</v>
      </c>
      <c r="B97" s="0" t="n">
        <v>3439027.5587424</v>
      </c>
      <c r="C97" s="0" t="n">
        <v>2264356.23310148</v>
      </c>
      <c r="D97" s="0" t="n">
        <v>734545.320733174</v>
      </c>
      <c r="E97" s="0" t="n">
        <v>300569.571760588</v>
      </c>
      <c r="F97" s="0" t="n">
        <v>0</v>
      </c>
      <c r="G97" s="0" t="n">
        <v>8893.66703130015</v>
      </c>
      <c r="H97" s="0" t="n">
        <v>91042.3330880536</v>
      </c>
      <c r="I97" s="0" t="n">
        <v>20125.2223043711</v>
      </c>
      <c r="J97" s="0" t="n">
        <v>13088.7239196401</v>
      </c>
    </row>
    <row r="98" customFormat="false" ht="12.8" hidden="false" customHeight="false" outlineLevel="0" collapsed="false">
      <c r="A98" s="0" t="n">
        <v>145</v>
      </c>
      <c r="B98" s="0" t="n">
        <v>4191200.15562635</v>
      </c>
      <c r="C98" s="0" t="n">
        <v>2267713.37838165</v>
      </c>
      <c r="D98" s="0" t="n">
        <v>759199.469375822</v>
      </c>
      <c r="E98" s="0" t="n">
        <v>299380.403988495</v>
      </c>
      <c r="F98" s="0" t="n">
        <v>733641.544078135</v>
      </c>
      <c r="G98" s="0" t="n">
        <v>12916.9446074494</v>
      </c>
      <c r="H98" s="0" t="n">
        <v>80698.40905432</v>
      </c>
      <c r="I98" s="0" t="n">
        <v>31838.8347420487</v>
      </c>
      <c r="J98" s="0" t="n">
        <v>10993.6844331736</v>
      </c>
    </row>
    <row r="99" customFormat="false" ht="12.8" hidden="false" customHeight="false" outlineLevel="0" collapsed="false">
      <c r="A99" s="0" t="n">
        <v>146</v>
      </c>
      <c r="B99" s="0" t="n">
        <v>3511777.89739495</v>
      </c>
      <c r="C99" s="0" t="n">
        <v>2282889.13701616</v>
      </c>
      <c r="D99" s="0" t="n">
        <v>766184.214540293</v>
      </c>
      <c r="E99" s="0" t="n">
        <v>301864.109429014</v>
      </c>
      <c r="F99" s="0" t="n">
        <v>0</v>
      </c>
      <c r="G99" s="0" t="n">
        <v>15104.5394062644</v>
      </c>
      <c r="H99" s="0" t="n">
        <v>109163.757588364</v>
      </c>
      <c r="I99" s="0" t="n">
        <v>27678.9548490902</v>
      </c>
      <c r="J99" s="0" t="n">
        <v>15169.4612612909</v>
      </c>
    </row>
    <row r="100" customFormat="false" ht="12.8" hidden="false" customHeight="false" outlineLevel="0" collapsed="false">
      <c r="A100" s="0" t="n">
        <v>147</v>
      </c>
      <c r="B100" s="0" t="n">
        <v>3526023.46422543</v>
      </c>
      <c r="C100" s="0" t="n">
        <v>2291659.72543071</v>
      </c>
      <c r="D100" s="0" t="n">
        <v>801937.734981364</v>
      </c>
      <c r="E100" s="0" t="n">
        <v>299204.891452237</v>
      </c>
      <c r="F100" s="0" t="n">
        <v>0</v>
      </c>
      <c r="G100" s="0" t="n">
        <v>11794.293277151</v>
      </c>
      <c r="H100" s="0" t="n">
        <v>81536.241340852</v>
      </c>
      <c r="I100" s="0" t="n">
        <v>33416.0566172926</v>
      </c>
      <c r="J100" s="0" t="n">
        <v>10735.1821027981</v>
      </c>
    </row>
    <row r="101" customFormat="false" ht="12.8" hidden="false" customHeight="false" outlineLevel="0" collapsed="false">
      <c r="A101" s="0" t="n">
        <v>148</v>
      </c>
      <c r="B101" s="0" t="n">
        <v>3382499.72134525</v>
      </c>
      <c r="C101" s="0" t="n">
        <v>2227892.74903137</v>
      </c>
      <c r="D101" s="0" t="n">
        <v>749711.063203365</v>
      </c>
      <c r="E101" s="0" t="n">
        <v>298629.823056602</v>
      </c>
      <c r="F101" s="0" t="n">
        <v>0</v>
      </c>
      <c r="G101" s="0" t="n">
        <v>12625.894980705</v>
      </c>
      <c r="H101" s="0" t="n">
        <v>60141.8780548312</v>
      </c>
      <c r="I101" s="0" t="n">
        <v>26531.1801562521</v>
      </c>
      <c r="J101" s="0" t="n">
        <v>9924.7918757668</v>
      </c>
    </row>
    <row r="102" customFormat="false" ht="12.8" hidden="false" customHeight="false" outlineLevel="0" collapsed="false">
      <c r="A102" s="0" t="n">
        <v>149</v>
      </c>
      <c r="B102" s="0" t="n">
        <v>4166836.2968786</v>
      </c>
      <c r="C102" s="0" t="n">
        <v>2305840.39426732</v>
      </c>
      <c r="D102" s="0" t="n">
        <v>714162.163349831</v>
      </c>
      <c r="E102" s="0" t="n">
        <v>298795.728599729</v>
      </c>
      <c r="F102" s="0" t="n">
        <v>737187.341677172</v>
      </c>
      <c r="G102" s="0" t="n">
        <v>16073.0682750772</v>
      </c>
      <c r="H102" s="0" t="n">
        <v>68063.6648393728</v>
      </c>
      <c r="I102" s="0" t="n">
        <v>26679.0772214794</v>
      </c>
      <c r="J102" s="0" t="n">
        <v>11825.001740509</v>
      </c>
    </row>
    <row r="103" customFormat="false" ht="12.8" hidden="false" customHeight="false" outlineLevel="0" collapsed="false">
      <c r="A103" s="0" t="n">
        <v>150</v>
      </c>
      <c r="B103" s="0" t="n">
        <v>3386575.86149014</v>
      </c>
      <c r="C103" s="0" t="n">
        <v>2287062.08036339</v>
      </c>
      <c r="D103" s="0" t="n">
        <v>672261.830793361</v>
      </c>
      <c r="E103" s="0" t="n">
        <v>297532.375933887</v>
      </c>
      <c r="F103" s="0" t="n">
        <v>0</v>
      </c>
      <c r="G103" s="0" t="n">
        <v>13040.2141622897</v>
      </c>
      <c r="H103" s="0" t="n">
        <v>64513.6513479629</v>
      </c>
      <c r="I103" s="0" t="n">
        <v>34515.2301431877</v>
      </c>
      <c r="J103" s="0" t="n">
        <v>11182.5924250283</v>
      </c>
    </row>
    <row r="104" customFormat="false" ht="12.8" hidden="false" customHeight="false" outlineLevel="0" collapsed="false">
      <c r="A104" s="0" t="n">
        <v>151</v>
      </c>
      <c r="B104" s="0" t="n">
        <v>3450940.4540407</v>
      </c>
      <c r="C104" s="0" t="n">
        <v>2319427.3680102</v>
      </c>
      <c r="D104" s="0" t="n">
        <v>708449.916027071</v>
      </c>
      <c r="E104" s="0" t="n">
        <v>296667.577148929</v>
      </c>
      <c r="F104" s="0" t="n">
        <v>0</v>
      </c>
      <c r="G104" s="0" t="n">
        <v>12432.2660529072</v>
      </c>
      <c r="H104" s="0" t="n">
        <v>80571.5471388192</v>
      </c>
      <c r="I104" s="0" t="n">
        <v>24453.2284356957</v>
      </c>
      <c r="J104" s="0" t="n">
        <v>13098.7227382932</v>
      </c>
    </row>
    <row r="105" customFormat="false" ht="12.8" hidden="false" customHeight="false" outlineLevel="0" collapsed="false">
      <c r="A105" s="0" t="n">
        <v>152</v>
      </c>
      <c r="B105" s="0" t="n">
        <v>3413992.30248566</v>
      </c>
      <c r="C105" s="0" t="n">
        <v>2271144.1722857</v>
      </c>
      <c r="D105" s="0" t="n">
        <v>730661.388938977</v>
      </c>
      <c r="E105" s="0" t="n">
        <v>295642.850038717</v>
      </c>
      <c r="F105" s="0" t="n">
        <v>0</v>
      </c>
      <c r="G105" s="0" t="n">
        <v>12554.8468221251</v>
      </c>
      <c r="H105" s="0" t="n">
        <v>73096.797195943</v>
      </c>
      <c r="I105" s="0" t="n">
        <v>23898.2475426557</v>
      </c>
      <c r="J105" s="0" t="n">
        <v>10355.5333969988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2951808.46225217</v>
      </c>
      <c r="C25" s="0" t="n">
        <v>1689299.26031161</v>
      </c>
      <c r="D25" s="0" t="n">
        <v>861786.718651364</v>
      </c>
      <c r="E25" s="0" t="n">
        <v>290340.831567863</v>
      </c>
      <c r="F25" s="0" t="n">
        <v>0</v>
      </c>
      <c r="G25" s="0" t="n">
        <v>5696.1062089161</v>
      </c>
      <c r="H25" s="0" t="n">
        <v>60063.5854244469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3386475.78944687</v>
      </c>
      <c r="C26" s="0" t="n">
        <v>1547836.76340293</v>
      </c>
      <c r="D26" s="0" t="n">
        <v>865374.12981966</v>
      </c>
      <c r="E26" s="0" t="n">
        <v>277889.16642298</v>
      </c>
      <c r="F26" s="0" t="n">
        <v>603518.18378799</v>
      </c>
      <c r="G26" s="0" t="n">
        <v>4718.1667347516</v>
      </c>
      <c r="H26" s="0" t="n">
        <v>49025.3414161973</v>
      </c>
      <c r="I26" s="0" t="n">
        <v>31252.1414452529</v>
      </c>
      <c r="J26" s="0" t="n">
        <v>6861.89641710029</v>
      </c>
    </row>
    <row r="27" customFormat="false" ht="12.8" hidden="false" customHeight="false" outlineLevel="0" collapsed="false">
      <c r="A27" s="0" t="n">
        <v>74</v>
      </c>
      <c r="B27" s="0" t="n">
        <v>2920878.82215371</v>
      </c>
      <c r="C27" s="0" t="n">
        <v>1605561.79958191</v>
      </c>
      <c r="D27" s="0" t="n">
        <v>930760.314557309</v>
      </c>
      <c r="E27" s="0" t="n">
        <v>283862.56138158</v>
      </c>
      <c r="F27" s="0" t="n">
        <v>0</v>
      </c>
      <c r="G27" s="0" t="n">
        <v>7895.95385394695</v>
      </c>
      <c r="H27" s="0" t="n">
        <v>54135.3348564109</v>
      </c>
      <c r="I27" s="0" t="n">
        <v>30659.6824058235</v>
      </c>
      <c r="J27" s="0" t="n">
        <v>8003.17551673467</v>
      </c>
    </row>
    <row r="28" customFormat="false" ht="12.8" hidden="false" customHeight="false" outlineLevel="0" collapsed="false">
      <c r="A28" s="0" t="n">
        <v>75</v>
      </c>
      <c r="B28" s="0" t="n">
        <v>3038913.26386135</v>
      </c>
      <c r="C28" s="0" t="n">
        <v>1630244.63871702</v>
      </c>
      <c r="D28" s="0" t="n">
        <v>1008048.73687285</v>
      </c>
      <c r="E28" s="0" t="n">
        <v>292179.296573505</v>
      </c>
      <c r="F28" s="0" t="n">
        <v>0</v>
      </c>
      <c r="G28" s="0" t="n">
        <v>10134.8627202133</v>
      </c>
      <c r="H28" s="0" t="n">
        <v>60165.672317594</v>
      </c>
      <c r="I28" s="0" t="n">
        <v>29185.0043269792</v>
      </c>
      <c r="J28" s="0" t="n">
        <v>9115.28210075178</v>
      </c>
    </row>
    <row r="29" customFormat="false" ht="12.8" hidden="false" customHeight="false" outlineLevel="0" collapsed="false">
      <c r="A29" s="0" t="n">
        <v>76</v>
      </c>
      <c r="B29" s="0" t="n">
        <v>3140685.58546424</v>
      </c>
      <c r="C29" s="0" t="n">
        <v>1705196.453294</v>
      </c>
      <c r="D29" s="0" t="n">
        <v>1012693.31112554</v>
      </c>
      <c r="E29" s="0" t="n">
        <v>301510.81104529</v>
      </c>
      <c r="F29" s="0" t="n">
        <v>0</v>
      </c>
      <c r="G29" s="0" t="n">
        <v>8985.1746092161</v>
      </c>
      <c r="H29" s="0" t="n">
        <v>65090.0030906405</v>
      </c>
      <c r="I29" s="0" t="n">
        <v>37279.5900248569</v>
      </c>
      <c r="J29" s="0" t="n">
        <v>10143.5384332578</v>
      </c>
    </row>
    <row r="30" customFormat="false" ht="12.8" hidden="false" customHeight="false" outlineLevel="0" collapsed="false">
      <c r="A30" s="0" t="n">
        <v>77</v>
      </c>
      <c r="B30" s="0" t="n">
        <v>3882512.26056797</v>
      </c>
      <c r="C30" s="0" t="n">
        <v>1807399.07647316</v>
      </c>
      <c r="D30" s="0" t="n">
        <v>964844.256814349</v>
      </c>
      <c r="E30" s="0" t="n">
        <v>311719.032211169</v>
      </c>
      <c r="F30" s="0" t="n">
        <v>695106.980010007</v>
      </c>
      <c r="G30" s="0" t="n">
        <v>9577.97063297542</v>
      </c>
      <c r="H30" s="0" t="n">
        <v>48825.3675843782</v>
      </c>
      <c r="I30" s="0" t="n">
        <v>39127.8155467122</v>
      </c>
      <c r="J30" s="0" t="n">
        <v>6792.86216646641</v>
      </c>
    </row>
    <row r="31" customFormat="false" ht="12.8" hidden="false" customHeight="false" outlineLevel="0" collapsed="false">
      <c r="A31" s="0" t="n">
        <v>78</v>
      </c>
      <c r="B31" s="0" t="n">
        <v>3273655.80576467</v>
      </c>
      <c r="C31" s="0" t="n">
        <v>1920100.76335531</v>
      </c>
      <c r="D31" s="0" t="n">
        <v>919765.845019447</v>
      </c>
      <c r="E31" s="0" t="n">
        <v>319017.962449619</v>
      </c>
      <c r="F31" s="0" t="n">
        <v>0</v>
      </c>
      <c r="G31" s="0" t="n">
        <v>9837.55862084304</v>
      </c>
      <c r="H31" s="0" t="n">
        <v>55804.7830678321</v>
      </c>
      <c r="I31" s="0" t="n">
        <v>40080.8311244683</v>
      </c>
      <c r="J31" s="0" t="n">
        <v>8644.68338952499</v>
      </c>
    </row>
    <row r="32" customFormat="false" ht="12.8" hidden="false" customHeight="false" outlineLevel="0" collapsed="false">
      <c r="A32" s="0" t="n">
        <v>79</v>
      </c>
      <c r="B32" s="0" t="n">
        <v>3351569.94054934</v>
      </c>
      <c r="C32" s="0" t="n">
        <v>1942334.89888458</v>
      </c>
      <c r="D32" s="0" t="n">
        <v>976436.691662466</v>
      </c>
      <c r="E32" s="0" t="n">
        <v>326085.475802391</v>
      </c>
      <c r="F32" s="0" t="n">
        <v>0</v>
      </c>
      <c r="G32" s="0" t="n">
        <v>7021.27814526435</v>
      </c>
      <c r="H32" s="0" t="n">
        <v>57995.7223632132</v>
      </c>
      <c r="I32" s="0" t="n">
        <v>31692.6260874544</v>
      </c>
      <c r="J32" s="0" t="n">
        <v>9552.0372505691</v>
      </c>
    </row>
    <row r="33" customFormat="false" ht="12.8" hidden="false" customHeight="false" outlineLevel="0" collapsed="false">
      <c r="A33" s="0" t="n">
        <v>80</v>
      </c>
      <c r="B33" s="0" t="n">
        <v>3473507.67322077</v>
      </c>
      <c r="C33" s="0" t="n">
        <v>1999342.61617849</v>
      </c>
      <c r="D33" s="0" t="n">
        <v>1007893.73508581</v>
      </c>
      <c r="E33" s="0" t="n">
        <v>331651.639421509</v>
      </c>
      <c r="F33" s="0" t="n">
        <v>0</v>
      </c>
      <c r="G33" s="0" t="n">
        <v>8290.91371659213</v>
      </c>
      <c r="H33" s="0" t="n">
        <v>75261.6040999068</v>
      </c>
      <c r="I33" s="0" t="n">
        <v>39697.4131563333</v>
      </c>
      <c r="J33" s="0" t="n">
        <v>10908.2421743223</v>
      </c>
    </row>
    <row r="34" customFormat="false" ht="12.8" hidden="false" customHeight="false" outlineLevel="0" collapsed="false">
      <c r="A34" s="0" t="n">
        <v>81</v>
      </c>
      <c r="B34" s="0" t="n">
        <v>4319618.1982121</v>
      </c>
      <c r="C34" s="0" t="n">
        <v>2016244.43709251</v>
      </c>
      <c r="D34" s="0" t="n">
        <v>1069494.10862386</v>
      </c>
      <c r="E34" s="0" t="n">
        <v>334775.44089678</v>
      </c>
      <c r="F34" s="0" t="n">
        <v>764655.480594383</v>
      </c>
      <c r="G34" s="0" t="n">
        <v>9125.73711685919</v>
      </c>
      <c r="H34" s="0" t="n">
        <v>73630.4552692499</v>
      </c>
      <c r="I34" s="0" t="n">
        <v>40171.0992145057</v>
      </c>
      <c r="J34" s="0" t="n">
        <v>11837.9925794275</v>
      </c>
    </row>
    <row r="35" customFormat="false" ht="12.8" hidden="false" customHeight="false" outlineLevel="0" collapsed="false">
      <c r="A35" s="0" t="n">
        <v>82</v>
      </c>
      <c r="B35" s="0" t="n">
        <v>3633733.34227598</v>
      </c>
      <c r="C35" s="0" t="n">
        <v>2096022.05834488</v>
      </c>
      <c r="D35" s="0" t="n">
        <v>1046187.84668953</v>
      </c>
      <c r="E35" s="0" t="n">
        <v>339597.919448028</v>
      </c>
      <c r="F35" s="0" t="n">
        <v>0</v>
      </c>
      <c r="G35" s="0" t="n">
        <v>9408.31216542682</v>
      </c>
      <c r="H35" s="0" t="n">
        <v>70584.1059999871</v>
      </c>
      <c r="I35" s="0" t="n">
        <v>62588.5207952823</v>
      </c>
      <c r="J35" s="0" t="n">
        <v>8547.4598898486</v>
      </c>
    </row>
    <row r="36" customFormat="false" ht="12.8" hidden="false" customHeight="false" outlineLevel="0" collapsed="false">
      <c r="A36" s="0" t="n">
        <v>83</v>
      </c>
      <c r="B36" s="0" t="n">
        <v>3732779.21195371</v>
      </c>
      <c r="C36" s="0" t="n">
        <v>2183068.82360281</v>
      </c>
      <c r="D36" s="0" t="n">
        <v>1044863.76118004</v>
      </c>
      <c r="E36" s="0" t="n">
        <v>340180.560331052</v>
      </c>
      <c r="F36" s="0" t="n">
        <v>0</v>
      </c>
      <c r="G36" s="0" t="n">
        <v>11795.6387416486</v>
      </c>
      <c r="H36" s="0" t="n">
        <v>92101.7941313341</v>
      </c>
      <c r="I36" s="0" t="n">
        <v>48361.5218726148</v>
      </c>
      <c r="J36" s="0" t="n">
        <v>12407.1120942182</v>
      </c>
    </row>
    <row r="37" customFormat="false" ht="12.8" hidden="false" customHeight="false" outlineLevel="0" collapsed="false">
      <c r="A37" s="0" t="n">
        <v>84</v>
      </c>
      <c r="B37" s="0" t="n">
        <v>3730279.41373884</v>
      </c>
      <c r="C37" s="0" t="n">
        <v>2232673.87606225</v>
      </c>
      <c r="D37" s="0" t="n">
        <v>1004089.07841057</v>
      </c>
      <c r="E37" s="0" t="n">
        <v>346688.435266513</v>
      </c>
      <c r="F37" s="0" t="n">
        <v>0</v>
      </c>
      <c r="G37" s="0" t="n">
        <v>13836.6973462626</v>
      </c>
      <c r="H37" s="0" t="n">
        <v>79439.0387047077</v>
      </c>
      <c r="I37" s="0" t="n">
        <v>41084.374979142</v>
      </c>
      <c r="J37" s="0" t="n">
        <v>11648.9410084104</v>
      </c>
    </row>
    <row r="38" customFormat="false" ht="12.8" hidden="false" customHeight="false" outlineLevel="0" collapsed="false">
      <c r="A38" s="0" t="n">
        <v>85</v>
      </c>
      <c r="B38" s="0" t="n">
        <v>4591912.56886135</v>
      </c>
      <c r="C38" s="0" t="n">
        <v>2254179.53825726</v>
      </c>
      <c r="D38" s="0" t="n">
        <v>1034594.69961099</v>
      </c>
      <c r="E38" s="0" t="n">
        <v>349091.584177207</v>
      </c>
      <c r="F38" s="0" t="n">
        <v>811939.52558859</v>
      </c>
      <c r="G38" s="0" t="n">
        <v>12275.521693347</v>
      </c>
      <c r="H38" s="0" t="n">
        <v>78215.0470289218</v>
      </c>
      <c r="I38" s="0" t="n">
        <v>38920.5448972426</v>
      </c>
      <c r="J38" s="0" t="n">
        <v>12696.1076077885</v>
      </c>
    </row>
    <row r="39" customFormat="false" ht="12.8" hidden="false" customHeight="false" outlineLevel="0" collapsed="false">
      <c r="A39" s="0" t="n">
        <v>86</v>
      </c>
      <c r="B39" s="0" t="n">
        <v>3874676.49678294</v>
      </c>
      <c r="C39" s="0" t="n">
        <v>2382440.8982354</v>
      </c>
      <c r="D39" s="0" t="n">
        <v>976134.782867453</v>
      </c>
      <c r="E39" s="0" t="n">
        <v>350506.332044188</v>
      </c>
      <c r="F39" s="0" t="n">
        <v>0</v>
      </c>
      <c r="G39" s="0" t="n">
        <v>11269.0851380077</v>
      </c>
      <c r="H39" s="0" t="n">
        <v>85643.3734564347</v>
      </c>
      <c r="I39" s="0" t="n">
        <v>55805.6308302888</v>
      </c>
      <c r="J39" s="0" t="n">
        <v>11883.9991907239</v>
      </c>
    </row>
    <row r="40" customFormat="false" ht="12.8" hidden="false" customHeight="false" outlineLevel="0" collapsed="false">
      <c r="A40" s="0" t="n">
        <v>87</v>
      </c>
      <c r="B40" s="0" t="n">
        <v>3930163.73983926</v>
      </c>
      <c r="C40" s="0" t="n">
        <v>2415866.05836933</v>
      </c>
      <c r="D40" s="0" t="n">
        <v>1000468.27354564</v>
      </c>
      <c r="E40" s="0" t="n">
        <v>353774.709023655</v>
      </c>
      <c r="F40" s="0" t="n">
        <v>0</v>
      </c>
      <c r="G40" s="0" t="n">
        <v>10862.9100696452</v>
      </c>
      <c r="H40" s="0" t="n">
        <v>92983.7593034938</v>
      </c>
      <c r="I40" s="0" t="n">
        <v>44947.9789788749</v>
      </c>
      <c r="J40" s="0" t="n">
        <v>11106.3975446907</v>
      </c>
    </row>
    <row r="41" customFormat="false" ht="12.8" hidden="false" customHeight="false" outlineLevel="0" collapsed="false">
      <c r="A41" s="0" t="n">
        <v>88</v>
      </c>
      <c r="B41" s="0" t="n">
        <v>3946058.27395394</v>
      </c>
      <c r="C41" s="0" t="n">
        <v>2487485.79920691</v>
      </c>
      <c r="D41" s="0" t="n">
        <v>935957.266993102</v>
      </c>
      <c r="E41" s="0" t="n">
        <v>362242.075392033</v>
      </c>
      <c r="F41" s="0" t="n">
        <v>0</v>
      </c>
      <c r="G41" s="0" t="n">
        <v>15271.2394392462</v>
      </c>
      <c r="H41" s="0" t="n">
        <v>102515.98541399</v>
      </c>
      <c r="I41" s="0" t="n">
        <v>29142.6122722657</v>
      </c>
      <c r="J41" s="0" t="n">
        <v>12583.5644186426</v>
      </c>
    </row>
    <row r="42" customFormat="false" ht="12.8" hidden="false" customHeight="false" outlineLevel="0" collapsed="false">
      <c r="A42" s="0" t="n">
        <v>89</v>
      </c>
      <c r="B42" s="0" t="n">
        <v>4870476.66655108</v>
      </c>
      <c r="C42" s="0" t="n">
        <v>2511113.33726195</v>
      </c>
      <c r="D42" s="0" t="n">
        <v>968043.198844101</v>
      </c>
      <c r="E42" s="0" t="n">
        <v>367576.665034943</v>
      </c>
      <c r="F42" s="0" t="n">
        <v>856687.835510879</v>
      </c>
      <c r="G42" s="0" t="n">
        <v>14149.3222655596</v>
      </c>
      <c r="H42" s="0" t="n">
        <v>106893.656403939</v>
      </c>
      <c r="I42" s="0" t="n">
        <v>31869.015206498</v>
      </c>
      <c r="J42" s="0" t="n">
        <v>14143.636023211</v>
      </c>
    </row>
    <row r="43" customFormat="false" ht="12.8" hidden="false" customHeight="false" outlineLevel="0" collapsed="false">
      <c r="A43" s="0" t="n">
        <v>90</v>
      </c>
      <c r="B43" s="0" t="n">
        <v>4048876.94537552</v>
      </c>
      <c r="C43" s="0" t="n">
        <v>2528908.7921359</v>
      </c>
      <c r="D43" s="0" t="n">
        <v>980080.655831554</v>
      </c>
      <c r="E43" s="0" t="n">
        <v>366213.543692563</v>
      </c>
      <c r="F43" s="0" t="n">
        <v>0</v>
      </c>
      <c r="G43" s="0" t="n">
        <v>13010.8903523479</v>
      </c>
      <c r="H43" s="0" t="n">
        <v>118243.086588299</v>
      </c>
      <c r="I43" s="0" t="n">
        <v>25919.6339473394</v>
      </c>
      <c r="J43" s="0" t="n">
        <v>16570.7786958758</v>
      </c>
    </row>
    <row r="44" customFormat="false" ht="12.8" hidden="false" customHeight="false" outlineLevel="0" collapsed="false">
      <c r="A44" s="0" t="n">
        <v>91</v>
      </c>
      <c r="B44" s="0" t="n">
        <v>4092980.50823557</v>
      </c>
      <c r="C44" s="0" t="n">
        <v>2565636.81292154</v>
      </c>
      <c r="D44" s="0" t="n">
        <v>983124.444682351</v>
      </c>
      <c r="E44" s="0" t="n">
        <v>374025.40160826</v>
      </c>
      <c r="F44" s="0" t="n">
        <v>0</v>
      </c>
      <c r="G44" s="0" t="n">
        <v>13345.4954120588</v>
      </c>
      <c r="H44" s="0" t="n">
        <v>91638.3416869541</v>
      </c>
      <c r="I44" s="0" t="n">
        <v>51903.2065356778</v>
      </c>
      <c r="J44" s="0" t="n">
        <v>13663.3733531759</v>
      </c>
    </row>
    <row r="45" customFormat="false" ht="12.8" hidden="false" customHeight="false" outlineLevel="0" collapsed="false">
      <c r="A45" s="0" t="n">
        <v>92</v>
      </c>
      <c r="B45" s="0" t="n">
        <v>4034157.74307679</v>
      </c>
      <c r="C45" s="0" t="n">
        <v>2608156.613004</v>
      </c>
      <c r="D45" s="0" t="n">
        <v>912827.056774047</v>
      </c>
      <c r="E45" s="0" t="n">
        <v>375529.936697319</v>
      </c>
      <c r="F45" s="0" t="n">
        <v>0</v>
      </c>
      <c r="G45" s="0" t="n">
        <v>13014.6755905785</v>
      </c>
      <c r="H45" s="0" t="n">
        <v>72569.4295124821</v>
      </c>
      <c r="I45" s="0" t="n">
        <v>41270.6650534854</v>
      </c>
      <c r="J45" s="0" t="n">
        <v>10860.8711752887</v>
      </c>
    </row>
    <row r="46" customFormat="false" ht="12.8" hidden="false" customHeight="false" outlineLevel="0" collapsed="false">
      <c r="A46" s="0" t="n">
        <v>93</v>
      </c>
      <c r="B46" s="0" t="n">
        <v>4997703.11636992</v>
      </c>
      <c r="C46" s="0" t="n">
        <v>2645809.41147647</v>
      </c>
      <c r="D46" s="0" t="n">
        <v>942230.245109572</v>
      </c>
      <c r="E46" s="0" t="n">
        <v>384811.645691483</v>
      </c>
      <c r="F46" s="0" t="n">
        <v>878441.265418161</v>
      </c>
      <c r="G46" s="0" t="n">
        <v>10315.0450745292</v>
      </c>
      <c r="H46" s="0" t="n">
        <v>84680.8646419614</v>
      </c>
      <c r="I46" s="0" t="n">
        <v>43115.139799393</v>
      </c>
      <c r="J46" s="0" t="n">
        <v>10337.3841395864</v>
      </c>
    </row>
    <row r="47" customFormat="false" ht="12.8" hidden="false" customHeight="false" outlineLevel="0" collapsed="false">
      <c r="A47" s="0" t="n">
        <v>94</v>
      </c>
      <c r="B47" s="0" t="n">
        <v>4149374.97155146</v>
      </c>
      <c r="C47" s="0" t="n">
        <v>2634391.83115683</v>
      </c>
      <c r="D47" s="0" t="n">
        <v>986893.136375325</v>
      </c>
      <c r="E47" s="0" t="n">
        <v>390687.808927346</v>
      </c>
      <c r="F47" s="0" t="n">
        <v>0</v>
      </c>
      <c r="G47" s="0" t="n">
        <v>10153.4695016636</v>
      </c>
      <c r="H47" s="0" t="n">
        <v>88634.2942210388</v>
      </c>
      <c r="I47" s="0" t="n">
        <v>26657.2900630278</v>
      </c>
      <c r="J47" s="0" t="n">
        <v>10880.7091691543</v>
      </c>
    </row>
    <row r="48" customFormat="false" ht="12.8" hidden="false" customHeight="false" outlineLevel="0" collapsed="false">
      <c r="A48" s="0" t="n">
        <v>95</v>
      </c>
      <c r="B48" s="0" t="n">
        <v>4245170.21808203</v>
      </c>
      <c r="C48" s="0" t="n">
        <v>2747796.57551914</v>
      </c>
      <c r="D48" s="0" t="n">
        <v>949053.680407664</v>
      </c>
      <c r="E48" s="0" t="n">
        <v>390553.620039105</v>
      </c>
      <c r="F48" s="0" t="n">
        <v>0</v>
      </c>
      <c r="G48" s="0" t="n">
        <v>11641.8124587816</v>
      </c>
      <c r="H48" s="0" t="n">
        <v>78369.7984584332</v>
      </c>
      <c r="I48" s="0" t="n">
        <v>57641.8838501336</v>
      </c>
      <c r="J48" s="0" t="n">
        <v>10112.8473487729</v>
      </c>
    </row>
    <row r="49" customFormat="false" ht="12.8" hidden="false" customHeight="false" outlineLevel="0" collapsed="false">
      <c r="A49" s="0" t="n">
        <v>96</v>
      </c>
      <c r="B49" s="0" t="n">
        <v>4290332.64725637</v>
      </c>
      <c r="C49" s="0" t="n">
        <v>2760327.13628975</v>
      </c>
      <c r="D49" s="0" t="n">
        <v>962475.469418431</v>
      </c>
      <c r="E49" s="0" t="n">
        <v>393020.243408271</v>
      </c>
      <c r="F49" s="0" t="n">
        <v>0</v>
      </c>
      <c r="G49" s="0" t="n">
        <v>17453.2785330281</v>
      </c>
      <c r="H49" s="0" t="n">
        <v>99861.4423496548</v>
      </c>
      <c r="I49" s="0" t="n">
        <v>44705.3820568837</v>
      </c>
      <c r="J49" s="0" t="n">
        <v>13460.6429054454</v>
      </c>
    </row>
    <row r="50" customFormat="false" ht="12.8" hidden="false" customHeight="false" outlineLevel="0" collapsed="false">
      <c r="A50" s="0" t="n">
        <v>97</v>
      </c>
      <c r="B50" s="0" t="n">
        <v>5162362.70425891</v>
      </c>
      <c r="C50" s="0" t="n">
        <v>2736264.55307352</v>
      </c>
      <c r="D50" s="0" t="n">
        <v>970346.293028727</v>
      </c>
      <c r="E50" s="0" t="n">
        <v>393944.509905068</v>
      </c>
      <c r="F50" s="0" t="n">
        <v>911148.308220316</v>
      </c>
      <c r="G50" s="0" t="n">
        <v>13644.1148557248</v>
      </c>
      <c r="H50" s="0" t="n">
        <v>87826.925676971</v>
      </c>
      <c r="I50" s="0" t="n">
        <v>39881.8364656247</v>
      </c>
      <c r="J50" s="0" t="n">
        <v>11651.3578776167</v>
      </c>
    </row>
    <row r="51" customFormat="false" ht="12.8" hidden="false" customHeight="false" outlineLevel="0" collapsed="false">
      <c r="A51" s="0" t="n">
        <v>98</v>
      </c>
      <c r="B51" s="0" t="n">
        <v>4267064.16217637</v>
      </c>
      <c r="C51" s="0" t="n">
        <v>2761912.44522782</v>
      </c>
      <c r="D51" s="0" t="n">
        <v>960589.71061889</v>
      </c>
      <c r="E51" s="0" t="n">
        <v>397608.560694263</v>
      </c>
      <c r="F51" s="0" t="n">
        <v>0</v>
      </c>
      <c r="G51" s="0" t="n">
        <v>10069.8834543131</v>
      </c>
      <c r="H51" s="0" t="n">
        <v>92869.6980982925</v>
      </c>
      <c r="I51" s="0" t="n">
        <v>33069.6361306496</v>
      </c>
      <c r="J51" s="0" t="n">
        <v>11842.0482230019</v>
      </c>
    </row>
    <row r="52" customFormat="false" ht="12.8" hidden="false" customHeight="false" outlineLevel="0" collapsed="false">
      <c r="A52" s="0" t="n">
        <v>99</v>
      </c>
      <c r="B52" s="0" t="n">
        <v>4374293.49853523</v>
      </c>
      <c r="C52" s="0" t="n">
        <v>2822219.83927589</v>
      </c>
      <c r="D52" s="0" t="n">
        <v>996352.471498004</v>
      </c>
      <c r="E52" s="0" t="n">
        <v>396091.344170408</v>
      </c>
      <c r="F52" s="0" t="n">
        <v>0</v>
      </c>
      <c r="G52" s="0" t="n">
        <v>19482.22835096</v>
      </c>
      <c r="H52" s="0" t="n">
        <v>92454.2633058557</v>
      </c>
      <c r="I52" s="0" t="n">
        <v>34487.279743014</v>
      </c>
      <c r="J52" s="0" t="n">
        <v>12423.9507276793</v>
      </c>
    </row>
    <row r="53" customFormat="false" ht="12.8" hidden="false" customHeight="false" outlineLevel="0" collapsed="false">
      <c r="A53" s="0" t="n">
        <v>100</v>
      </c>
      <c r="B53" s="0" t="n">
        <v>4331747.73776233</v>
      </c>
      <c r="C53" s="0" t="n">
        <v>2789429.81248372</v>
      </c>
      <c r="D53" s="0" t="n">
        <v>993292.145722116</v>
      </c>
      <c r="E53" s="0" t="n">
        <v>397276.305317988</v>
      </c>
      <c r="F53" s="0" t="n">
        <v>0</v>
      </c>
      <c r="G53" s="0" t="n">
        <v>16456.9142849118</v>
      </c>
      <c r="H53" s="0" t="n">
        <v>92337.7726310698</v>
      </c>
      <c r="I53" s="0" t="n">
        <v>29235.3460567972</v>
      </c>
      <c r="J53" s="0" t="n">
        <v>14450.6040004991</v>
      </c>
    </row>
    <row r="54" customFormat="false" ht="12.8" hidden="false" customHeight="false" outlineLevel="0" collapsed="false">
      <c r="A54" s="0" t="n">
        <v>101</v>
      </c>
      <c r="B54" s="0" t="n">
        <v>5216002.77853233</v>
      </c>
      <c r="C54" s="0" t="n">
        <v>2756983.11581701</v>
      </c>
      <c r="D54" s="0" t="n">
        <v>992084.985589212</v>
      </c>
      <c r="E54" s="0" t="n">
        <v>399422.473834133</v>
      </c>
      <c r="F54" s="0" t="n">
        <v>916950.705565895</v>
      </c>
      <c r="G54" s="0" t="n">
        <v>10060.3346757723</v>
      </c>
      <c r="H54" s="0" t="n">
        <v>93338.2469475333</v>
      </c>
      <c r="I54" s="0" t="n">
        <v>33697.8168048131</v>
      </c>
      <c r="J54" s="0" t="n">
        <v>14389.2502639658</v>
      </c>
    </row>
    <row r="55" customFormat="false" ht="12.8" hidden="false" customHeight="false" outlineLevel="0" collapsed="false">
      <c r="A55" s="0" t="n">
        <v>102</v>
      </c>
      <c r="B55" s="0" t="n">
        <v>4388962.24820622</v>
      </c>
      <c r="C55" s="0" t="n">
        <v>2795044.40617498</v>
      </c>
      <c r="D55" s="0" t="n">
        <v>1009647.28059079</v>
      </c>
      <c r="E55" s="0" t="n">
        <v>405127.084601118</v>
      </c>
      <c r="F55" s="0" t="n">
        <v>0</v>
      </c>
      <c r="G55" s="0" t="n">
        <v>9952.25351212126</v>
      </c>
      <c r="H55" s="0" t="n">
        <v>122852.874467802</v>
      </c>
      <c r="I55" s="0" t="n">
        <v>30415.0607680749</v>
      </c>
      <c r="J55" s="0" t="n">
        <v>16055.4216750564</v>
      </c>
    </row>
    <row r="56" customFormat="false" ht="12.8" hidden="false" customHeight="false" outlineLevel="0" collapsed="false">
      <c r="A56" s="0" t="n">
        <v>103</v>
      </c>
      <c r="B56" s="0" t="n">
        <v>4374816.5594454</v>
      </c>
      <c r="C56" s="0" t="n">
        <v>2840722.18718974</v>
      </c>
      <c r="D56" s="0" t="n">
        <v>984521.51643974</v>
      </c>
      <c r="E56" s="0" t="n">
        <v>403890.366519453</v>
      </c>
      <c r="F56" s="0" t="n">
        <v>0</v>
      </c>
      <c r="G56" s="0" t="n">
        <v>10557.3902943321</v>
      </c>
      <c r="H56" s="0" t="n">
        <v>93473.0464620583</v>
      </c>
      <c r="I56" s="0" t="n">
        <v>26980.1286273411</v>
      </c>
      <c r="J56" s="0" t="n">
        <v>14636.8804704879</v>
      </c>
    </row>
    <row r="57" customFormat="false" ht="12.8" hidden="false" customHeight="false" outlineLevel="0" collapsed="false">
      <c r="A57" s="0" t="n">
        <v>104</v>
      </c>
      <c r="B57" s="0" t="n">
        <v>4375474.46318393</v>
      </c>
      <c r="C57" s="0" t="n">
        <v>2890245.2305661</v>
      </c>
      <c r="D57" s="0" t="n">
        <v>902887.857359154</v>
      </c>
      <c r="E57" s="0" t="n">
        <v>410002.077716125</v>
      </c>
      <c r="F57" s="0" t="n">
        <v>0</v>
      </c>
      <c r="G57" s="0" t="n">
        <v>19021.9713531669</v>
      </c>
      <c r="H57" s="0" t="n">
        <v>105058.890749249</v>
      </c>
      <c r="I57" s="0" t="n">
        <v>34116.3482696405</v>
      </c>
      <c r="J57" s="0" t="n">
        <v>16146.3380934139</v>
      </c>
    </row>
    <row r="58" customFormat="false" ht="12.8" hidden="false" customHeight="false" outlineLevel="0" collapsed="false">
      <c r="A58" s="0" t="n">
        <v>105</v>
      </c>
      <c r="B58" s="0" t="n">
        <v>5429521.38365438</v>
      </c>
      <c r="C58" s="0" t="n">
        <v>2944854.92054987</v>
      </c>
      <c r="D58" s="0" t="n">
        <v>937270.453377694</v>
      </c>
      <c r="E58" s="0" t="n">
        <v>412306.993036107</v>
      </c>
      <c r="F58" s="0" t="n">
        <v>946845.41665258</v>
      </c>
      <c r="G58" s="0" t="n">
        <v>16795.0340553114</v>
      </c>
      <c r="H58" s="0" t="n">
        <v>109085.614428119</v>
      </c>
      <c r="I58" s="0" t="n">
        <v>46726.366446072</v>
      </c>
      <c r="J58" s="0" t="n">
        <v>16582.4560416235</v>
      </c>
    </row>
    <row r="59" customFormat="false" ht="12.8" hidden="false" customHeight="false" outlineLevel="0" collapsed="false">
      <c r="A59" s="0" t="n">
        <v>106</v>
      </c>
      <c r="B59" s="0" t="n">
        <v>4517662.35875455</v>
      </c>
      <c r="C59" s="0" t="n">
        <v>2999810.42092581</v>
      </c>
      <c r="D59" s="0" t="n">
        <v>928825.91860459</v>
      </c>
      <c r="E59" s="0" t="n">
        <v>415640.37980659</v>
      </c>
      <c r="F59" s="0" t="n">
        <v>0</v>
      </c>
      <c r="G59" s="0" t="n">
        <v>12413.4892386975</v>
      </c>
      <c r="H59" s="0" t="n">
        <v>106532.602786381</v>
      </c>
      <c r="I59" s="0" t="n">
        <v>36715.9397424159</v>
      </c>
      <c r="J59" s="0" t="n">
        <v>17817.5527384936</v>
      </c>
    </row>
    <row r="60" customFormat="false" ht="12.8" hidden="false" customHeight="false" outlineLevel="0" collapsed="false">
      <c r="A60" s="0" t="n">
        <v>107</v>
      </c>
      <c r="B60" s="0" t="n">
        <v>4516297.57709451</v>
      </c>
      <c r="C60" s="0" t="n">
        <v>2969202.60471892</v>
      </c>
      <c r="D60" s="0" t="n">
        <v>943215.621533228</v>
      </c>
      <c r="E60" s="0" t="n">
        <v>416856.043549944</v>
      </c>
      <c r="F60" s="0" t="n">
        <v>0</v>
      </c>
      <c r="G60" s="0" t="n">
        <v>15158.169090782</v>
      </c>
      <c r="H60" s="0" t="n">
        <v>111729.752286861</v>
      </c>
      <c r="I60" s="0" t="n">
        <v>43463.2283083672</v>
      </c>
      <c r="J60" s="0" t="n">
        <v>18040.5882763864</v>
      </c>
    </row>
    <row r="61" customFormat="false" ht="12.8" hidden="false" customHeight="false" outlineLevel="0" collapsed="false">
      <c r="A61" s="0" t="n">
        <v>108</v>
      </c>
      <c r="B61" s="0" t="n">
        <v>4381755.0895257</v>
      </c>
      <c r="C61" s="0" t="n">
        <v>2885597.62421815</v>
      </c>
      <c r="D61" s="0" t="n">
        <v>930217.708599987</v>
      </c>
      <c r="E61" s="0" t="n">
        <v>416918.368828575</v>
      </c>
      <c r="F61" s="0" t="n">
        <v>0</v>
      </c>
      <c r="G61" s="0" t="n">
        <v>13864.1736599746</v>
      </c>
      <c r="H61" s="0" t="n">
        <v>95300.5267365681</v>
      </c>
      <c r="I61" s="0" t="n">
        <v>23644.2950992511</v>
      </c>
      <c r="J61" s="0" t="n">
        <v>16912.5433101259</v>
      </c>
    </row>
    <row r="62" customFormat="false" ht="12.8" hidden="false" customHeight="false" outlineLevel="0" collapsed="false">
      <c r="A62" s="0" t="n">
        <v>109</v>
      </c>
      <c r="B62" s="0" t="n">
        <v>5434724.92246853</v>
      </c>
      <c r="C62" s="0" t="n">
        <v>2918783.06185983</v>
      </c>
      <c r="D62" s="0" t="n">
        <v>931849.347780844</v>
      </c>
      <c r="E62" s="0" t="n">
        <v>412972.451626014</v>
      </c>
      <c r="F62" s="0" t="n">
        <v>963720.247153641</v>
      </c>
      <c r="G62" s="0" t="n">
        <v>14498.3468177272</v>
      </c>
      <c r="H62" s="0" t="n">
        <v>139912.583577489</v>
      </c>
      <c r="I62" s="0" t="n">
        <v>38974.9522472538</v>
      </c>
      <c r="J62" s="0" t="n">
        <v>17744.6125445679</v>
      </c>
    </row>
    <row r="63" customFormat="false" ht="12.8" hidden="false" customHeight="false" outlineLevel="0" collapsed="false">
      <c r="A63" s="0" t="n">
        <v>110</v>
      </c>
      <c r="B63" s="0" t="n">
        <v>4467527.63293016</v>
      </c>
      <c r="C63" s="0" t="n">
        <v>2893302.4483185</v>
      </c>
      <c r="D63" s="0" t="n">
        <v>957812.761182689</v>
      </c>
      <c r="E63" s="0" t="n">
        <v>409872.832336213</v>
      </c>
      <c r="F63" s="0" t="n">
        <v>0</v>
      </c>
      <c r="G63" s="0" t="n">
        <v>14106.1057909698</v>
      </c>
      <c r="H63" s="0" t="n">
        <v>125948.466283938</v>
      </c>
      <c r="I63" s="0" t="n">
        <v>48883.1060007771</v>
      </c>
      <c r="J63" s="0" t="n">
        <v>19428.6903073047</v>
      </c>
    </row>
    <row r="64" customFormat="false" ht="12.8" hidden="false" customHeight="false" outlineLevel="0" collapsed="false">
      <c r="A64" s="0" t="n">
        <v>111</v>
      </c>
      <c r="B64" s="0" t="n">
        <v>4396148.15321261</v>
      </c>
      <c r="C64" s="0" t="n">
        <v>2934789.98613652</v>
      </c>
      <c r="D64" s="0" t="n">
        <v>873291.154202713</v>
      </c>
      <c r="E64" s="0" t="n">
        <v>413317.451027787</v>
      </c>
      <c r="F64" s="0" t="n">
        <v>0</v>
      </c>
      <c r="G64" s="0" t="n">
        <v>16990.7484083378</v>
      </c>
      <c r="H64" s="0" t="n">
        <v>103474.606919173</v>
      </c>
      <c r="I64" s="0" t="n">
        <v>43935.0688917261</v>
      </c>
      <c r="J64" s="0" t="n">
        <v>14656.5066526322</v>
      </c>
    </row>
    <row r="65" customFormat="false" ht="12.8" hidden="false" customHeight="false" outlineLevel="0" collapsed="false">
      <c r="A65" s="0" t="n">
        <v>112</v>
      </c>
      <c r="B65" s="0" t="n">
        <v>4371923.85651043</v>
      </c>
      <c r="C65" s="0" t="n">
        <v>2981578.60910967</v>
      </c>
      <c r="D65" s="0" t="n">
        <v>817141.802453864</v>
      </c>
      <c r="E65" s="0" t="n">
        <v>410034.191843579</v>
      </c>
      <c r="F65" s="0" t="n">
        <v>0</v>
      </c>
      <c r="G65" s="0" t="n">
        <v>15657.3695619738</v>
      </c>
      <c r="H65" s="0" t="n">
        <v>114837.469669948</v>
      </c>
      <c r="I65" s="0" t="n">
        <v>18721.9305837578</v>
      </c>
      <c r="J65" s="0" t="n">
        <v>16267.6363906439</v>
      </c>
    </row>
    <row r="66" customFormat="false" ht="12.8" hidden="false" customHeight="false" outlineLevel="0" collapsed="false">
      <c r="A66" s="0" t="n">
        <v>113</v>
      </c>
      <c r="B66" s="0" t="n">
        <v>5367689.85345573</v>
      </c>
      <c r="C66" s="0" t="n">
        <v>3050636.5725717</v>
      </c>
      <c r="D66" s="0" t="n">
        <v>772473.803030366</v>
      </c>
      <c r="E66" s="0" t="n">
        <v>409119.184384021</v>
      </c>
      <c r="F66" s="0" t="n">
        <v>953634.965057967</v>
      </c>
      <c r="G66" s="0" t="n">
        <v>13671.9386981376</v>
      </c>
      <c r="H66" s="0" t="n">
        <v>131135.453750308</v>
      </c>
      <c r="I66" s="0" t="n">
        <v>22431.5870975238</v>
      </c>
      <c r="J66" s="0" t="n">
        <v>16047.1292900914</v>
      </c>
    </row>
    <row r="67" customFormat="false" ht="12.8" hidden="false" customHeight="false" outlineLevel="0" collapsed="false">
      <c r="A67" s="0" t="n">
        <v>114</v>
      </c>
      <c r="B67" s="0" t="n">
        <v>4424787.41137199</v>
      </c>
      <c r="C67" s="0" t="n">
        <v>3084954.98307785</v>
      </c>
      <c r="D67" s="0" t="n">
        <v>738833.623355834</v>
      </c>
      <c r="E67" s="0" t="n">
        <v>410199.422841383</v>
      </c>
      <c r="F67" s="0" t="n">
        <v>0</v>
      </c>
      <c r="G67" s="0" t="n">
        <v>17556.4210094693</v>
      </c>
      <c r="H67" s="0" t="n">
        <v>120244.99389666</v>
      </c>
      <c r="I67" s="0" t="n">
        <v>35338.1889614563</v>
      </c>
      <c r="J67" s="0" t="n">
        <v>18683.1510355848</v>
      </c>
    </row>
    <row r="68" customFormat="false" ht="12.8" hidden="false" customHeight="false" outlineLevel="0" collapsed="false">
      <c r="A68" s="0" t="n">
        <v>115</v>
      </c>
      <c r="B68" s="0" t="n">
        <v>4369208.03985441</v>
      </c>
      <c r="C68" s="0" t="n">
        <v>3015484.99842229</v>
      </c>
      <c r="D68" s="0" t="n">
        <v>777653.098753741</v>
      </c>
      <c r="E68" s="0" t="n">
        <v>417830.657276876</v>
      </c>
      <c r="F68" s="0" t="n">
        <v>0</v>
      </c>
      <c r="G68" s="0" t="n">
        <v>14837.433283964</v>
      </c>
      <c r="H68" s="0" t="n">
        <v>92544.3369742967</v>
      </c>
      <c r="I68" s="0" t="n">
        <v>36808.9592981645</v>
      </c>
      <c r="J68" s="0" t="n">
        <v>13840.9396415882</v>
      </c>
    </row>
    <row r="69" customFormat="false" ht="12.8" hidden="false" customHeight="false" outlineLevel="0" collapsed="false">
      <c r="A69" s="0" t="n">
        <v>116</v>
      </c>
      <c r="B69" s="0" t="n">
        <v>4403653.16162706</v>
      </c>
      <c r="C69" s="0" t="n">
        <v>3003712.25967167</v>
      </c>
      <c r="D69" s="0" t="n">
        <v>792075.108634165</v>
      </c>
      <c r="E69" s="0" t="n">
        <v>419861.330389283</v>
      </c>
      <c r="F69" s="0" t="n">
        <v>0</v>
      </c>
      <c r="G69" s="0" t="n">
        <v>17939.9382165442</v>
      </c>
      <c r="H69" s="0" t="n">
        <v>129754.838923032</v>
      </c>
      <c r="I69" s="0" t="n">
        <v>24465.6896311388</v>
      </c>
      <c r="J69" s="0" t="n">
        <v>17476.4150755006</v>
      </c>
    </row>
    <row r="70" customFormat="false" ht="12.8" hidden="false" customHeight="false" outlineLevel="0" collapsed="false">
      <c r="A70" s="0" t="n">
        <v>117</v>
      </c>
      <c r="B70" s="0" t="n">
        <v>5336934.18574386</v>
      </c>
      <c r="C70" s="0" t="n">
        <v>3024318.47557544</v>
      </c>
      <c r="D70" s="0" t="n">
        <v>765467.89894596</v>
      </c>
      <c r="E70" s="0" t="n">
        <v>419877.059148247</v>
      </c>
      <c r="F70" s="0" t="n">
        <v>959329.126122685</v>
      </c>
      <c r="G70" s="0" t="n">
        <v>15695.549667995</v>
      </c>
      <c r="H70" s="0" t="n">
        <v>106659.444170502</v>
      </c>
      <c r="I70" s="0" t="n">
        <v>29293.7618472232</v>
      </c>
      <c r="J70" s="0" t="n">
        <v>15690.1763141874</v>
      </c>
    </row>
    <row r="71" customFormat="false" ht="12.8" hidden="false" customHeight="false" outlineLevel="0" collapsed="false">
      <c r="A71" s="0" t="n">
        <v>118</v>
      </c>
      <c r="B71" s="0" t="n">
        <v>4365603.46694664</v>
      </c>
      <c r="C71" s="0" t="n">
        <v>3055154.53433183</v>
      </c>
      <c r="D71" s="0" t="n">
        <v>718727.594685175</v>
      </c>
      <c r="E71" s="0" t="n">
        <v>416460.459622331</v>
      </c>
      <c r="F71" s="0" t="n">
        <v>0</v>
      </c>
      <c r="G71" s="0" t="n">
        <v>12754.1113658483</v>
      </c>
      <c r="H71" s="0" t="n">
        <v>122861.683721782</v>
      </c>
      <c r="I71" s="0" t="n">
        <v>22173.8028448118</v>
      </c>
      <c r="J71" s="0" t="n">
        <v>16770.5994826938</v>
      </c>
    </row>
    <row r="72" customFormat="false" ht="12.8" hidden="false" customHeight="false" outlineLevel="0" collapsed="false">
      <c r="A72" s="0" t="n">
        <v>119</v>
      </c>
      <c r="B72" s="0" t="n">
        <v>4370368.29953859</v>
      </c>
      <c r="C72" s="0" t="n">
        <v>3004051.66404577</v>
      </c>
      <c r="D72" s="0" t="n">
        <v>773764.042861625</v>
      </c>
      <c r="E72" s="0" t="n">
        <v>419270.023228262</v>
      </c>
      <c r="F72" s="0" t="n">
        <v>0</v>
      </c>
      <c r="G72" s="0" t="n">
        <v>18432.3911381323</v>
      </c>
      <c r="H72" s="0" t="n">
        <v>121062.171565153</v>
      </c>
      <c r="I72" s="0" t="n">
        <v>14858.2962549009</v>
      </c>
      <c r="J72" s="0" t="n">
        <v>18570.0149027529</v>
      </c>
    </row>
    <row r="73" customFormat="false" ht="12.8" hidden="false" customHeight="false" outlineLevel="0" collapsed="false">
      <c r="A73" s="0" t="n">
        <v>120</v>
      </c>
      <c r="B73" s="0" t="n">
        <v>4310439.65824255</v>
      </c>
      <c r="C73" s="0" t="n">
        <v>2962089.4692287</v>
      </c>
      <c r="D73" s="0" t="n">
        <v>775763.174157131</v>
      </c>
      <c r="E73" s="0" t="n">
        <v>418310.769651488</v>
      </c>
      <c r="F73" s="0" t="n">
        <v>0</v>
      </c>
      <c r="G73" s="0" t="n">
        <v>12362.1365272981</v>
      </c>
      <c r="H73" s="0" t="n">
        <v>97867.4147153409</v>
      </c>
      <c r="I73" s="0" t="n">
        <v>30318.7460569386</v>
      </c>
      <c r="J73" s="0" t="n">
        <v>14356.8142131321</v>
      </c>
    </row>
    <row r="74" customFormat="false" ht="12.8" hidden="false" customHeight="false" outlineLevel="0" collapsed="false">
      <c r="A74" s="0" t="n">
        <v>121</v>
      </c>
      <c r="B74" s="0" t="n">
        <v>5257292.38600216</v>
      </c>
      <c r="C74" s="0" t="n">
        <v>2989540.70135669</v>
      </c>
      <c r="D74" s="0" t="n">
        <v>723752.225740819</v>
      </c>
      <c r="E74" s="0" t="n">
        <v>420538.093678825</v>
      </c>
      <c r="F74" s="0" t="n">
        <v>944652.335077084</v>
      </c>
      <c r="G74" s="0" t="n">
        <v>21419.9730702334</v>
      </c>
      <c r="H74" s="0" t="n">
        <v>109749.92887286</v>
      </c>
      <c r="I74" s="0" t="n">
        <v>30951.2636285121</v>
      </c>
      <c r="J74" s="0" t="n">
        <v>17691.2324389846</v>
      </c>
    </row>
    <row r="75" customFormat="false" ht="12.8" hidden="false" customHeight="false" outlineLevel="0" collapsed="false">
      <c r="A75" s="0" t="n">
        <v>122</v>
      </c>
      <c r="B75" s="0" t="n">
        <v>4303872.37266208</v>
      </c>
      <c r="C75" s="0" t="n">
        <v>3025142.27222665</v>
      </c>
      <c r="D75" s="0" t="n">
        <v>688868.676802452</v>
      </c>
      <c r="E75" s="0" t="n">
        <v>418843.707289294</v>
      </c>
      <c r="F75" s="0" t="n">
        <v>0</v>
      </c>
      <c r="G75" s="0" t="n">
        <v>17556.2900943162</v>
      </c>
      <c r="H75" s="0" t="n">
        <v>110547.091302303</v>
      </c>
      <c r="I75" s="0" t="n">
        <v>26203.3485856369</v>
      </c>
      <c r="J75" s="0" t="n">
        <v>17747.8881834563</v>
      </c>
    </row>
    <row r="76" customFormat="false" ht="12.8" hidden="false" customHeight="false" outlineLevel="0" collapsed="false">
      <c r="A76" s="0" t="n">
        <v>123</v>
      </c>
      <c r="B76" s="0" t="n">
        <v>4337939.83308941</v>
      </c>
      <c r="C76" s="0" t="n">
        <v>2979362.32353328</v>
      </c>
      <c r="D76" s="0" t="n">
        <v>743785.074386257</v>
      </c>
      <c r="E76" s="0" t="n">
        <v>420350.76897951</v>
      </c>
      <c r="F76" s="0" t="n">
        <v>0</v>
      </c>
      <c r="G76" s="0" t="n">
        <v>17172.6718573482</v>
      </c>
      <c r="H76" s="0" t="n">
        <v>132634.718410431</v>
      </c>
      <c r="I76" s="0" t="n">
        <v>26949.3897181406</v>
      </c>
      <c r="J76" s="0" t="n">
        <v>18371.5269814711</v>
      </c>
    </row>
    <row r="77" customFormat="false" ht="12.8" hidden="false" customHeight="false" outlineLevel="0" collapsed="false">
      <c r="A77" s="0" t="n">
        <v>124</v>
      </c>
      <c r="B77" s="0" t="n">
        <v>4239985.88856202</v>
      </c>
      <c r="C77" s="0" t="n">
        <v>2982705.90213851</v>
      </c>
      <c r="D77" s="0" t="n">
        <v>647391.434519578</v>
      </c>
      <c r="E77" s="0" t="n">
        <v>422788.367646131</v>
      </c>
      <c r="F77" s="0" t="n">
        <v>0</v>
      </c>
      <c r="G77" s="0" t="n">
        <v>18284.9616674512</v>
      </c>
      <c r="H77" s="0" t="n">
        <v>129374.680951794</v>
      </c>
      <c r="I77" s="0" t="n">
        <v>21347.6322977075</v>
      </c>
      <c r="J77" s="0" t="n">
        <v>18389.5359592761</v>
      </c>
    </row>
    <row r="78" customFormat="false" ht="12.8" hidden="false" customHeight="false" outlineLevel="0" collapsed="false">
      <c r="A78" s="0" t="n">
        <v>125</v>
      </c>
      <c r="B78" s="0" t="n">
        <v>5226161.13157522</v>
      </c>
      <c r="C78" s="0" t="n">
        <v>3045845.98724611</v>
      </c>
      <c r="D78" s="0" t="n">
        <v>634429.493596709</v>
      </c>
      <c r="E78" s="0" t="n">
        <v>425279.321750071</v>
      </c>
      <c r="F78" s="0" t="n">
        <v>944743.7393464</v>
      </c>
      <c r="G78" s="0" t="n">
        <v>23880.5633122789</v>
      </c>
      <c r="H78" s="0" t="n">
        <v>117332.088542022</v>
      </c>
      <c r="I78" s="0" t="n">
        <v>17832.7481455323</v>
      </c>
      <c r="J78" s="0" t="n">
        <v>17862.503986717</v>
      </c>
    </row>
    <row r="79" customFormat="false" ht="12.8" hidden="false" customHeight="false" outlineLevel="0" collapsed="false">
      <c r="A79" s="0" t="n">
        <v>126</v>
      </c>
      <c r="B79" s="0" t="n">
        <v>4267845.05776465</v>
      </c>
      <c r="C79" s="0" t="n">
        <v>2985232.88026478</v>
      </c>
      <c r="D79" s="0" t="n">
        <v>673077.397402485</v>
      </c>
      <c r="E79" s="0" t="n">
        <v>426151.454801991</v>
      </c>
      <c r="F79" s="0" t="n">
        <v>0</v>
      </c>
      <c r="G79" s="0" t="n">
        <v>22925.3172578074</v>
      </c>
      <c r="H79" s="0" t="n">
        <v>122244.589715097</v>
      </c>
      <c r="I79" s="0" t="n">
        <v>20592.7888147564</v>
      </c>
      <c r="J79" s="0" t="n">
        <v>20552.1859578717</v>
      </c>
    </row>
    <row r="80" customFormat="false" ht="12.8" hidden="false" customHeight="false" outlineLevel="0" collapsed="false">
      <c r="A80" s="0" t="n">
        <v>127</v>
      </c>
      <c r="B80" s="0" t="n">
        <v>4301512.76566959</v>
      </c>
      <c r="C80" s="0" t="n">
        <v>3064932.78839095</v>
      </c>
      <c r="D80" s="0" t="n">
        <v>612807.057097194</v>
      </c>
      <c r="E80" s="0" t="n">
        <v>428086.435976364</v>
      </c>
      <c r="F80" s="0" t="n">
        <v>0</v>
      </c>
      <c r="G80" s="0" t="n">
        <v>26031.8113738744</v>
      </c>
      <c r="H80" s="0" t="n">
        <v>136253.756559015</v>
      </c>
      <c r="I80" s="0" t="n">
        <v>16308.2951767785</v>
      </c>
      <c r="J80" s="0" t="n">
        <v>21014.4228912753</v>
      </c>
    </row>
    <row r="81" customFormat="false" ht="12.8" hidden="false" customHeight="false" outlineLevel="0" collapsed="false">
      <c r="A81" s="0" t="n">
        <v>128</v>
      </c>
      <c r="B81" s="0" t="n">
        <v>4324449.43587035</v>
      </c>
      <c r="C81" s="0" t="n">
        <v>3126362.20572973</v>
      </c>
      <c r="D81" s="0" t="n">
        <v>575343.838411787</v>
      </c>
      <c r="E81" s="0" t="n">
        <v>428502.371743892</v>
      </c>
      <c r="F81" s="0" t="n">
        <v>0</v>
      </c>
      <c r="G81" s="0" t="n">
        <v>19425.557247929</v>
      </c>
      <c r="H81" s="0" t="n">
        <v>144738.217343257</v>
      </c>
      <c r="I81" s="0" t="n">
        <v>13314.7656637083</v>
      </c>
      <c r="J81" s="0" t="n">
        <v>21332.2435286626</v>
      </c>
    </row>
    <row r="82" customFormat="false" ht="12.8" hidden="false" customHeight="false" outlineLevel="0" collapsed="false">
      <c r="A82" s="0" t="n">
        <v>129</v>
      </c>
      <c r="B82" s="0" t="n">
        <v>5216933.46695849</v>
      </c>
      <c r="C82" s="0" t="n">
        <v>3145989.90797168</v>
      </c>
      <c r="D82" s="0" t="n">
        <v>530042.517558242</v>
      </c>
      <c r="E82" s="0" t="n">
        <v>428506.19620196</v>
      </c>
      <c r="F82" s="0" t="n">
        <v>953279.819996216</v>
      </c>
      <c r="G82" s="0" t="n">
        <v>14914.1058222025</v>
      </c>
      <c r="H82" s="0" t="n">
        <v>102741.325879812</v>
      </c>
      <c r="I82" s="0" t="n">
        <v>32867.6664777346</v>
      </c>
      <c r="J82" s="0" t="n">
        <v>15217.9955213921</v>
      </c>
    </row>
    <row r="83" customFormat="false" ht="12.8" hidden="false" customHeight="false" outlineLevel="0" collapsed="false">
      <c r="A83" s="0" t="n">
        <v>130</v>
      </c>
      <c r="B83" s="0" t="n">
        <v>4256116.20877898</v>
      </c>
      <c r="C83" s="0" t="n">
        <v>3135203.38642143</v>
      </c>
      <c r="D83" s="0" t="n">
        <v>507526.928077587</v>
      </c>
      <c r="E83" s="0" t="n">
        <v>426473.93661107</v>
      </c>
      <c r="F83" s="0" t="n">
        <v>0</v>
      </c>
      <c r="G83" s="0" t="n">
        <v>13857.9821601296</v>
      </c>
      <c r="H83" s="0" t="n">
        <v>129883.657263464</v>
      </c>
      <c r="I83" s="0" t="n">
        <v>28123.5390102336</v>
      </c>
      <c r="J83" s="0" t="n">
        <v>19194.2477217221</v>
      </c>
    </row>
    <row r="84" customFormat="false" ht="12.8" hidden="false" customHeight="false" outlineLevel="0" collapsed="false">
      <c r="A84" s="0" t="n">
        <v>131</v>
      </c>
      <c r="B84" s="0" t="n">
        <v>4197049.55678008</v>
      </c>
      <c r="C84" s="0" t="n">
        <v>3080322.94297389</v>
      </c>
      <c r="D84" s="0" t="n">
        <v>515333.555393171</v>
      </c>
      <c r="E84" s="0" t="n">
        <v>431482.271798943</v>
      </c>
      <c r="F84" s="0" t="n">
        <v>0</v>
      </c>
      <c r="G84" s="0" t="n">
        <v>22581.9498916527</v>
      </c>
      <c r="H84" s="0" t="n">
        <v>125144.437156642</v>
      </c>
      <c r="I84" s="0" t="n">
        <v>8728.12607775993</v>
      </c>
      <c r="J84" s="0" t="n">
        <v>17318.0983938914</v>
      </c>
    </row>
    <row r="85" customFormat="false" ht="12.8" hidden="false" customHeight="false" outlineLevel="0" collapsed="false">
      <c r="A85" s="0" t="n">
        <v>132</v>
      </c>
      <c r="B85" s="0" t="n">
        <v>4249281.02883571</v>
      </c>
      <c r="C85" s="0" t="n">
        <v>3177436.15899343</v>
      </c>
      <c r="D85" s="0" t="n">
        <v>450721.421065408</v>
      </c>
      <c r="E85" s="0" t="n">
        <v>433817.341675272</v>
      </c>
      <c r="F85" s="0" t="n">
        <v>0</v>
      </c>
      <c r="G85" s="0" t="n">
        <v>17923.6112012843</v>
      </c>
      <c r="H85" s="0" t="n">
        <v>139426.866932327</v>
      </c>
      <c r="I85" s="0" t="n">
        <v>12900.6200842466</v>
      </c>
      <c r="J85" s="0" t="n">
        <v>21417.2851233496</v>
      </c>
    </row>
    <row r="86" customFormat="false" ht="12.8" hidden="false" customHeight="false" outlineLevel="0" collapsed="false">
      <c r="A86" s="0" t="n">
        <v>133</v>
      </c>
      <c r="B86" s="0" t="n">
        <v>5174015.5018493</v>
      </c>
      <c r="C86" s="0" t="n">
        <v>3128485.32222658</v>
      </c>
      <c r="D86" s="0" t="n">
        <v>489753.947915618</v>
      </c>
      <c r="E86" s="0" t="n">
        <v>431385.524850652</v>
      </c>
      <c r="F86" s="0" t="n">
        <v>941432.461937361</v>
      </c>
      <c r="G86" s="0" t="n">
        <v>23393.5883292243</v>
      </c>
      <c r="H86" s="0" t="n">
        <v>123041.319125985</v>
      </c>
      <c r="I86" s="0" t="n">
        <v>22595.972603194</v>
      </c>
      <c r="J86" s="0" t="n">
        <v>19129.2286326823</v>
      </c>
    </row>
    <row r="87" customFormat="false" ht="12.8" hidden="false" customHeight="false" outlineLevel="0" collapsed="false">
      <c r="A87" s="0" t="n">
        <v>134</v>
      </c>
      <c r="B87" s="0" t="n">
        <v>4273450.91330646</v>
      </c>
      <c r="C87" s="0" t="n">
        <v>3122727.79657089</v>
      </c>
      <c r="D87" s="0" t="n">
        <v>573242.665636887</v>
      </c>
      <c r="E87" s="0" t="n">
        <v>432007.969083977</v>
      </c>
      <c r="F87" s="0" t="n">
        <v>0</v>
      </c>
      <c r="G87" s="0" t="n">
        <v>19575.6182407242</v>
      </c>
      <c r="H87" s="0" t="n">
        <v>106231.998323721</v>
      </c>
      <c r="I87" s="0" t="n">
        <v>12634.2487484086</v>
      </c>
      <c r="J87" s="0" t="n">
        <v>17391.3446437151</v>
      </c>
    </row>
    <row r="88" customFormat="false" ht="12.8" hidden="false" customHeight="false" outlineLevel="0" collapsed="false">
      <c r="A88" s="0" t="n">
        <v>135</v>
      </c>
      <c r="B88" s="0" t="n">
        <v>4132838.26816323</v>
      </c>
      <c r="C88" s="0" t="n">
        <v>3058194.58829476</v>
      </c>
      <c r="D88" s="0" t="n">
        <v>504323.722404345</v>
      </c>
      <c r="E88" s="0" t="n">
        <v>438566.113093138</v>
      </c>
      <c r="F88" s="0" t="n">
        <v>0</v>
      </c>
      <c r="G88" s="0" t="n">
        <v>23078.7233562921</v>
      </c>
      <c r="H88" s="0" t="n">
        <v>82094.5674254564</v>
      </c>
      <c r="I88" s="0" t="n">
        <v>16146.3120938141</v>
      </c>
      <c r="J88" s="0" t="n">
        <v>13840.319591939</v>
      </c>
    </row>
    <row r="89" customFormat="false" ht="12.8" hidden="false" customHeight="false" outlineLevel="0" collapsed="false">
      <c r="A89" s="0" t="n">
        <v>136</v>
      </c>
      <c r="B89" s="0" t="n">
        <v>4230533.84726851</v>
      </c>
      <c r="C89" s="0" t="n">
        <v>3080964.98478566</v>
      </c>
      <c r="D89" s="0" t="n">
        <v>549370.552498394</v>
      </c>
      <c r="E89" s="0" t="n">
        <v>444256.365811615</v>
      </c>
      <c r="F89" s="0" t="n">
        <v>0</v>
      </c>
      <c r="G89" s="0" t="n">
        <v>23316.4395453103</v>
      </c>
      <c r="H89" s="0" t="n">
        <v>104448.400724131</v>
      </c>
      <c r="I89" s="0" t="n">
        <v>19553.5720495414</v>
      </c>
      <c r="J89" s="0" t="n">
        <v>18479.2134777539</v>
      </c>
    </row>
    <row r="90" customFormat="false" ht="12.8" hidden="false" customHeight="false" outlineLevel="0" collapsed="false">
      <c r="A90" s="0" t="n">
        <v>137</v>
      </c>
      <c r="B90" s="0" t="n">
        <v>5210300.32548456</v>
      </c>
      <c r="C90" s="0" t="n">
        <v>3074200.32092591</v>
      </c>
      <c r="D90" s="0" t="n">
        <v>548256.509209095</v>
      </c>
      <c r="E90" s="0" t="n">
        <v>445997.582142452</v>
      </c>
      <c r="F90" s="0" t="n">
        <v>968157.567328776</v>
      </c>
      <c r="G90" s="0" t="n">
        <v>20905.7278693266</v>
      </c>
      <c r="H90" s="0" t="n">
        <v>122727.496620958</v>
      </c>
      <c r="I90" s="0" t="n">
        <v>15935.1844998026</v>
      </c>
      <c r="J90" s="0" t="n">
        <v>18772.1227743323</v>
      </c>
    </row>
    <row r="91" customFormat="false" ht="12.8" hidden="false" customHeight="false" outlineLevel="0" collapsed="false">
      <c r="A91" s="0" t="n">
        <v>138</v>
      </c>
      <c r="B91" s="0" t="n">
        <v>4301274.17728828</v>
      </c>
      <c r="C91" s="0" t="n">
        <v>3179029.76182783</v>
      </c>
      <c r="D91" s="0" t="n">
        <v>505123.267015858</v>
      </c>
      <c r="E91" s="0" t="n">
        <v>450157.851239491</v>
      </c>
      <c r="F91" s="0" t="n">
        <v>0</v>
      </c>
      <c r="G91" s="0" t="n">
        <v>20960.9031580155</v>
      </c>
      <c r="H91" s="0" t="n">
        <v>126964.539020947</v>
      </c>
      <c r="I91" s="0" t="n">
        <v>14496.438284382</v>
      </c>
      <c r="J91" s="0" t="n">
        <v>19378.4544719454</v>
      </c>
    </row>
    <row r="92" customFormat="false" ht="12.8" hidden="false" customHeight="false" outlineLevel="0" collapsed="false">
      <c r="A92" s="0" t="n">
        <v>139</v>
      </c>
      <c r="B92" s="0" t="n">
        <v>4311276.29186935</v>
      </c>
      <c r="C92" s="0" t="n">
        <v>3160497.58440481</v>
      </c>
      <c r="D92" s="0" t="n">
        <v>496197.946496809</v>
      </c>
      <c r="E92" s="0" t="n">
        <v>457075.181540958</v>
      </c>
      <c r="F92" s="0" t="n">
        <v>0</v>
      </c>
      <c r="G92" s="0" t="n">
        <v>25782.3109426039</v>
      </c>
      <c r="H92" s="0" t="n">
        <v>129049.759894853</v>
      </c>
      <c r="I92" s="0" t="n">
        <v>25662.3183615907</v>
      </c>
      <c r="J92" s="0" t="n">
        <v>20512.4545363188</v>
      </c>
    </row>
    <row r="93" customFormat="false" ht="12.8" hidden="false" customHeight="false" outlineLevel="0" collapsed="false">
      <c r="A93" s="0" t="n">
        <v>140</v>
      </c>
      <c r="B93" s="0" t="n">
        <v>4333923.13777514</v>
      </c>
      <c r="C93" s="0" t="n">
        <v>3213665.74867163</v>
      </c>
      <c r="D93" s="0" t="n">
        <v>491404.743953224</v>
      </c>
      <c r="E93" s="0" t="n">
        <v>461066.437650584</v>
      </c>
      <c r="F93" s="0" t="n">
        <v>0</v>
      </c>
      <c r="G93" s="0" t="n">
        <v>21812.6923755839</v>
      </c>
      <c r="H93" s="0" t="n">
        <v>115958.843917238</v>
      </c>
      <c r="I93" s="0" t="n">
        <v>20387.7490066132</v>
      </c>
      <c r="J93" s="0" t="n">
        <v>18811.7665459088</v>
      </c>
    </row>
    <row r="94" customFormat="false" ht="12.8" hidden="false" customHeight="false" outlineLevel="0" collapsed="false">
      <c r="A94" s="0" t="n">
        <v>141</v>
      </c>
      <c r="B94" s="0" t="n">
        <v>5279694.37865354</v>
      </c>
      <c r="C94" s="0" t="n">
        <v>3222332.35665218</v>
      </c>
      <c r="D94" s="0" t="n">
        <v>456763.699369197</v>
      </c>
      <c r="E94" s="0" t="n">
        <v>462261.50710024</v>
      </c>
      <c r="F94" s="0" t="n">
        <v>959069.471110871</v>
      </c>
      <c r="G94" s="0" t="n">
        <v>21293.9401713815</v>
      </c>
      <c r="H94" s="0" t="n">
        <v>125183.133176839</v>
      </c>
      <c r="I94" s="0" t="n">
        <v>18658.6880187608</v>
      </c>
      <c r="J94" s="0" t="n">
        <v>20203.7409757294</v>
      </c>
    </row>
    <row r="95" customFormat="false" ht="12.8" hidden="false" customHeight="false" outlineLevel="0" collapsed="false">
      <c r="A95" s="0" t="n">
        <v>142</v>
      </c>
      <c r="B95" s="0" t="n">
        <v>4330910.8208564</v>
      </c>
      <c r="C95" s="0" t="n">
        <v>3236044.9240046</v>
      </c>
      <c r="D95" s="0" t="n">
        <v>454390.101072161</v>
      </c>
      <c r="E95" s="0" t="n">
        <v>457609.113269845</v>
      </c>
      <c r="F95" s="0" t="n">
        <v>0</v>
      </c>
      <c r="G95" s="0" t="n">
        <v>24207.4049681857</v>
      </c>
      <c r="H95" s="0" t="n">
        <v>130809.282183647</v>
      </c>
      <c r="I95" s="0" t="n">
        <v>19279.3434994609</v>
      </c>
      <c r="J95" s="0" t="n">
        <v>20104.8276788338</v>
      </c>
    </row>
    <row r="96" customFormat="false" ht="12.8" hidden="false" customHeight="false" outlineLevel="0" collapsed="false">
      <c r="A96" s="0" t="n">
        <v>143</v>
      </c>
      <c r="B96" s="0" t="n">
        <v>4309742.02863262</v>
      </c>
      <c r="C96" s="0" t="n">
        <v>3215989.77089373</v>
      </c>
      <c r="D96" s="0" t="n">
        <v>463784.022457387</v>
      </c>
      <c r="E96" s="0" t="n">
        <v>462356.22236868</v>
      </c>
      <c r="F96" s="0" t="n">
        <v>0</v>
      </c>
      <c r="G96" s="0" t="n">
        <v>18554.421140308</v>
      </c>
      <c r="H96" s="0" t="n">
        <v>122468.575887661</v>
      </c>
      <c r="I96" s="0" t="n">
        <v>16385.9150557128</v>
      </c>
      <c r="J96" s="0" t="n">
        <v>19953.9226768492</v>
      </c>
    </row>
    <row r="97" customFormat="false" ht="12.8" hidden="false" customHeight="false" outlineLevel="0" collapsed="false">
      <c r="A97" s="0" t="n">
        <v>144</v>
      </c>
      <c r="B97" s="0" t="n">
        <v>4286396.09056111</v>
      </c>
      <c r="C97" s="0" t="n">
        <v>3141353.335404</v>
      </c>
      <c r="D97" s="0" t="n">
        <v>503120.351816746</v>
      </c>
      <c r="E97" s="0" t="n">
        <v>463047.072122546</v>
      </c>
      <c r="F97" s="0" t="n">
        <v>0</v>
      </c>
      <c r="G97" s="0" t="n">
        <v>18406.0316176399</v>
      </c>
      <c r="H97" s="0" t="n">
        <v>128314.667091994</v>
      </c>
      <c r="I97" s="0" t="n">
        <v>28422.9165524955</v>
      </c>
      <c r="J97" s="0" t="n">
        <v>20382.8388934627</v>
      </c>
    </row>
    <row r="98" customFormat="false" ht="12.8" hidden="false" customHeight="false" outlineLevel="0" collapsed="false">
      <c r="A98" s="0" t="n">
        <v>145</v>
      </c>
      <c r="B98" s="0" t="n">
        <v>5228163.8459345</v>
      </c>
      <c r="C98" s="0" t="n">
        <v>3162287.32840226</v>
      </c>
      <c r="D98" s="0" t="n">
        <v>453756.992469397</v>
      </c>
      <c r="E98" s="0" t="n">
        <v>459706.097683241</v>
      </c>
      <c r="F98" s="0" t="n">
        <v>967133.9348087</v>
      </c>
      <c r="G98" s="0" t="n">
        <v>19798.0415224502</v>
      </c>
      <c r="H98" s="0" t="n">
        <v>142487.82145031</v>
      </c>
      <c r="I98" s="0" t="n">
        <v>13966.2366208607</v>
      </c>
      <c r="J98" s="0" t="n">
        <v>21306.1906114844</v>
      </c>
    </row>
    <row r="99" customFormat="false" ht="12.8" hidden="false" customHeight="false" outlineLevel="0" collapsed="false">
      <c r="A99" s="0" t="n">
        <v>146</v>
      </c>
      <c r="B99" s="0" t="n">
        <v>4214958.13917747</v>
      </c>
      <c r="C99" s="0" t="n">
        <v>3063074.81705629</v>
      </c>
      <c r="D99" s="0" t="n">
        <v>518390.090964168</v>
      </c>
      <c r="E99" s="0" t="n">
        <v>456399.169973948</v>
      </c>
      <c r="F99" s="0" t="n">
        <v>0</v>
      </c>
      <c r="G99" s="0" t="n">
        <v>22450.1243398127</v>
      </c>
      <c r="H99" s="0" t="n">
        <v>129706.850033645</v>
      </c>
      <c r="I99" s="0" t="n">
        <v>20573.7882175569</v>
      </c>
      <c r="J99" s="0" t="n">
        <v>21368.9580517736</v>
      </c>
    </row>
    <row r="100" customFormat="false" ht="12.8" hidden="false" customHeight="false" outlineLevel="0" collapsed="false">
      <c r="A100" s="0" t="n">
        <v>147</v>
      </c>
      <c r="B100" s="0" t="n">
        <v>4204048.20986111</v>
      </c>
      <c r="C100" s="0" t="n">
        <v>3025230.54126306</v>
      </c>
      <c r="D100" s="0" t="n">
        <v>520101.41266709</v>
      </c>
      <c r="E100" s="0" t="n">
        <v>461668.320105725</v>
      </c>
      <c r="F100" s="0" t="n">
        <v>0</v>
      </c>
      <c r="G100" s="0" t="n">
        <v>28938.0094062767</v>
      </c>
      <c r="H100" s="0" t="n">
        <v>134241.036695858</v>
      </c>
      <c r="I100" s="0" t="n">
        <v>19494.6010822103</v>
      </c>
      <c r="J100" s="0" t="n">
        <v>22239.6650421724</v>
      </c>
    </row>
    <row r="101" customFormat="false" ht="12.8" hidden="false" customHeight="false" outlineLevel="0" collapsed="false">
      <c r="A101" s="0" t="n">
        <v>148</v>
      </c>
      <c r="B101" s="0" t="n">
        <v>4204876.40311179</v>
      </c>
      <c r="C101" s="0" t="n">
        <v>3087314.75729364</v>
      </c>
      <c r="D101" s="0" t="n">
        <v>482088.636666425</v>
      </c>
      <c r="E101" s="0" t="n">
        <v>466003.205916488</v>
      </c>
      <c r="F101" s="0" t="n">
        <v>0</v>
      </c>
      <c r="G101" s="0" t="n">
        <v>23084.3040752922</v>
      </c>
      <c r="H101" s="0" t="n">
        <v>121095.595174924</v>
      </c>
      <c r="I101" s="0" t="n">
        <v>18231.8628247096</v>
      </c>
      <c r="J101" s="0" t="n">
        <v>22117.8875857897</v>
      </c>
    </row>
    <row r="102" customFormat="false" ht="12.8" hidden="false" customHeight="false" outlineLevel="0" collapsed="false">
      <c r="A102" s="0" t="n">
        <v>149</v>
      </c>
      <c r="B102" s="0" t="n">
        <v>5187932.72635396</v>
      </c>
      <c r="C102" s="0" t="n">
        <v>3085421.02491558</v>
      </c>
      <c r="D102" s="0" t="n">
        <v>501833.32008038</v>
      </c>
      <c r="E102" s="0" t="n">
        <v>464556.096638709</v>
      </c>
      <c r="F102" s="0" t="n">
        <v>975054.620132711</v>
      </c>
      <c r="G102" s="0" t="n">
        <v>17417.5788744362</v>
      </c>
      <c r="H102" s="0" t="n">
        <v>115079.908632468</v>
      </c>
      <c r="I102" s="0" t="n">
        <v>20145.114244777</v>
      </c>
      <c r="J102" s="0" t="n">
        <v>20830.8840000519</v>
      </c>
    </row>
    <row r="103" customFormat="false" ht="12.8" hidden="false" customHeight="false" outlineLevel="0" collapsed="false">
      <c r="A103" s="0" t="n">
        <v>150</v>
      </c>
      <c r="B103" s="0" t="n">
        <v>4239433.60056867</v>
      </c>
      <c r="C103" s="0" t="n">
        <v>3121032.24973439</v>
      </c>
      <c r="D103" s="0" t="n">
        <v>509101.24297879</v>
      </c>
      <c r="E103" s="0" t="n">
        <v>467210.825101594</v>
      </c>
      <c r="F103" s="0" t="n">
        <v>0</v>
      </c>
      <c r="G103" s="0" t="n">
        <v>27889.3017764122</v>
      </c>
      <c r="H103" s="0" t="n">
        <v>106357.697826741</v>
      </c>
      <c r="I103" s="0" t="n">
        <v>19614.7622007395</v>
      </c>
      <c r="J103" s="0" t="n">
        <v>19657.5435772038</v>
      </c>
    </row>
    <row r="104" customFormat="false" ht="12.8" hidden="false" customHeight="false" outlineLevel="0" collapsed="false">
      <c r="A104" s="0" t="n">
        <v>151</v>
      </c>
      <c r="B104" s="0" t="n">
        <v>4205081.40598356</v>
      </c>
      <c r="C104" s="0" t="n">
        <v>3178508.47880191</v>
      </c>
      <c r="D104" s="0" t="n">
        <v>393550.498211587</v>
      </c>
      <c r="E104" s="0" t="n">
        <v>468416.583795626</v>
      </c>
      <c r="F104" s="0" t="n">
        <v>0</v>
      </c>
      <c r="G104" s="0" t="n">
        <v>29597.9277824767</v>
      </c>
      <c r="H104" s="0" t="n">
        <v>101103.971310249</v>
      </c>
      <c r="I104" s="0" t="n">
        <v>23338.1198599442</v>
      </c>
      <c r="J104" s="0" t="n">
        <v>19439.7739178013</v>
      </c>
    </row>
    <row r="105" customFormat="false" ht="12.8" hidden="false" customHeight="false" outlineLevel="0" collapsed="false">
      <c r="A105" s="0" t="n">
        <v>152</v>
      </c>
      <c r="B105" s="0" t="n">
        <v>4348100.55412406</v>
      </c>
      <c r="C105" s="0" t="n">
        <v>3194268.3250558</v>
      </c>
      <c r="D105" s="0" t="n">
        <v>482465.923470278</v>
      </c>
      <c r="E105" s="0" t="n">
        <v>475235.137085704</v>
      </c>
      <c r="F105" s="0" t="n">
        <v>0</v>
      </c>
      <c r="G105" s="0" t="n">
        <v>32764.3208999232</v>
      </c>
      <c r="H105" s="0" t="n">
        <v>148716.190045595</v>
      </c>
      <c r="I105" s="0" t="n">
        <v>18710.7070927989</v>
      </c>
      <c r="J105" s="0" t="n">
        <v>24608.2265125377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" activeCellId="0" sqref="B2"/>
    </sheetView>
  </sheetViews>
  <sheetFormatPr defaultColWidth="12.01953125" defaultRowHeight="12.8" zeroHeight="false" outlineLevelRow="0" outlineLevelCol="0"/>
  <cols>
    <col collapsed="false" customWidth="true" hidden="false" outlineLevel="0" max="64" min="1" style="168" width="11.64"/>
  </cols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17901847.1373961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365508.198830865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16312290.4430825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318838.105120231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18376456.9659741</v>
      </c>
      <c r="C23" s="0" t="n">
        <v>17767650.6721357</v>
      </c>
      <c r="D23" s="0" t="n">
        <v>58302006.9408318</v>
      </c>
      <c r="E23" s="0" t="n">
        <v>58705837.4262466</v>
      </c>
      <c r="F23" s="0" t="n">
        <v>9784306.23770777</v>
      </c>
      <c r="G23" s="0" t="n">
        <v>352207.088324424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15775623.187441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326311.359594711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19094122.7808011</v>
      </c>
      <c r="C25" s="0" t="n">
        <v>18507898.0225292</v>
      </c>
      <c r="D25" s="0" t="n">
        <v>61126335.4674741</v>
      </c>
      <c r="E25" s="0" t="n">
        <v>60561723.6528437</v>
      </c>
      <c r="F25" s="0" t="n">
        <v>10093620.6088073</v>
      </c>
      <c r="G25" s="0" t="n">
        <v>331109.561987127</v>
      </c>
      <c r="H25" s="0" t="n">
        <v>193496.428532905</v>
      </c>
      <c r="I25" s="0" t="n">
        <v>88026.8110739797</v>
      </c>
    </row>
    <row r="26" customFormat="false" ht="12.8" hidden="false" customHeight="false" outlineLevel="0" collapsed="false">
      <c r="A26" s="0" t="n">
        <v>73</v>
      </c>
      <c r="B26" s="0" t="n">
        <v>16817161.1222165</v>
      </c>
      <c r="C26" s="0" t="n">
        <v>16251567.3934743</v>
      </c>
      <c r="D26" s="0" t="n">
        <v>53944798.0990677</v>
      </c>
      <c r="E26" s="0" t="n">
        <v>61597629.1105464</v>
      </c>
      <c r="F26" s="0" t="n">
        <v>0</v>
      </c>
      <c r="G26" s="0" t="n">
        <v>307670.874307857</v>
      </c>
      <c r="H26" s="0" t="n">
        <v>191204.131613258</v>
      </c>
      <c r="I26" s="0" t="n">
        <v>95312.4611729082</v>
      </c>
    </row>
    <row r="27" customFormat="false" ht="12.8" hidden="false" customHeight="false" outlineLevel="0" collapsed="false">
      <c r="A27" s="0" t="n">
        <v>74</v>
      </c>
      <c r="B27" s="0" t="n">
        <v>19717357.5887034</v>
      </c>
      <c r="C27" s="0" t="n">
        <v>19138350.6595337</v>
      </c>
      <c r="D27" s="0" t="n">
        <v>63578765.7863693</v>
      </c>
      <c r="E27" s="0" t="n">
        <v>62141729.3135064</v>
      </c>
      <c r="F27" s="0" t="n">
        <v>10356954.8855844</v>
      </c>
      <c r="G27" s="0" t="n">
        <v>315735.442042332</v>
      </c>
      <c r="H27" s="0" t="n">
        <v>195281.558079918</v>
      </c>
      <c r="I27" s="0" t="n">
        <v>97128.4700677565</v>
      </c>
    </row>
    <row r="28" customFormat="false" ht="12.8" hidden="false" customHeight="false" outlineLevel="0" collapsed="false">
      <c r="A28" s="0" t="n">
        <v>75</v>
      </c>
      <c r="B28" s="0" t="n">
        <v>17479015.1075059</v>
      </c>
      <c r="C28" s="0" t="n">
        <v>16895941.7127174</v>
      </c>
      <c r="D28" s="0" t="n">
        <v>56401965.7958951</v>
      </c>
      <c r="E28" s="0" t="n">
        <v>63500057.0877481</v>
      </c>
      <c r="F28" s="0" t="n">
        <v>0</v>
      </c>
      <c r="G28" s="0" t="n">
        <v>310609.324124406</v>
      </c>
      <c r="H28" s="0" t="n">
        <v>202639.729206156</v>
      </c>
      <c r="I28" s="0" t="n">
        <v>99749.0592256444</v>
      </c>
    </row>
    <row r="29" customFormat="false" ht="12.8" hidden="false" customHeight="false" outlineLevel="0" collapsed="false">
      <c r="A29" s="0" t="n">
        <v>76</v>
      </c>
      <c r="B29" s="0" t="n">
        <v>20589192.4659837</v>
      </c>
      <c r="C29" s="0" t="n">
        <v>19988231.4063379</v>
      </c>
      <c r="D29" s="0" t="n">
        <v>66706247.3251413</v>
      </c>
      <c r="E29" s="0" t="n">
        <v>64480903.0653521</v>
      </c>
      <c r="F29" s="0" t="n">
        <v>10746817.1775587</v>
      </c>
      <c r="G29" s="0" t="n">
        <v>325085.040985508</v>
      </c>
      <c r="H29" s="0" t="n">
        <v>205927.582417678</v>
      </c>
      <c r="I29" s="0" t="n">
        <v>99926.3374893916</v>
      </c>
    </row>
    <row r="30" customFormat="false" ht="12.8" hidden="false" customHeight="false" outlineLevel="0" collapsed="false">
      <c r="A30" s="0" t="n">
        <v>77</v>
      </c>
      <c r="B30" s="0" t="n">
        <v>17948122.9556862</v>
      </c>
      <c r="C30" s="0" t="n">
        <v>17332090.1436396</v>
      </c>
      <c r="D30" s="0" t="n">
        <v>58114111.3387401</v>
      </c>
      <c r="E30" s="0" t="n">
        <v>64754746.6604184</v>
      </c>
      <c r="F30" s="0" t="n">
        <v>0</v>
      </c>
      <c r="G30" s="0" t="n">
        <v>326865.8410469</v>
      </c>
      <c r="H30" s="0" t="n">
        <v>216847.470233257</v>
      </c>
      <c r="I30" s="0" t="n">
        <v>103313.572523547</v>
      </c>
    </row>
    <row r="31" customFormat="false" ht="12.8" hidden="false" customHeight="false" outlineLevel="0" collapsed="false">
      <c r="A31" s="0" t="n">
        <v>78</v>
      </c>
      <c r="B31" s="0" t="n">
        <v>21202185.5430572</v>
      </c>
      <c r="C31" s="0" t="n">
        <v>20573292.7080585</v>
      </c>
      <c r="D31" s="0" t="n">
        <v>68902681.6440523</v>
      </c>
      <c r="E31" s="0" t="n">
        <v>66047814.721359</v>
      </c>
      <c r="F31" s="0" t="n">
        <v>11007969.1202265</v>
      </c>
      <c r="G31" s="0" t="n">
        <v>337578.169310682</v>
      </c>
      <c r="H31" s="0" t="n">
        <v>219413.841326562</v>
      </c>
      <c r="I31" s="0" t="n">
        <v>102715.463373592</v>
      </c>
    </row>
    <row r="32" customFormat="false" ht="12.8" hidden="false" customHeight="false" outlineLevel="0" collapsed="false">
      <c r="A32" s="0" t="n">
        <v>79</v>
      </c>
      <c r="B32" s="0" t="n">
        <v>18516484.4417064</v>
      </c>
      <c r="C32" s="0" t="n">
        <v>17884891.7187894</v>
      </c>
      <c r="D32" s="0" t="n">
        <v>60180841.6248335</v>
      </c>
      <c r="E32" s="0" t="n">
        <v>66411430.6352614</v>
      </c>
      <c r="F32" s="0" t="n">
        <v>0</v>
      </c>
      <c r="G32" s="0" t="n">
        <v>338478.839621505</v>
      </c>
      <c r="H32" s="0" t="n">
        <v>220657.018611244</v>
      </c>
      <c r="I32" s="0" t="n">
        <v>103509.806691832</v>
      </c>
    </row>
    <row r="33" customFormat="false" ht="12.8" hidden="false" customHeight="false" outlineLevel="0" collapsed="false">
      <c r="A33" s="0" t="n">
        <v>80</v>
      </c>
      <c r="B33" s="0" t="n">
        <v>21744744.529617</v>
      </c>
      <c r="C33" s="0" t="n">
        <v>21094854.0294075</v>
      </c>
      <c r="D33" s="0" t="n">
        <v>70798762.2286619</v>
      </c>
      <c r="E33" s="0" t="n">
        <v>67375415.4907504</v>
      </c>
      <c r="F33" s="0" t="n">
        <v>11229235.9151251</v>
      </c>
      <c r="G33" s="0" t="n">
        <v>354613.576674913</v>
      </c>
      <c r="H33" s="0" t="n">
        <v>223395.013301289</v>
      </c>
      <c r="I33" s="0" t="n">
        <v>102688.443190472</v>
      </c>
    </row>
    <row r="34" customFormat="false" ht="12.8" hidden="false" customHeight="false" outlineLevel="0" collapsed="false">
      <c r="A34" s="0" t="n">
        <v>81</v>
      </c>
      <c r="B34" s="0" t="n">
        <v>19059636.78247</v>
      </c>
      <c r="C34" s="0" t="n">
        <v>18394467.298745</v>
      </c>
      <c r="D34" s="0" t="n">
        <v>62068737.3707032</v>
      </c>
      <c r="E34" s="0" t="n">
        <v>67969489.3791301</v>
      </c>
      <c r="F34" s="0" t="n">
        <v>0</v>
      </c>
      <c r="G34" s="0" t="n">
        <v>366183.577847866</v>
      </c>
      <c r="H34" s="0" t="n">
        <v>227235.371892339</v>
      </c>
      <c r="I34" s="0" t="n">
        <v>102500.762835434</v>
      </c>
    </row>
    <row r="35" customFormat="false" ht="12.8" hidden="false" customHeight="false" outlineLevel="0" collapsed="false">
      <c r="A35" s="0" t="n">
        <v>82</v>
      </c>
      <c r="B35" s="0" t="n">
        <v>22301086.8102038</v>
      </c>
      <c r="C35" s="0" t="n">
        <v>21627691.0532637</v>
      </c>
      <c r="D35" s="0" t="n">
        <v>72743169.354912</v>
      </c>
      <c r="E35" s="0" t="n">
        <v>68772175.3975901</v>
      </c>
      <c r="F35" s="0" t="n">
        <v>11462029.2329317</v>
      </c>
      <c r="G35" s="0" t="n">
        <v>380952.251139796</v>
      </c>
      <c r="H35" s="0" t="n">
        <v>222841.423241976</v>
      </c>
      <c r="I35" s="0" t="n">
        <v>99431.5465119042</v>
      </c>
    </row>
    <row r="36" customFormat="false" ht="12.8" hidden="false" customHeight="false" outlineLevel="0" collapsed="false">
      <c r="A36" s="0" t="n">
        <v>83</v>
      </c>
      <c r="B36" s="0" t="n">
        <v>19495912.6760832</v>
      </c>
      <c r="C36" s="0" t="n">
        <v>18790255.7428275</v>
      </c>
      <c r="D36" s="0" t="n">
        <v>63531319.3288382</v>
      </c>
      <c r="E36" s="0" t="n">
        <v>69088680.5428195</v>
      </c>
      <c r="F36" s="0" t="n">
        <v>0</v>
      </c>
      <c r="G36" s="0" t="n">
        <v>398171.780292753</v>
      </c>
      <c r="H36" s="0" t="n">
        <v>234591.354895329</v>
      </c>
      <c r="I36" s="0" t="n">
        <v>104133.997239399</v>
      </c>
    </row>
    <row r="37" customFormat="false" ht="12.8" hidden="false" customHeight="false" outlineLevel="0" collapsed="false">
      <c r="A37" s="0" t="n">
        <v>84</v>
      </c>
      <c r="B37" s="0" t="n">
        <v>22836955.0233478</v>
      </c>
      <c r="C37" s="0" t="n">
        <v>22143447.7586969</v>
      </c>
      <c r="D37" s="0" t="n">
        <v>74625009.0083123</v>
      </c>
      <c r="E37" s="0" t="n">
        <v>70211768.947777</v>
      </c>
      <c r="F37" s="0" t="n">
        <v>11701961.4912962</v>
      </c>
      <c r="G37" s="0" t="n">
        <v>384558.281022536</v>
      </c>
      <c r="H37" s="0" t="n">
        <v>235810.492327437</v>
      </c>
      <c r="I37" s="0" t="n">
        <v>104483.559001365</v>
      </c>
    </row>
    <row r="38" customFormat="false" ht="12.8" hidden="false" customHeight="false" outlineLevel="0" collapsed="false">
      <c r="A38" s="0" t="n">
        <v>85</v>
      </c>
      <c r="B38" s="0" t="n">
        <v>19943617.4333836</v>
      </c>
      <c r="C38" s="0" t="n">
        <v>19192544.3725207</v>
      </c>
      <c r="D38" s="0" t="n">
        <v>65075615.6100965</v>
      </c>
      <c r="E38" s="0" t="n">
        <v>70410034.1646367</v>
      </c>
      <c r="F38" s="0" t="n">
        <v>0</v>
      </c>
      <c r="G38" s="0" t="n">
        <v>444439.468636234</v>
      </c>
      <c r="H38" s="0" t="n">
        <v>234811.510732106</v>
      </c>
      <c r="I38" s="0" t="n">
        <v>102602.973563744</v>
      </c>
    </row>
    <row r="39" customFormat="false" ht="12.8" hidden="false" customHeight="false" outlineLevel="0" collapsed="false">
      <c r="A39" s="0" t="n">
        <v>86</v>
      </c>
      <c r="B39" s="0" t="n">
        <v>23123586.048561</v>
      </c>
      <c r="C39" s="0" t="n">
        <v>22374325.2452019</v>
      </c>
      <c r="D39" s="0" t="n">
        <v>75583399.452024</v>
      </c>
      <c r="E39" s="0" t="n">
        <v>70777980.9554127</v>
      </c>
      <c r="F39" s="0" t="n">
        <v>11796330.1592355</v>
      </c>
      <c r="G39" s="0" t="n">
        <v>433024.812481051</v>
      </c>
      <c r="H39" s="0" t="n">
        <v>242422.994108725</v>
      </c>
      <c r="I39" s="0" t="n">
        <v>105447.138241767</v>
      </c>
    </row>
    <row r="40" customFormat="false" ht="12.8" hidden="false" customHeight="false" outlineLevel="0" collapsed="false">
      <c r="A40" s="0" t="n">
        <v>87</v>
      </c>
      <c r="B40" s="0" t="n">
        <v>20227073.161906</v>
      </c>
      <c r="C40" s="0" t="n">
        <v>19471304.1374384</v>
      </c>
      <c r="D40" s="0" t="n">
        <v>66137330.2259965</v>
      </c>
      <c r="E40" s="0" t="n">
        <v>71239393.0410923</v>
      </c>
      <c r="F40" s="0" t="n">
        <v>0</v>
      </c>
      <c r="G40" s="0" t="n">
        <v>435726.98542058</v>
      </c>
      <c r="H40" s="0" t="n">
        <v>246172.781145209</v>
      </c>
      <c r="I40" s="0" t="n">
        <v>105527.511288269</v>
      </c>
    </row>
    <row r="41" customFormat="false" ht="12.8" hidden="false" customHeight="false" outlineLevel="0" collapsed="false">
      <c r="A41" s="0" t="n">
        <v>88</v>
      </c>
      <c r="B41" s="0" t="n">
        <v>23379348.8207869</v>
      </c>
      <c r="C41" s="0" t="n">
        <v>22632597.3500892</v>
      </c>
      <c r="D41" s="0" t="n">
        <v>76537387.1311492</v>
      </c>
      <c r="E41" s="0" t="n">
        <v>71454605.592172</v>
      </c>
      <c r="F41" s="0" t="n">
        <v>11909100.9320287</v>
      </c>
      <c r="G41" s="0" t="n">
        <v>421002.075790207</v>
      </c>
      <c r="H41" s="0" t="n">
        <v>250434.375313456</v>
      </c>
      <c r="I41" s="0" t="n">
        <v>107592.885134346</v>
      </c>
    </row>
    <row r="42" customFormat="false" ht="12.8" hidden="false" customHeight="false" outlineLevel="0" collapsed="false">
      <c r="A42" s="0" t="n">
        <v>89</v>
      </c>
      <c r="B42" s="0" t="n">
        <v>20795918.9498426</v>
      </c>
      <c r="C42" s="0" t="n">
        <v>20024515.8156103</v>
      </c>
      <c r="D42" s="0" t="n">
        <v>68117004.1781574</v>
      </c>
      <c r="E42" s="0" t="n">
        <v>73128300.4949451</v>
      </c>
      <c r="F42" s="0" t="n">
        <v>0</v>
      </c>
      <c r="G42" s="0" t="n">
        <v>434460.84350234</v>
      </c>
      <c r="H42" s="0" t="n">
        <v>259979.44059118</v>
      </c>
      <c r="I42" s="0" t="n">
        <v>109946.928769787</v>
      </c>
    </row>
    <row r="43" customFormat="false" ht="12.8" hidden="false" customHeight="false" outlineLevel="0" collapsed="false">
      <c r="A43" s="0" t="n">
        <v>90</v>
      </c>
      <c r="B43" s="0" t="n">
        <v>24260461.944292</v>
      </c>
      <c r="C43" s="0" t="n">
        <v>23508239.645132</v>
      </c>
      <c r="D43" s="0" t="n">
        <v>79610769.1216898</v>
      </c>
      <c r="E43" s="0" t="n">
        <v>74125350.3142387</v>
      </c>
      <c r="F43" s="0" t="n">
        <v>12354225.0523731</v>
      </c>
      <c r="G43" s="0" t="n">
        <v>421519.211161032</v>
      </c>
      <c r="H43" s="0" t="n">
        <v>255322.085599952</v>
      </c>
      <c r="I43" s="0" t="n">
        <v>107687.146284379</v>
      </c>
    </row>
    <row r="44" customFormat="false" ht="12.8" hidden="false" customHeight="false" outlineLevel="0" collapsed="false">
      <c r="A44" s="0" t="n">
        <v>91</v>
      </c>
      <c r="B44" s="0" t="n">
        <v>21215918.9922992</v>
      </c>
      <c r="C44" s="0" t="n">
        <v>20427658.0138127</v>
      </c>
      <c r="D44" s="0" t="n">
        <v>69568820.9706876</v>
      </c>
      <c r="E44" s="0" t="n">
        <v>74489652.5365142</v>
      </c>
      <c r="F44" s="0" t="n">
        <v>0</v>
      </c>
      <c r="G44" s="0" t="n">
        <v>443501.540882521</v>
      </c>
      <c r="H44" s="0" t="n">
        <v>266145.094566195</v>
      </c>
      <c r="I44" s="0" t="n">
        <v>112306.204339627</v>
      </c>
    </row>
    <row r="45" customFormat="false" ht="12.8" hidden="false" customHeight="false" outlineLevel="0" collapsed="false">
      <c r="A45" s="0" t="n">
        <v>92</v>
      </c>
      <c r="B45" s="0" t="n">
        <v>24666727.6985982</v>
      </c>
      <c r="C45" s="0" t="n">
        <v>23864759.3506244</v>
      </c>
      <c r="D45" s="0" t="n">
        <v>80890516.4444093</v>
      </c>
      <c r="E45" s="0" t="n">
        <v>75133788.9077542</v>
      </c>
      <c r="F45" s="0" t="n">
        <v>12522298.1512924</v>
      </c>
      <c r="G45" s="0" t="n">
        <v>461880.307780547</v>
      </c>
      <c r="H45" s="0" t="n">
        <v>263528.37722346</v>
      </c>
      <c r="I45" s="0" t="n">
        <v>109370.947099664</v>
      </c>
    </row>
    <row r="46" customFormat="false" ht="12.8" hidden="false" customHeight="false" outlineLevel="0" collapsed="false">
      <c r="A46" s="0" t="n">
        <v>93</v>
      </c>
      <c r="B46" s="0" t="n">
        <v>21398451.7437444</v>
      </c>
      <c r="C46" s="0" t="n">
        <v>20571026.1751281</v>
      </c>
      <c r="D46" s="0" t="n">
        <v>70130041.76974</v>
      </c>
      <c r="E46" s="0" t="n">
        <v>74836194.3086193</v>
      </c>
      <c r="F46" s="0" t="n">
        <v>0</v>
      </c>
      <c r="G46" s="0" t="n">
        <v>478876.269861758</v>
      </c>
      <c r="H46" s="0" t="n">
        <v>269375.052963059</v>
      </c>
      <c r="I46" s="0" t="n">
        <v>113106.065416478</v>
      </c>
    </row>
    <row r="47" customFormat="false" ht="12.8" hidden="false" customHeight="false" outlineLevel="0" collapsed="false">
      <c r="A47" s="0" t="n">
        <v>94</v>
      </c>
      <c r="B47" s="0" t="n">
        <v>24829903.8345106</v>
      </c>
      <c r="C47" s="0" t="n">
        <v>24018967.2958969</v>
      </c>
      <c r="D47" s="0" t="n">
        <v>81507617.0906598</v>
      </c>
      <c r="E47" s="0" t="n">
        <v>75516763.4561388</v>
      </c>
      <c r="F47" s="0" t="n">
        <v>12586127.2426898</v>
      </c>
      <c r="G47" s="0" t="n">
        <v>464457.218539581</v>
      </c>
      <c r="H47" s="0" t="n">
        <v>268116.966401174</v>
      </c>
      <c r="I47" s="0" t="n">
        <v>111946.219532798</v>
      </c>
    </row>
    <row r="48" customFormat="false" ht="12.8" hidden="false" customHeight="false" outlineLevel="0" collapsed="false">
      <c r="A48" s="0" t="n">
        <v>95</v>
      </c>
      <c r="B48" s="0" t="n">
        <v>21909529.0065305</v>
      </c>
      <c r="C48" s="0" t="n">
        <v>21085630.4649529</v>
      </c>
      <c r="D48" s="0" t="n">
        <v>71965746.174004</v>
      </c>
      <c r="E48" s="0" t="n">
        <v>76644085.5367389</v>
      </c>
      <c r="F48" s="0" t="n">
        <v>0</v>
      </c>
      <c r="G48" s="0" t="n">
        <v>480728.959177709</v>
      </c>
      <c r="H48" s="0" t="n">
        <v>266975.257217836</v>
      </c>
      <c r="I48" s="0" t="n">
        <v>108849.035974433</v>
      </c>
    </row>
    <row r="49" customFormat="false" ht="12.8" hidden="false" customHeight="false" outlineLevel="0" collapsed="false">
      <c r="A49" s="0" t="n">
        <v>96</v>
      </c>
      <c r="B49" s="0" t="n">
        <v>25539307.4912823</v>
      </c>
      <c r="C49" s="0" t="n">
        <v>24707125.0763991</v>
      </c>
      <c r="D49" s="0" t="n">
        <v>83949268.2933349</v>
      </c>
      <c r="E49" s="0" t="n">
        <v>77607106.0696048</v>
      </c>
      <c r="F49" s="0" t="n">
        <v>12934517.6782675</v>
      </c>
      <c r="G49" s="0" t="n">
        <v>468517.198052063</v>
      </c>
      <c r="H49" s="0" t="n">
        <v>281996.461074488</v>
      </c>
      <c r="I49" s="0" t="n">
        <v>116669.651080877</v>
      </c>
    </row>
    <row r="50" customFormat="false" ht="12.8" hidden="false" customHeight="false" outlineLevel="0" collapsed="false">
      <c r="A50" s="0" t="n">
        <v>97</v>
      </c>
      <c r="B50" s="0" t="n">
        <v>22488406.6349103</v>
      </c>
      <c r="C50" s="0" t="n">
        <v>21639252.0239412</v>
      </c>
      <c r="D50" s="0" t="n">
        <v>73921011.3805358</v>
      </c>
      <c r="E50" s="0" t="n">
        <v>78538804.5407825</v>
      </c>
      <c r="F50" s="0" t="n">
        <v>0</v>
      </c>
      <c r="G50" s="0" t="n">
        <v>480445.412011972</v>
      </c>
      <c r="H50" s="0" t="n">
        <v>286933.494128475</v>
      </c>
      <c r="I50" s="0" t="n">
        <v>116822.435469427</v>
      </c>
    </row>
    <row r="51" customFormat="false" ht="12.8" hidden="false" customHeight="false" outlineLevel="0" collapsed="false">
      <c r="A51" s="0" t="n">
        <v>98</v>
      </c>
      <c r="B51" s="0" t="n">
        <v>26249829.2585389</v>
      </c>
      <c r="C51" s="0" t="n">
        <v>25361099.1111278</v>
      </c>
      <c r="D51" s="0" t="n">
        <v>86215297.5657842</v>
      </c>
      <c r="E51" s="0" t="n">
        <v>79588145.4825402</v>
      </c>
      <c r="F51" s="0" t="n">
        <v>13264690.9137567</v>
      </c>
      <c r="G51" s="0" t="n">
        <v>512413.191944163</v>
      </c>
      <c r="H51" s="0" t="n">
        <v>294271.692002787</v>
      </c>
      <c r="I51" s="0" t="n">
        <v>117207.519234493</v>
      </c>
    </row>
    <row r="52" customFormat="false" ht="12.8" hidden="false" customHeight="false" outlineLevel="0" collapsed="false">
      <c r="A52" s="0" t="n">
        <v>99</v>
      </c>
      <c r="B52" s="0" t="n">
        <v>23278141.2238633</v>
      </c>
      <c r="C52" s="0" t="n">
        <v>22433261.1574939</v>
      </c>
      <c r="D52" s="0" t="n">
        <v>76692760.0680745</v>
      </c>
      <c r="E52" s="0" t="n">
        <v>81359848.7316392</v>
      </c>
      <c r="F52" s="0" t="n">
        <v>0</v>
      </c>
      <c r="G52" s="0" t="n">
        <v>463999.688137235</v>
      </c>
      <c r="H52" s="0" t="n">
        <v>297837.235127105</v>
      </c>
      <c r="I52" s="0" t="n">
        <v>118633.061578643</v>
      </c>
    </row>
    <row r="53" customFormat="false" ht="12.8" hidden="false" customHeight="false" outlineLevel="0" collapsed="false">
      <c r="A53" s="0" t="n">
        <v>100</v>
      </c>
      <c r="B53" s="0" t="n">
        <v>27278433.7202761</v>
      </c>
      <c r="C53" s="0" t="n">
        <v>26401300.0618646</v>
      </c>
      <c r="D53" s="0" t="n">
        <v>89827451.8839141</v>
      </c>
      <c r="E53" s="0" t="n">
        <v>82799614.3015209</v>
      </c>
      <c r="F53" s="0" t="n">
        <v>13799935.7169202</v>
      </c>
      <c r="G53" s="0" t="n">
        <v>492158.553472461</v>
      </c>
      <c r="H53" s="0" t="n">
        <v>301554.272217299</v>
      </c>
      <c r="I53" s="0" t="n">
        <v>119172.618173966</v>
      </c>
    </row>
    <row r="54" customFormat="false" ht="12.8" hidden="false" customHeight="false" outlineLevel="0" collapsed="false">
      <c r="A54" s="0" t="n">
        <v>101</v>
      </c>
      <c r="B54" s="0" t="n">
        <v>23911427.864499</v>
      </c>
      <c r="C54" s="0" t="n">
        <v>23031035.0590392</v>
      </c>
      <c r="D54" s="0" t="n">
        <v>78801994.461858</v>
      </c>
      <c r="E54" s="0" t="n">
        <v>83493663.2921967</v>
      </c>
      <c r="F54" s="0" t="n">
        <v>0</v>
      </c>
      <c r="G54" s="0" t="n">
        <v>512958.708324234</v>
      </c>
      <c r="H54" s="0" t="n">
        <v>288352.159776806</v>
      </c>
      <c r="I54" s="0" t="n">
        <v>112974.196226781</v>
      </c>
    </row>
    <row r="55" customFormat="false" ht="12.8" hidden="false" customHeight="false" outlineLevel="0" collapsed="false">
      <c r="A55" s="0" t="n">
        <v>102</v>
      </c>
      <c r="B55" s="0" t="n">
        <v>27787282.9478069</v>
      </c>
      <c r="C55" s="0" t="n">
        <v>26929565.5268754</v>
      </c>
      <c r="D55" s="0" t="n">
        <v>91690280.8506148</v>
      </c>
      <c r="E55" s="0" t="n">
        <v>84412283.1260682</v>
      </c>
      <c r="F55" s="0" t="n">
        <v>14068713.8543447</v>
      </c>
      <c r="G55" s="0" t="n">
        <v>481990.854545366</v>
      </c>
      <c r="H55" s="0" t="n">
        <v>295758.842029951</v>
      </c>
      <c r="I55" s="0" t="n">
        <v>114239.606223144</v>
      </c>
    </row>
    <row r="56" customFormat="false" ht="12.8" hidden="false" customHeight="false" outlineLevel="0" collapsed="false">
      <c r="A56" s="0" t="n">
        <v>103</v>
      </c>
      <c r="B56" s="0" t="n">
        <v>24306883.1327037</v>
      </c>
      <c r="C56" s="0" t="n">
        <v>23440724.9469474</v>
      </c>
      <c r="D56" s="0" t="n">
        <v>80259219.3177795</v>
      </c>
      <c r="E56" s="0" t="n">
        <v>84915226.7233265</v>
      </c>
      <c r="F56" s="0" t="n">
        <v>0</v>
      </c>
      <c r="G56" s="0" t="n">
        <v>498606.580506372</v>
      </c>
      <c r="H56" s="0" t="n">
        <v>289045.052548071</v>
      </c>
      <c r="I56" s="0" t="n">
        <v>112152.218145483</v>
      </c>
    </row>
    <row r="57" customFormat="false" ht="12.8" hidden="false" customHeight="false" outlineLevel="0" collapsed="false">
      <c r="A57" s="0" t="n">
        <v>104</v>
      </c>
      <c r="B57" s="0" t="n">
        <v>28196501.7611276</v>
      </c>
      <c r="C57" s="0" t="n">
        <v>27340811.8311949</v>
      </c>
      <c r="D57" s="0" t="n">
        <v>93114383.2617778</v>
      </c>
      <c r="E57" s="0" t="n">
        <v>85585196.2799497</v>
      </c>
      <c r="F57" s="0" t="n">
        <v>14264199.3799916</v>
      </c>
      <c r="G57" s="0" t="n">
        <v>476814.535599326</v>
      </c>
      <c r="H57" s="0" t="n">
        <v>298036.491582618</v>
      </c>
      <c r="I57" s="0" t="n">
        <v>115484.146786737</v>
      </c>
    </row>
    <row r="58" customFormat="false" ht="12.8" hidden="false" customHeight="false" outlineLevel="0" collapsed="false">
      <c r="A58" s="0" t="n">
        <v>105</v>
      </c>
      <c r="B58" s="0" t="n">
        <v>24650929.7392175</v>
      </c>
      <c r="C58" s="0" t="n">
        <v>23787067.5393227</v>
      </c>
      <c r="D58" s="0" t="n">
        <v>81488779.9390156</v>
      </c>
      <c r="E58" s="0" t="n">
        <v>86044696.3565246</v>
      </c>
      <c r="F58" s="0" t="n">
        <v>0</v>
      </c>
      <c r="G58" s="0" t="n">
        <v>482100.644372868</v>
      </c>
      <c r="H58" s="0" t="n">
        <v>299741.480120408</v>
      </c>
      <c r="I58" s="0" t="n">
        <v>117171.53628789</v>
      </c>
    </row>
    <row r="59" customFormat="false" ht="12.8" hidden="false" customHeight="false" outlineLevel="0" collapsed="false">
      <c r="A59" s="0" t="n">
        <v>106</v>
      </c>
      <c r="B59" s="0" t="n">
        <v>28625721.0214006</v>
      </c>
      <c r="C59" s="0" t="n">
        <v>27726589.0446685</v>
      </c>
      <c r="D59" s="0" t="n">
        <v>94465071.2749767</v>
      </c>
      <c r="E59" s="0" t="n">
        <v>86746954.746933</v>
      </c>
      <c r="F59" s="0" t="n">
        <v>14457825.7911555</v>
      </c>
      <c r="G59" s="0" t="n">
        <v>508629.671113402</v>
      </c>
      <c r="H59" s="0" t="n">
        <v>306818.444901159</v>
      </c>
      <c r="I59" s="0" t="n">
        <v>119548.372453702</v>
      </c>
    </row>
    <row r="60" customFormat="false" ht="12.8" hidden="false" customHeight="false" outlineLevel="0" collapsed="false">
      <c r="A60" s="0" t="n">
        <v>107</v>
      </c>
      <c r="B60" s="0" t="n">
        <v>24973450.4539335</v>
      </c>
      <c r="C60" s="0" t="n">
        <v>24054774.7963325</v>
      </c>
      <c r="D60" s="0" t="n">
        <v>82444403.6354522</v>
      </c>
      <c r="E60" s="0" t="n">
        <v>86935871.3880151</v>
      </c>
      <c r="F60" s="0" t="n">
        <v>0</v>
      </c>
      <c r="G60" s="0" t="n">
        <v>530081.001624632</v>
      </c>
      <c r="H60" s="0" t="n">
        <v>304976.777551428</v>
      </c>
      <c r="I60" s="0" t="n">
        <v>119454.112035642</v>
      </c>
    </row>
    <row r="61" customFormat="false" ht="12.8" hidden="false" customHeight="false" outlineLevel="0" collapsed="false">
      <c r="A61" s="0" t="n">
        <v>108</v>
      </c>
      <c r="B61" s="0" t="n">
        <v>28934012.6679443</v>
      </c>
      <c r="C61" s="0" t="n">
        <v>27986676.8307472</v>
      </c>
      <c r="D61" s="0" t="n">
        <v>95374868.3522445</v>
      </c>
      <c r="E61" s="0" t="n">
        <v>87535116.2415592</v>
      </c>
      <c r="F61" s="0" t="n">
        <v>14589186.0402599</v>
      </c>
      <c r="G61" s="0" t="n">
        <v>561055.429600731</v>
      </c>
      <c r="H61" s="0" t="n">
        <v>304342.949642383</v>
      </c>
      <c r="I61" s="0" t="n">
        <v>117053.511362901</v>
      </c>
    </row>
    <row r="62" customFormat="false" ht="12.8" hidden="false" customHeight="false" outlineLevel="0" collapsed="false">
      <c r="A62" s="0" t="n">
        <v>109</v>
      </c>
      <c r="B62" s="0" t="n">
        <v>25384838.9922863</v>
      </c>
      <c r="C62" s="0" t="n">
        <v>24480235.9771052</v>
      </c>
      <c r="D62" s="0" t="n">
        <v>83926562.769026</v>
      </c>
      <c r="E62" s="0" t="n">
        <v>88457217.5304426</v>
      </c>
      <c r="F62" s="0" t="n">
        <v>0</v>
      </c>
      <c r="G62" s="0" t="n">
        <v>517851.786743105</v>
      </c>
      <c r="H62" s="0" t="n">
        <v>304736.666203045</v>
      </c>
      <c r="I62" s="0" t="n">
        <v>117163.660335587</v>
      </c>
    </row>
    <row r="63" customFormat="false" ht="12.8" hidden="false" customHeight="false" outlineLevel="0" collapsed="false">
      <c r="A63" s="0" t="n">
        <v>110</v>
      </c>
      <c r="B63" s="0" t="n">
        <v>29244646.6580627</v>
      </c>
      <c r="C63" s="0" t="n">
        <v>28331943.873029</v>
      </c>
      <c r="D63" s="0" t="n">
        <v>96568423.6945946</v>
      </c>
      <c r="E63" s="0" t="n">
        <v>88549055.7310435</v>
      </c>
      <c r="F63" s="0" t="n">
        <v>14758175.9551739</v>
      </c>
      <c r="G63" s="0" t="n">
        <v>536379.993235202</v>
      </c>
      <c r="H63" s="0" t="n">
        <v>296525.467689609</v>
      </c>
      <c r="I63" s="0" t="n">
        <v>113996.177298324</v>
      </c>
    </row>
    <row r="64" customFormat="false" ht="12.8" hidden="false" customHeight="false" outlineLevel="0" collapsed="false">
      <c r="A64" s="0" t="n">
        <v>111</v>
      </c>
      <c r="B64" s="0" t="n">
        <v>25572856.9317034</v>
      </c>
      <c r="C64" s="0" t="n">
        <v>24659667.9678239</v>
      </c>
      <c r="D64" s="0" t="n">
        <v>84559059.5847015</v>
      </c>
      <c r="E64" s="0" t="n">
        <v>89018073.7240322</v>
      </c>
      <c r="F64" s="0" t="n">
        <v>0</v>
      </c>
      <c r="G64" s="0" t="n">
        <v>527652.504524024</v>
      </c>
      <c r="H64" s="0" t="n">
        <v>305172.138928487</v>
      </c>
      <c r="I64" s="0" t="n">
        <v>114806.172038449</v>
      </c>
    </row>
    <row r="65" customFormat="false" ht="12.8" hidden="false" customHeight="false" outlineLevel="0" collapsed="false">
      <c r="A65" s="0" t="n">
        <v>112</v>
      </c>
      <c r="B65" s="0" t="n">
        <v>29881941.4049204</v>
      </c>
      <c r="C65" s="0" t="n">
        <v>28963542.5650949</v>
      </c>
      <c r="D65" s="0" t="n">
        <v>98746009.5657016</v>
      </c>
      <c r="E65" s="0" t="n">
        <v>90427100.8490347</v>
      </c>
      <c r="F65" s="0" t="n">
        <v>15071183.4748391</v>
      </c>
      <c r="G65" s="0" t="n">
        <v>533590.356990481</v>
      </c>
      <c r="H65" s="0" t="n">
        <v>304847.466651272</v>
      </c>
      <c r="I65" s="0" t="n">
        <v>114230.023119691</v>
      </c>
    </row>
    <row r="66" customFormat="false" ht="12.8" hidden="false" customHeight="false" outlineLevel="0" collapsed="false">
      <c r="A66" s="0" t="n">
        <v>113</v>
      </c>
      <c r="B66" s="0" t="n">
        <v>26091271.5531539</v>
      </c>
      <c r="C66" s="0" t="n">
        <v>25191720.7987509</v>
      </c>
      <c r="D66" s="0" t="n">
        <v>86413995.8623004</v>
      </c>
      <c r="E66" s="0" t="n">
        <v>90826909.6364985</v>
      </c>
      <c r="F66" s="0" t="n">
        <v>0</v>
      </c>
      <c r="G66" s="0" t="n">
        <v>494782.395782271</v>
      </c>
      <c r="H66" s="0" t="n">
        <v>319488.137221691</v>
      </c>
      <c r="I66" s="0" t="n">
        <v>121828.887712993</v>
      </c>
    </row>
    <row r="67" customFormat="false" ht="12.8" hidden="false" customHeight="false" outlineLevel="0" collapsed="false">
      <c r="A67" s="0" t="n">
        <v>114</v>
      </c>
      <c r="B67" s="0" t="n">
        <v>30134882.2104413</v>
      </c>
      <c r="C67" s="0" t="n">
        <v>29196905.0219976</v>
      </c>
      <c r="D67" s="0" t="n">
        <v>99559556.0787634</v>
      </c>
      <c r="E67" s="0" t="n">
        <v>91109952.5220889</v>
      </c>
      <c r="F67" s="0" t="n">
        <v>15184992.0870148</v>
      </c>
      <c r="G67" s="0" t="n">
        <v>530989.412135625</v>
      </c>
      <c r="H67" s="0" t="n">
        <v>320683.071950505</v>
      </c>
      <c r="I67" s="0" t="n">
        <v>123292.434796654</v>
      </c>
    </row>
    <row r="68" customFormat="false" ht="12.8" hidden="false" customHeight="false" outlineLevel="0" collapsed="false">
      <c r="A68" s="0" t="n">
        <v>115</v>
      </c>
      <c r="B68" s="0" t="n">
        <v>26374083.2732366</v>
      </c>
      <c r="C68" s="0" t="n">
        <v>25413176.6961319</v>
      </c>
      <c r="D68" s="0" t="n">
        <v>87192256.1063472</v>
      </c>
      <c r="E68" s="0" t="n">
        <v>91522081.0895624</v>
      </c>
      <c r="F68" s="0" t="n">
        <v>0</v>
      </c>
      <c r="G68" s="0" t="n">
        <v>555853.830522871</v>
      </c>
      <c r="H68" s="0" t="n">
        <v>319944.198611598</v>
      </c>
      <c r="I68" s="0" t="n">
        <v>121583.639957565</v>
      </c>
    </row>
    <row r="69" customFormat="false" ht="12.8" hidden="false" customHeight="false" outlineLevel="0" collapsed="false">
      <c r="A69" s="0" t="n">
        <v>116</v>
      </c>
      <c r="B69" s="0" t="n">
        <v>30629112.5561544</v>
      </c>
      <c r="C69" s="0" t="n">
        <v>29650102.3924658</v>
      </c>
      <c r="D69" s="0" t="n">
        <v>101151811.321163</v>
      </c>
      <c r="E69" s="0" t="n">
        <v>92518689.0732467</v>
      </c>
      <c r="F69" s="0" t="n">
        <v>15419781.5122078</v>
      </c>
      <c r="G69" s="0" t="n">
        <v>579984.71275225</v>
      </c>
      <c r="H69" s="0" t="n">
        <v>315809.007816582</v>
      </c>
      <c r="I69" s="0" t="n">
        <v>118880.633028211</v>
      </c>
    </row>
    <row r="70" customFormat="false" ht="12.8" hidden="false" customHeight="false" outlineLevel="0" collapsed="false">
      <c r="A70" s="0" t="n">
        <v>117</v>
      </c>
      <c r="B70" s="0" t="n">
        <v>26645863.6060408</v>
      </c>
      <c r="C70" s="0" t="n">
        <v>25677532.6833038</v>
      </c>
      <c r="D70" s="0" t="n">
        <v>88135907.3298337</v>
      </c>
      <c r="E70" s="0" t="n">
        <v>92542409.5034029</v>
      </c>
      <c r="F70" s="0" t="n">
        <v>0</v>
      </c>
      <c r="G70" s="0" t="n">
        <v>571164.0986844</v>
      </c>
      <c r="H70" s="0" t="n">
        <v>314624.215359493</v>
      </c>
      <c r="I70" s="0" t="n">
        <v>117918.012418727</v>
      </c>
    </row>
    <row r="71" customFormat="false" ht="12.8" hidden="false" customHeight="false" outlineLevel="0" collapsed="false">
      <c r="A71" s="0" t="n">
        <v>118</v>
      </c>
      <c r="B71" s="0" t="n">
        <v>30859947.6780195</v>
      </c>
      <c r="C71" s="0" t="n">
        <v>29896962.2597776</v>
      </c>
      <c r="D71" s="0" t="n">
        <v>102015670.26524</v>
      </c>
      <c r="E71" s="0" t="n">
        <v>93245488.9654743</v>
      </c>
      <c r="F71" s="0" t="n">
        <v>15540914.827579</v>
      </c>
      <c r="G71" s="0" t="n">
        <v>569572.438743507</v>
      </c>
      <c r="H71" s="0" t="n">
        <v>311641.935238319</v>
      </c>
      <c r="I71" s="0" t="n">
        <v>116815.77751441</v>
      </c>
    </row>
    <row r="72" customFormat="false" ht="12.8" hidden="false" customHeight="false" outlineLevel="0" collapsed="false">
      <c r="A72" s="0" t="n">
        <v>119</v>
      </c>
      <c r="B72" s="0" t="n">
        <v>26929126.4991067</v>
      </c>
      <c r="C72" s="0" t="n">
        <v>25974485.0569128</v>
      </c>
      <c r="D72" s="0" t="n">
        <v>89171170.4093171</v>
      </c>
      <c r="E72" s="0" t="n">
        <v>93573118.5722706</v>
      </c>
      <c r="F72" s="0" t="n">
        <v>0</v>
      </c>
      <c r="G72" s="0" t="n">
        <v>551541.66062823</v>
      </c>
      <c r="H72" s="0" t="n">
        <v>319385.950086423</v>
      </c>
      <c r="I72" s="0" t="n">
        <v>119591.187827434</v>
      </c>
    </row>
    <row r="73" customFormat="false" ht="12.8" hidden="false" customHeight="false" outlineLevel="0" collapsed="false">
      <c r="A73" s="0" t="n">
        <v>120</v>
      </c>
      <c r="B73" s="0" t="n">
        <v>31199371.4680612</v>
      </c>
      <c r="C73" s="0" t="n">
        <v>30238230.04721</v>
      </c>
      <c r="D73" s="0" t="n">
        <v>103233762.594607</v>
      </c>
      <c r="E73" s="0" t="n">
        <v>94271824.5919692</v>
      </c>
      <c r="F73" s="0" t="n">
        <v>15711970.7653282</v>
      </c>
      <c r="G73" s="0" t="n">
        <v>562165.507933758</v>
      </c>
      <c r="H73" s="0" t="n">
        <v>315825.098205583</v>
      </c>
      <c r="I73" s="0" t="n">
        <v>118786.878159853</v>
      </c>
    </row>
    <row r="74" customFormat="false" ht="12.8" hidden="false" customHeight="false" outlineLevel="0" collapsed="false">
      <c r="A74" s="0" t="n">
        <v>121</v>
      </c>
      <c r="B74" s="0" t="n">
        <v>27317962.0085421</v>
      </c>
      <c r="C74" s="0" t="n">
        <v>26345655.9286711</v>
      </c>
      <c r="D74" s="0" t="n">
        <v>90543399.6879933</v>
      </c>
      <c r="E74" s="0" t="n">
        <v>94835769.6581918</v>
      </c>
      <c r="F74" s="0" t="n">
        <v>0</v>
      </c>
      <c r="G74" s="0" t="n">
        <v>571915.257156374</v>
      </c>
      <c r="H74" s="0" t="n">
        <v>316576.472848314</v>
      </c>
      <c r="I74" s="0" t="n">
        <v>119734.78552327</v>
      </c>
    </row>
    <row r="75" customFormat="false" ht="12.8" hidden="false" customHeight="false" outlineLevel="0" collapsed="false">
      <c r="A75" s="0" t="n">
        <v>122</v>
      </c>
      <c r="B75" s="0" t="n">
        <v>31406843.7944439</v>
      </c>
      <c r="C75" s="0" t="n">
        <v>30458513.5144187</v>
      </c>
      <c r="D75" s="0" t="n">
        <v>104051702.573658</v>
      </c>
      <c r="E75" s="0" t="n">
        <v>94912263.6419319</v>
      </c>
      <c r="F75" s="0" t="n">
        <v>15818710.6069886</v>
      </c>
      <c r="G75" s="0" t="n">
        <v>531429.589415577</v>
      </c>
      <c r="H75" s="0" t="n">
        <v>330027.427372153</v>
      </c>
      <c r="I75" s="0" t="n">
        <v>124104.661767726</v>
      </c>
    </row>
    <row r="76" customFormat="false" ht="12.8" hidden="false" customHeight="false" outlineLevel="0" collapsed="false">
      <c r="A76" s="0" t="n">
        <v>123</v>
      </c>
      <c r="B76" s="0" t="n">
        <v>27521702.7249178</v>
      </c>
      <c r="C76" s="0" t="n">
        <v>26535960.99147</v>
      </c>
      <c r="D76" s="0" t="n">
        <v>91211840.8005302</v>
      </c>
      <c r="E76" s="0" t="n">
        <v>95393300.9769863</v>
      </c>
      <c r="F76" s="0" t="n">
        <v>0</v>
      </c>
      <c r="G76" s="0" t="n">
        <v>565785.630620643</v>
      </c>
      <c r="H76" s="0" t="n">
        <v>332008.121248477</v>
      </c>
      <c r="I76" s="0" t="n">
        <v>125639.973683876</v>
      </c>
    </row>
    <row r="77" customFormat="false" ht="12.8" hidden="false" customHeight="false" outlineLevel="0" collapsed="false">
      <c r="A77" s="0" t="n">
        <v>124</v>
      </c>
      <c r="B77" s="0" t="n">
        <v>31729142.7454085</v>
      </c>
      <c r="C77" s="0" t="n">
        <v>30734296.6053148</v>
      </c>
      <c r="D77" s="0" t="n">
        <v>104999899.294174</v>
      </c>
      <c r="E77" s="0" t="n">
        <v>95655053.5529848</v>
      </c>
      <c r="F77" s="0" t="n">
        <v>15942508.9254975</v>
      </c>
      <c r="G77" s="0" t="n">
        <v>565089.128605946</v>
      </c>
      <c r="H77" s="0" t="n">
        <v>340187.458933796</v>
      </c>
      <c r="I77" s="0" t="n">
        <v>127956.503648412</v>
      </c>
    </row>
    <row r="78" customFormat="false" ht="12.8" hidden="false" customHeight="false" outlineLevel="0" collapsed="false">
      <c r="A78" s="0" t="n">
        <v>125</v>
      </c>
      <c r="B78" s="0" t="n">
        <v>27909092.063656</v>
      </c>
      <c r="C78" s="0" t="n">
        <v>26887288.4035032</v>
      </c>
      <c r="D78" s="0" t="n">
        <v>92473289.8083025</v>
      </c>
      <c r="E78" s="0" t="n">
        <v>96611457.6964488</v>
      </c>
      <c r="F78" s="0" t="n">
        <v>0</v>
      </c>
      <c r="G78" s="0" t="n">
        <v>598574.330614727</v>
      </c>
      <c r="H78" s="0" t="n">
        <v>335532.639499723</v>
      </c>
      <c r="I78" s="0" t="n">
        <v>125280.985769051</v>
      </c>
    </row>
    <row r="79" customFormat="false" ht="12.8" hidden="false" customHeight="false" outlineLevel="0" collapsed="false">
      <c r="A79" s="0" t="n">
        <v>126</v>
      </c>
      <c r="B79" s="0" t="n">
        <v>32327897.6799222</v>
      </c>
      <c r="C79" s="0" t="n">
        <v>31337689.9573045</v>
      </c>
      <c r="D79" s="0" t="n">
        <v>107093368.069076</v>
      </c>
      <c r="E79" s="0" t="n">
        <v>97491300.4033361</v>
      </c>
      <c r="F79" s="0" t="n">
        <v>16248550.0672227</v>
      </c>
      <c r="G79" s="0" t="n">
        <v>575791.149423993</v>
      </c>
      <c r="H79" s="0" t="n">
        <v>328984.638509494</v>
      </c>
      <c r="I79" s="0" t="n">
        <v>122045.620977354</v>
      </c>
    </row>
    <row r="80" customFormat="false" ht="12.8" hidden="false" customHeight="false" outlineLevel="0" collapsed="false">
      <c r="A80" s="0" t="n">
        <v>127</v>
      </c>
      <c r="B80" s="0" t="n">
        <v>28112555.2411644</v>
      </c>
      <c r="C80" s="0" t="n">
        <v>27117458.0266302</v>
      </c>
      <c r="D80" s="0" t="n">
        <v>93273171.3587087</v>
      </c>
      <c r="E80" s="0" t="n">
        <v>97411457.1547887</v>
      </c>
      <c r="F80" s="0" t="n">
        <v>0</v>
      </c>
      <c r="G80" s="0" t="n">
        <v>566576.387729215</v>
      </c>
      <c r="H80" s="0" t="n">
        <v>339115.283395597</v>
      </c>
      <c r="I80" s="0" t="n">
        <v>127722.204870526</v>
      </c>
    </row>
    <row r="81" customFormat="false" ht="12.8" hidden="false" customHeight="false" outlineLevel="0" collapsed="false">
      <c r="A81" s="0" t="n">
        <v>128</v>
      </c>
      <c r="B81" s="0" t="n">
        <v>32583944.0554414</v>
      </c>
      <c r="C81" s="0" t="n">
        <v>31533476.9381697</v>
      </c>
      <c r="D81" s="0" t="n">
        <v>107792111.138113</v>
      </c>
      <c r="E81" s="0" t="n">
        <v>98127821.8614235</v>
      </c>
      <c r="F81" s="0" t="n">
        <v>16354636.9769039</v>
      </c>
      <c r="G81" s="0" t="n">
        <v>622351.464505727</v>
      </c>
      <c r="H81" s="0" t="n">
        <v>339899.028838586</v>
      </c>
      <c r="I81" s="0" t="n">
        <v>126023.748467724</v>
      </c>
    </row>
    <row r="82" customFormat="false" ht="12.8" hidden="false" customHeight="false" outlineLevel="0" collapsed="false">
      <c r="A82" s="0" t="n">
        <v>129</v>
      </c>
      <c r="B82" s="0" t="n">
        <v>28646830.7389668</v>
      </c>
      <c r="C82" s="0" t="n">
        <v>27598072.7559239</v>
      </c>
      <c r="D82" s="0" t="n">
        <v>94940904.7974372</v>
      </c>
      <c r="E82" s="0" t="n">
        <v>99087846.4045353</v>
      </c>
      <c r="F82" s="0" t="n">
        <v>0</v>
      </c>
      <c r="G82" s="0" t="n">
        <v>617517.317502915</v>
      </c>
      <c r="H82" s="0" t="n">
        <v>342660.425342174</v>
      </c>
      <c r="I82" s="0" t="n">
        <v>126543.200282561</v>
      </c>
    </row>
    <row r="83" customFormat="false" ht="12.8" hidden="false" customHeight="false" outlineLevel="0" collapsed="false">
      <c r="A83" s="0" t="n">
        <v>130</v>
      </c>
      <c r="B83" s="0" t="n">
        <v>33137287.5845472</v>
      </c>
      <c r="C83" s="0" t="n">
        <v>32026282.4887306</v>
      </c>
      <c r="D83" s="0" t="n">
        <v>109466928.197925</v>
      </c>
      <c r="E83" s="0" t="n">
        <v>99588448.22326</v>
      </c>
      <c r="F83" s="0" t="n">
        <v>16598074.7038767</v>
      </c>
      <c r="G83" s="0" t="n">
        <v>681060.887053883</v>
      </c>
      <c r="H83" s="0" t="n">
        <v>342082.759798772</v>
      </c>
      <c r="I83" s="0" t="n">
        <v>125516.355662827</v>
      </c>
    </row>
    <row r="84" customFormat="false" ht="12.8" hidden="false" customHeight="false" outlineLevel="0" collapsed="false">
      <c r="A84" s="0" t="n">
        <v>131</v>
      </c>
      <c r="B84" s="0" t="n">
        <v>28806434.0133309</v>
      </c>
      <c r="C84" s="0" t="n">
        <v>27770497.3755036</v>
      </c>
      <c r="D84" s="0" t="n">
        <v>95548875.2038123</v>
      </c>
      <c r="E84" s="0" t="n">
        <v>99649857.2813161</v>
      </c>
      <c r="F84" s="0" t="n">
        <v>0</v>
      </c>
      <c r="G84" s="0" t="n">
        <v>598041.047153807</v>
      </c>
      <c r="H84" s="0" t="n">
        <v>348999.814919632</v>
      </c>
      <c r="I84" s="0" t="n">
        <v>126993.965362696</v>
      </c>
    </row>
    <row r="85" customFormat="false" ht="12.8" hidden="false" customHeight="false" outlineLevel="0" collapsed="false">
      <c r="A85" s="0" t="n">
        <v>132</v>
      </c>
      <c r="B85" s="0" t="n">
        <v>33294569.6138489</v>
      </c>
      <c r="C85" s="0" t="n">
        <v>32238514.0333652</v>
      </c>
      <c r="D85" s="0" t="n">
        <v>110227760.793267</v>
      </c>
      <c r="E85" s="0" t="n">
        <v>100232994.464746</v>
      </c>
      <c r="F85" s="0" t="n">
        <v>16705499.0774577</v>
      </c>
      <c r="G85" s="0" t="n">
        <v>623540.530231639</v>
      </c>
      <c r="H85" s="0" t="n">
        <v>342991.230667163</v>
      </c>
      <c r="I85" s="0" t="n">
        <v>127891.170835641</v>
      </c>
    </row>
    <row r="86" customFormat="false" ht="12.8" hidden="false" customHeight="false" outlineLevel="0" collapsed="false">
      <c r="A86" s="0" t="n">
        <v>133</v>
      </c>
      <c r="B86" s="0" t="n">
        <v>29070818.3762217</v>
      </c>
      <c r="C86" s="0" t="n">
        <v>28023519.3809602</v>
      </c>
      <c r="D86" s="0" t="n">
        <v>96433570.5422719</v>
      </c>
      <c r="E86" s="0" t="n">
        <v>100560430.469467</v>
      </c>
      <c r="F86" s="0" t="n">
        <v>0</v>
      </c>
      <c r="G86" s="0" t="n">
        <v>602553.447781436</v>
      </c>
      <c r="H86" s="0" t="n">
        <v>353063.868680717</v>
      </c>
      <c r="I86" s="0" t="n">
        <v>130973.826856137</v>
      </c>
    </row>
    <row r="87" customFormat="false" ht="12.8" hidden="false" customHeight="false" outlineLevel="0" collapsed="false">
      <c r="A87" s="0" t="n">
        <v>134</v>
      </c>
      <c r="B87" s="0" t="n">
        <v>33651766.0928253</v>
      </c>
      <c r="C87" s="0" t="n">
        <v>32608631.5589021</v>
      </c>
      <c r="D87" s="0" t="n">
        <v>111541442.294347</v>
      </c>
      <c r="E87" s="0" t="n">
        <v>101334614.224971</v>
      </c>
      <c r="F87" s="0" t="n">
        <v>16889102.3708286</v>
      </c>
      <c r="G87" s="0" t="n">
        <v>602863.253659039</v>
      </c>
      <c r="H87" s="0" t="n">
        <v>349830.634858267</v>
      </c>
      <c r="I87" s="0" t="n">
        <v>129200.922008478</v>
      </c>
    </row>
    <row r="88" customFormat="false" ht="12.8" hidden="false" customHeight="false" outlineLevel="0" collapsed="false">
      <c r="A88" s="0" t="n">
        <v>135</v>
      </c>
      <c r="B88" s="0" t="n">
        <v>29651179.9123741</v>
      </c>
      <c r="C88" s="0" t="n">
        <v>28601134.5767518</v>
      </c>
      <c r="D88" s="0" t="n">
        <v>98478127.6462065</v>
      </c>
      <c r="E88" s="0" t="n">
        <v>102539104.043638</v>
      </c>
      <c r="F88" s="0" t="n">
        <v>0</v>
      </c>
      <c r="G88" s="0" t="n">
        <v>598780.904569776</v>
      </c>
      <c r="H88" s="0" t="n">
        <v>360365.452917151</v>
      </c>
      <c r="I88" s="0" t="n">
        <v>129855.683050607</v>
      </c>
    </row>
    <row r="89" customFormat="false" ht="12.8" hidden="false" customHeight="false" outlineLevel="0" collapsed="false">
      <c r="A89" s="0" t="n">
        <v>136</v>
      </c>
      <c r="B89" s="0" t="n">
        <v>34273317.3838667</v>
      </c>
      <c r="C89" s="0" t="n">
        <v>33236216.8891863</v>
      </c>
      <c r="D89" s="0" t="n">
        <v>113726781.953322</v>
      </c>
      <c r="E89" s="0" t="n">
        <v>103238971.283684</v>
      </c>
      <c r="F89" s="0" t="n">
        <v>17206495.2139473</v>
      </c>
      <c r="G89" s="0" t="n">
        <v>587470.283427264</v>
      </c>
      <c r="H89" s="0" t="n">
        <v>358490.112056399</v>
      </c>
      <c r="I89" s="0" t="n">
        <v>130200.141709733</v>
      </c>
    </row>
    <row r="90" customFormat="false" ht="12.8" hidden="false" customHeight="false" outlineLevel="0" collapsed="false">
      <c r="A90" s="0" t="n">
        <v>137</v>
      </c>
      <c r="B90" s="0" t="n">
        <v>29925220.9693361</v>
      </c>
      <c r="C90" s="0" t="n">
        <v>28859828.2519386</v>
      </c>
      <c r="D90" s="0" t="n">
        <v>99425691.8843176</v>
      </c>
      <c r="E90" s="0" t="n">
        <v>103443536.90907</v>
      </c>
      <c r="F90" s="0" t="n">
        <v>0</v>
      </c>
      <c r="G90" s="0" t="n">
        <v>633294.921608597</v>
      </c>
      <c r="H90" s="0" t="n">
        <v>344022.751785301</v>
      </c>
      <c r="I90" s="0" t="n">
        <v>125821.491433602</v>
      </c>
    </row>
    <row r="91" customFormat="false" ht="12.8" hidden="false" customHeight="false" outlineLevel="0" collapsed="false">
      <c r="A91" s="0" t="n">
        <v>138</v>
      </c>
      <c r="B91" s="0" t="n">
        <v>34693727.9471371</v>
      </c>
      <c r="C91" s="0" t="n">
        <v>33653442.4230834</v>
      </c>
      <c r="D91" s="0" t="n">
        <v>115224099.972429</v>
      </c>
      <c r="E91" s="0" t="n">
        <v>104519371.468291</v>
      </c>
      <c r="F91" s="0" t="n">
        <v>17419895.2447151</v>
      </c>
      <c r="G91" s="0" t="n">
        <v>603911.771399087</v>
      </c>
      <c r="H91" s="0" t="n">
        <v>348109.091499592</v>
      </c>
      <c r="I91" s="0" t="n">
        <v>126092.373078643</v>
      </c>
    </row>
    <row r="92" customFormat="false" ht="12.8" hidden="false" customHeight="false" outlineLevel="0" collapsed="false">
      <c r="A92" s="0" t="n">
        <v>139</v>
      </c>
      <c r="B92" s="0" t="n">
        <v>30251562.6832766</v>
      </c>
      <c r="C92" s="0" t="n">
        <v>29227144.005404</v>
      </c>
      <c r="D92" s="0" t="n">
        <v>100735333.305917</v>
      </c>
      <c r="E92" s="0" t="n">
        <v>104744789.160791</v>
      </c>
      <c r="F92" s="0" t="n">
        <v>0</v>
      </c>
      <c r="G92" s="0" t="n">
        <v>587439.246297311</v>
      </c>
      <c r="H92" s="0" t="n">
        <v>348150.192919068</v>
      </c>
      <c r="I92" s="0" t="n">
        <v>126898.912365963</v>
      </c>
    </row>
    <row r="93" customFormat="false" ht="12.8" hidden="false" customHeight="false" outlineLevel="0" collapsed="false">
      <c r="A93" s="0" t="n">
        <v>140</v>
      </c>
      <c r="B93" s="0" t="n">
        <v>34609694.2612738</v>
      </c>
      <c r="C93" s="0" t="n">
        <v>33540428.0704565</v>
      </c>
      <c r="D93" s="0" t="n">
        <v>114884560.41645</v>
      </c>
      <c r="E93" s="0" t="n">
        <v>104145310.980513</v>
      </c>
      <c r="F93" s="0" t="n">
        <v>17357551.8300856</v>
      </c>
      <c r="G93" s="0" t="n">
        <v>618563.040508585</v>
      </c>
      <c r="H93" s="0" t="n">
        <v>358594.199567301</v>
      </c>
      <c r="I93" s="0" t="n">
        <v>131584.215344913</v>
      </c>
    </row>
    <row r="94" customFormat="false" ht="12.8" hidden="false" customHeight="false" outlineLevel="0" collapsed="false">
      <c r="A94" s="0" t="n">
        <v>141</v>
      </c>
      <c r="B94" s="0" t="n">
        <v>30384169.2754818</v>
      </c>
      <c r="C94" s="0" t="n">
        <v>29282701.5775095</v>
      </c>
      <c r="D94" s="0" t="n">
        <v>100953866.649113</v>
      </c>
      <c r="E94" s="0" t="n">
        <v>104908103.45486</v>
      </c>
      <c r="F94" s="0" t="n">
        <v>0</v>
      </c>
      <c r="G94" s="0" t="n">
        <v>648243.050102002</v>
      </c>
      <c r="H94" s="0" t="n">
        <v>359406.195206591</v>
      </c>
      <c r="I94" s="0" t="n">
        <v>134026.36094826</v>
      </c>
    </row>
    <row r="95" customFormat="false" ht="12.8" hidden="false" customHeight="false" outlineLevel="0" collapsed="false">
      <c r="A95" s="0" t="n">
        <v>142</v>
      </c>
      <c r="B95" s="0" t="n">
        <v>35112785.4837982</v>
      </c>
      <c r="C95" s="0" t="n">
        <v>34004452.5616809</v>
      </c>
      <c r="D95" s="0" t="n">
        <v>116466096.062005</v>
      </c>
      <c r="E95" s="0" t="n">
        <v>105528675.806985</v>
      </c>
      <c r="F95" s="0" t="n">
        <v>17588112.6344975</v>
      </c>
      <c r="G95" s="0" t="n">
        <v>661618.851367092</v>
      </c>
      <c r="H95" s="0" t="n">
        <v>355923.473783749</v>
      </c>
      <c r="I95" s="0" t="n">
        <v>129700.852809205</v>
      </c>
    </row>
    <row r="96" customFormat="false" ht="12.8" hidden="false" customHeight="false" outlineLevel="0" collapsed="false">
      <c r="A96" s="0" t="n">
        <v>143</v>
      </c>
      <c r="B96" s="0" t="n">
        <v>30594551.5192752</v>
      </c>
      <c r="C96" s="0" t="n">
        <v>29519215.9590923</v>
      </c>
      <c r="D96" s="0" t="n">
        <v>101803577.73874</v>
      </c>
      <c r="E96" s="0" t="n">
        <v>105714188.76558</v>
      </c>
      <c r="F96" s="0" t="n">
        <v>0</v>
      </c>
      <c r="G96" s="0" t="n">
        <v>618247.650050947</v>
      </c>
      <c r="H96" s="0" t="n">
        <v>364026.075531587</v>
      </c>
      <c r="I96" s="0" t="n">
        <v>132945.47800052</v>
      </c>
    </row>
    <row r="97" customFormat="false" ht="12.8" hidden="false" customHeight="false" outlineLevel="0" collapsed="false">
      <c r="A97" s="0" t="n">
        <v>144</v>
      </c>
      <c r="B97" s="0" t="n">
        <v>35440873.2331993</v>
      </c>
      <c r="C97" s="0" t="n">
        <v>34332726.2186592</v>
      </c>
      <c r="D97" s="0" t="n">
        <v>117670865.019664</v>
      </c>
      <c r="E97" s="0" t="n">
        <v>106590445.903033</v>
      </c>
      <c r="F97" s="0" t="n">
        <v>17765074.3171722</v>
      </c>
      <c r="G97" s="0" t="n">
        <v>649049.408061086</v>
      </c>
      <c r="H97" s="0" t="n">
        <v>365430.344821258</v>
      </c>
      <c r="I97" s="0" t="n">
        <v>133810.373796747</v>
      </c>
    </row>
    <row r="98" customFormat="false" ht="12.8" hidden="false" customHeight="false" outlineLevel="0" collapsed="false">
      <c r="A98" s="0" t="n">
        <v>145</v>
      </c>
      <c r="B98" s="0" t="n">
        <v>30812580.822156</v>
      </c>
      <c r="C98" s="0" t="n">
        <v>29697757.7493488</v>
      </c>
      <c r="D98" s="0" t="n">
        <v>102412064.721123</v>
      </c>
      <c r="E98" s="0" t="n">
        <v>106353204.152012</v>
      </c>
      <c r="F98" s="0" t="n">
        <v>0</v>
      </c>
      <c r="G98" s="0" t="n">
        <v>662308.329859878</v>
      </c>
      <c r="H98" s="0" t="n">
        <v>359916.330253102</v>
      </c>
      <c r="I98" s="0" t="n">
        <v>132283.446705978</v>
      </c>
    </row>
    <row r="99" customFormat="false" ht="12.8" hidden="false" customHeight="false" outlineLevel="0" collapsed="false">
      <c r="A99" s="0" t="n">
        <v>146</v>
      </c>
      <c r="B99" s="0" t="n">
        <v>35800442.6774253</v>
      </c>
      <c r="C99" s="0" t="n">
        <v>34707753.5272747</v>
      </c>
      <c r="D99" s="0" t="n">
        <v>118918585.805673</v>
      </c>
      <c r="E99" s="0" t="n">
        <v>107693124.702547</v>
      </c>
      <c r="F99" s="0" t="n">
        <v>17948854.1170912</v>
      </c>
      <c r="G99" s="0" t="n">
        <v>628739.010040303</v>
      </c>
      <c r="H99" s="0" t="n">
        <v>369186.892899726</v>
      </c>
      <c r="I99" s="0" t="n">
        <v>135376.067443701</v>
      </c>
    </row>
    <row r="100" customFormat="false" ht="12.8" hidden="false" customHeight="false" outlineLevel="0" collapsed="false">
      <c r="A100" s="0" t="n">
        <v>147</v>
      </c>
      <c r="B100" s="0" t="n">
        <v>31667351.5267932</v>
      </c>
      <c r="C100" s="0" t="n">
        <v>30568793.6945483</v>
      </c>
      <c r="D100" s="0" t="n">
        <v>105424090.221637</v>
      </c>
      <c r="E100" s="0" t="n">
        <v>109392012.891628</v>
      </c>
      <c r="F100" s="0" t="n">
        <v>0</v>
      </c>
      <c r="G100" s="0" t="n">
        <v>656812.281552193</v>
      </c>
      <c r="H100" s="0" t="n">
        <v>353127.830578797</v>
      </c>
      <c r="I100" s="0" t="n">
        <v>126596.74301986</v>
      </c>
    </row>
    <row r="101" customFormat="false" ht="12.8" hidden="false" customHeight="false" outlineLevel="0" collapsed="false">
      <c r="A101" s="0" t="n">
        <v>148</v>
      </c>
      <c r="B101" s="0" t="n">
        <v>36520648.8017138</v>
      </c>
      <c r="C101" s="0" t="n">
        <v>35430910.2027636</v>
      </c>
      <c r="D101" s="0" t="n">
        <v>121386436.159768</v>
      </c>
      <c r="E101" s="0" t="n">
        <v>109880458.146643</v>
      </c>
      <c r="F101" s="0" t="n">
        <v>18313409.6911072</v>
      </c>
      <c r="G101" s="0" t="n">
        <v>642026.277041254</v>
      </c>
      <c r="H101" s="0" t="n">
        <v>358650.696606477</v>
      </c>
      <c r="I101" s="0" t="n">
        <v>127230.893289295</v>
      </c>
    </row>
    <row r="102" customFormat="false" ht="12.8" hidden="false" customHeight="false" outlineLevel="0" collapsed="false">
      <c r="A102" s="0" t="n">
        <v>149</v>
      </c>
      <c r="B102" s="0" t="n">
        <v>31983419.9760084</v>
      </c>
      <c r="C102" s="0" t="n">
        <v>30863320.934765</v>
      </c>
      <c r="D102" s="0" t="n">
        <v>106489284.656376</v>
      </c>
      <c r="E102" s="0" t="n">
        <v>110459141.868966</v>
      </c>
      <c r="F102" s="0" t="n">
        <v>0</v>
      </c>
      <c r="G102" s="0" t="n">
        <v>686298.042280693</v>
      </c>
      <c r="H102" s="0" t="n">
        <v>347047.204415739</v>
      </c>
      <c r="I102" s="0" t="n">
        <v>123933.99220987</v>
      </c>
    </row>
    <row r="103" customFormat="false" ht="12.8" hidden="false" customHeight="false" outlineLevel="0" collapsed="false">
      <c r="A103" s="0" t="n">
        <v>150</v>
      </c>
      <c r="B103" s="0" t="n">
        <v>36684423.9412199</v>
      </c>
      <c r="C103" s="0" t="n">
        <v>35600659.996721</v>
      </c>
      <c r="D103" s="0" t="n">
        <v>122029553.944505</v>
      </c>
      <c r="E103" s="0" t="n">
        <v>110412503.69967</v>
      </c>
      <c r="F103" s="0" t="n">
        <v>18402083.9499449</v>
      </c>
      <c r="G103" s="0" t="n">
        <v>630878.616630949</v>
      </c>
      <c r="H103" s="0" t="n">
        <v>361227.595389492</v>
      </c>
      <c r="I103" s="0" t="n">
        <v>130939.617826336</v>
      </c>
    </row>
    <row r="104" customFormat="false" ht="12.8" hidden="false" customHeight="false" outlineLevel="0" collapsed="false">
      <c r="A104" s="0" t="n">
        <v>151</v>
      </c>
      <c r="B104" s="0" t="n">
        <v>32105763.6324294</v>
      </c>
      <c r="C104" s="0" t="n">
        <v>31032683.1880078</v>
      </c>
      <c r="D104" s="0" t="n">
        <v>107072979.425791</v>
      </c>
      <c r="E104" s="0" t="n">
        <v>111054683.868601</v>
      </c>
      <c r="F104" s="0" t="n">
        <v>0</v>
      </c>
      <c r="G104" s="0" t="n">
        <v>617928.689164128</v>
      </c>
      <c r="H104" s="0" t="n">
        <v>362768.148147566</v>
      </c>
      <c r="I104" s="0" t="n">
        <v>131976.581585574</v>
      </c>
    </row>
    <row r="105" customFormat="false" ht="12.8" hidden="false" customHeight="false" outlineLevel="0" collapsed="false">
      <c r="A105" s="0" t="n">
        <v>152</v>
      </c>
      <c r="B105" s="0" t="n">
        <v>37016692.5343554</v>
      </c>
      <c r="C105" s="0" t="n">
        <v>35916119.806544</v>
      </c>
      <c r="D105" s="0" t="n">
        <v>123112937.257022</v>
      </c>
      <c r="E105" s="0" t="n">
        <v>111391294.869032</v>
      </c>
      <c r="F105" s="0" t="n">
        <v>18565215.8115054</v>
      </c>
      <c r="G105" s="0" t="n">
        <v>653358.840612894</v>
      </c>
      <c r="H105" s="0" t="n">
        <v>356107.85036662</v>
      </c>
      <c r="I105" s="0" t="n">
        <v>130151.481188457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1953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18365443.0296992</v>
      </c>
      <c r="C23" s="0" t="n">
        <v>17756413.9204524</v>
      </c>
      <c r="D23" s="0" t="n">
        <v>58260567.9088203</v>
      </c>
      <c r="E23" s="0" t="n">
        <v>58670794.0258218</v>
      </c>
      <c r="F23" s="0" t="n">
        <v>9778465.6709703</v>
      </c>
      <c r="G23" s="0" t="n">
        <v>352131.781772805</v>
      </c>
      <c r="H23" s="0" t="n">
        <v>198953.677395252</v>
      </c>
      <c r="I23" s="0" t="n">
        <v>82776.6429695547</v>
      </c>
    </row>
    <row r="24" customFormat="false" ht="12.8" hidden="false" customHeight="false" outlineLevel="0" collapsed="false">
      <c r="A24" s="0" t="n">
        <v>71</v>
      </c>
      <c r="B24" s="0" t="n">
        <v>15764891.2804843</v>
      </c>
      <c r="C24" s="0" t="n">
        <v>15185009.4097571</v>
      </c>
      <c r="D24" s="0" t="n">
        <v>50010128.4564134</v>
      </c>
      <c r="E24" s="0" t="n">
        <v>58183157.1059464</v>
      </c>
      <c r="F24" s="0" t="n">
        <v>0</v>
      </c>
      <c r="G24" s="0" t="n">
        <v>326181.241835383</v>
      </c>
      <c r="H24" s="0" t="n">
        <v>195744.095894514</v>
      </c>
      <c r="I24" s="0" t="n">
        <v>82795.0471390435</v>
      </c>
    </row>
    <row r="25" customFormat="false" ht="12.8" hidden="false" customHeight="false" outlineLevel="0" collapsed="false">
      <c r="A25" s="0" t="n">
        <v>72</v>
      </c>
      <c r="B25" s="0" t="n">
        <v>18881409.8742076</v>
      </c>
      <c r="C25" s="0" t="n">
        <v>18301295.1972517</v>
      </c>
      <c r="D25" s="0" t="n">
        <v>60421335.9102391</v>
      </c>
      <c r="E25" s="0" t="n">
        <v>59917484.2987896</v>
      </c>
      <c r="F25" s="0" t="n">
        <v>9986247.38313161</v>
      </c>
      <c r="G25" s="0" t="n">
        <v>325925.2187846</v>
      </c>
      <c r="H25" s="0" t="n">
        <v>193483.334875067</v>
      </c>
      <c r="I25" s="0" t="n">
        <v>86723.0332802837</v>
      </c>
    </row>
    <row r="26" customFormat="false" ht="12.8" hidden="false" customHeight="false" outlineLevel="0" collapsed="false">
      <c r="A26" s="0" t="n">
        <v>73</v>
      </c>
      <c r="B26" s="0" t="n">
        <v>16387442.7017434</v>
      </c>
      <c r="C26" s="0" t="n">
        <v>15827030.3880685</v>
      </c>
      <c r="D26" s="0" t="n">
        <v>52493491.7670657</v>
      </c>
      <c r="E26" s="0" t="n">
        <v>60050476.1400028</v>
      </c>
      <c r="F26" s="0" t="n">
        <v>0</v>
      </c>
      <c r="G26" s="0" t="n">
        <v>306190.229618667</v>
      </c>
      <c r="H26" s="0" t="n">
        <v>189951.156077358</v>
      </c>
      <c r="I26" s="0" t="n">
        <v>91815.6113983522</v>
      </c>
    </row>
    <row r="27" customFormat="false" ht="12.8" hidden="false" customHeight="false" outlineLevel="0" collapsed="false">
      <c r="A27" s="0" t="n">
        <v>74</v>
      </c>
      <c r="B27" s="0" t="n">
        <v>19164434.1217131</v>
      </c>
      <c r="C27" s="0" t="n">
        <v>18596451.0901141</v>
      </c>
      <c r="D27" s="0" t="n">
        <v>61729723.8359394</v>
      </c>
      <c r="E27" s="0" t="n">
        <v>60439490.7893404</v>
      </c>
      <c r="F27" s="0" t="n">
        <v>10073248.4648901</v>
      </c>
      <c r="G27" s="0" t="n">
        <v>309911.434008311</v>
      </c>
      <c r="H27" s="0" t="n">
        <v>192031.500505688</v>
      </c>
      <c r="I27" s="0" t="n">
        <v>94342.9958357811</v>
      </c>
    </row>
    <row r="28" customFormat="false" ht="12.8" hidden="false" customHeight="false" outlineLevel="0" collapsed="false">
      <c r="A28" s="0" t="n">
        <v>75</v>
      </c>
      <c r="B28" s="0" t="n">
        <v>17087296.0761863</v>
      </c>
      <c r="C28" s="0" t="n">
        <v>16514680.5823419</v>
      </c>
      <c r="D28" s="0" t="n">
        <v>55100149.1276677</v>
      </c>
      <c r="E28" s="0" t="n">
        <v>62111466.4714006</v>
      </c>
      <c r="F28" s="0" t="n">
        <v>0</v>
      </c>
      <c r="G28" s="0" t="n">
        <v>302871.6639938</v>
      </c>
      <c r="H28" s="0" t="n">
        <v>200825.049101565</v>
      </c>
      <c r="I28" s="0" t="n">
        <v>98455.4010700837</v>
      </c>
    </row>
    <row r="29" customFormat="false" ht="12.8" hidden="false" customHeight="false" outlineLevel="0" collapsed="false">
      <c r="A29" s="0" t="n">
        <v>76</v>
      </c>
      <c r="B29" s="0" t="n">
        <v>20038733.2470081</v>
      </c>
      <c r="C29" s="0" t="n">
        <v>19441257.5506971</v>
      </c>
      <c r="D29" s="0" t="n">
        <v>64852018.6642362</v>
      </c>
      <c r="E29" s="0" t="n">
        <v>62747388.1836407</v>
      </c>
      <c r="F29" s="0" t="n">
        <v>10457898.0306068</v>
      </c>
      <c r="G29" s="0" t="n">
        <v>326787.602545199</v>
      </c>
      <c r="H29" s="0" t="n">
        <v>202701.5151807</v>
      </c>
      <c r="I29" s="0" t="n">
        <v>97123.6836929853</v>
      </c>
    </row>
    <row r="30" customFormat="false" ht="12.8" hidden="false" customHeight="false" outlineLevel="0" collapsed="false">
      <c r="A30" s="0" t="n">
        <v>77</v>
      </c>
      <c r="B30" s="0" t="n">
        <v>17323416.3998645</v>
      </c>
      <c r="C30" s="0" t="n">
        <v>16709556.925233</v>
      </c>
      <c r="D30" s="0" t="n">
        <v>55996290.2751296</v>
      </c>
      <c r="E30" s="0" t="n">
        <v>62451058.0249415</v>
      </c>
      <c r="F30" s="0" t="n">
        <v>0</v>
      </c>
      <c r="G30" s="0" t="n">
        <v>332113.624504043</v>
      </c>
      <c r="H30" s="0" t="n">
        <v>211854.893120639</v>
      </c>
      <c r="I30" s="0" t="n">
        <v>99844.2242954172</v>
      </c>
    </row>
    <row r="31" customFormat="false" ht="12.8" hidden="false" customHeight="false" outlineLevel="0" collapsed="false">
      <c r="A31" s="0" t="n">
        <v>78</v>
      </c>
      <c r="B31" s="0" t="n">
        <v>20360299.3896419</v>
      </c>
      <c r="C31" s="0" t="n">
        <v>19764451.2316445</v>
      </c>
      <c r="D31" s="0" t="n">
        <v>66161470.4999958</v>
      </c>
      <c r="E31" s="0" t="n">
        <v>63478824.3638755</v>
      </c>
      <c r="F31" s="0" t="n">
        <v>10579804.0606459</v>
      </c>
      <c r="G31" s="0" t="n">
        <v>313694.937307311</v>
      </c>
      <c r="H31" s="0" t="n">
        <v>212782.090390423</v>
      </c>
      <c r="I31" s="0" t="n">
        <v>99101.6147137994</v>
      </c>
    </row>
    <row r="32" customFormat="false" ht="12.8" hidden="false" customHeight="false" outlineLevel="0" collapsed="false">
      <c r="A32" s="0" t="n">
        <v>79</v>
      </c>
      <c r="B32" s="0" t="n">
        <v>17695458.2140345</v>
      </c>
      <c r="C32" s="0" t="n">
        <v>17072628.5023815</v>
      </c>
      <c r="D32" s="0" t="n">
        <v>57420701.432834</v>
      </c>
      <c r="E32" s="0" t="n">
        <v>63422157.7322082</v>
      </c>
      <c r="F32" s="0" t="n">
        <v>0</v>
      </c>
      <c r="G32" s="0" t="n">
        <v>341184.156785885</v>
      </c>
      <c r="H32" s="0" t="n">
        <v>212347.350936567</v>
      </c>
      <c r="I32" s="0" t="n">
        <v>98997.434186486</v>
      </c>
    </row>
    <row r="33" customFormat="false" ht="12.8" hidden="false" customHeight="false" outlineLevel="0" collapsed="false">
      <c r="A33" s="0" t="n">
        <v>80</v>
      </c>
      <c r="B33" s="0" t="n">
        <v>20643133.5258371</v>
      </c>
      <c r="C33" s="0" t="n">
        <v>20017487.9509849</v>
      </c>
      <c r="D33" s="0" t="n">
        <v>67175613.9566912</v>
      </c>
      <c r="E33" s="0" t="n">
        <v>63981737.3118652</v>
      </c>
      <c r="F33" s="0" t="n">
        <v>10663622.8853109</v>
      </c>
      <c r="G33" s="0" t="n">
        <v>337159.870990269</v>
      </c>
      <c r="H33" s="0" t="n">
        <v>217827.421137286</v>
      </c>
      <c r="I33" s="0" t="n">
        <v>100940.403892335</v>
      </c>
    </row>
    <row r="34" customFormat="false" ht="12.8" hidden="false" customHeight="false" outlineLevel="0" collapsed="false">
      <c r="A34" s="0" t="n">
        <v>81</v>
      </c>
      <c r="B34" s="0" t="n">
        <v>17887498.9308399</v>
      </c>
      <c r="C34" s="0" t="n">
        <v>17260832.1313478</v>
      </c>
      <c r="D34" s="0" t="n">
        <v>58193037.9138473</v>
      </c>
      <c r="E34" s="0" t="n">
        <v>63822755.9312799</v>
      </c>
      <c r="F34" s="0" t="n">
        <v>0</v>
      </c>
      <c r="G34" s="0" t="n">
        <v>336372.594418465</v>
      </c>
      <c r="H34" s="0" t="n">
        <v>219683.842811183</v>
      </c>
      <c r="I34" s="0" t="n">
        <v>100871.946089235</v>
      </c>
    </row>
    <row r="35" customFormat="false" ht="12.8" hidden="false" customHeight="false" outlineLevel="0" collapsed="false">
      <c r="A35" s="0" t="n">
        <v>82</v>
      </c>
      <c r="B35" s="0" t="n">
        <v>20676708.6472258</v>
      </c>
      <c r="C35" s="0" t="n">
        <v>20036750.4360283</v>
      </c>
      <c r="D35" s="0" t="n">
        <v>67384935.6606388</v>
      </c>
      <c r="E35" s="0" t="n">
        <v>63763986.1214241</v>
      </c>
      <c r="F35" s="0" t="n">
        <v>10627331.0202374</v>
      </c>
      <c r="G35" s="0" t="n">
        <v>347580.766884363</v>
      </c>
      <c r="H35" s="0" t="n">
        <v>221512.494277015</v>
      </c>
      <c r="I35" s="0" t="n">
        <v>101235.642908767</v>
      </c>
    </row>
    <row r="36" customFormat="false" ht="12.8" hidden="false" customHeight="false" outlineLevel="0" collapsed="false">
      <c r="A36" s="0" t="n">
        <v>83</v>
      </c>
      <c r="B36" s="0" t="n">
        <v>18114839.7778227</v>
      </c>
      <c r="C36" s="0" t="n">
        <v>17464111.31669</v>
      </c>
      <c r="D36" s="0" t="n">
        <v>59031907.3227003</v>
      </c>
      <c r="E36" s="0" t="n">
        <v>64265977.9260833</v>
      </c>
      <c r="F36" s="0" t="n">
        <v>0</v>
      </c>
      <c r="G36" s="0" t="n">
        <v>358686.979664696</v>
      </c>
      <c r="H36" s="0" t="n">
        <v>222978.068565802</v>
      </c>
      <c r="I36" s="0" t="n">
        <v>98662.0184318282</v>
      </c>
    </row>
    <row r="37" customFormat="false" ht="12.8" hidden="false" customHeight="false" outlineLevel="0" collapsed="false">
      <c r="A37" s="0" t="n">
        <v>84</v>
      </c>
      <c r="B37" s="0" t="n">
        <v>21191462.1109457</v>
      </c>
      <c r="C37" s="0" t="n">
        <v>20530384.2299801</v>
      </c>
      <c r="D37" s="0" t="n">
        <v>69167170.7750784</v>
      </c>
      <c r="E37" s="0" t="n">
        <v>65098932.4105287</v>
      </c>
      <c r="F37" s="0" t="n">
        <v>10849822.0684214</v>
      </c>
      <c r="G37" s="0" t="n">
        <v>365955.888333078</v>
      </c>
      <c r="H37" s="0" t="n">
        <v>226108.050159514</v>
      </c>
      <c r="I37" s="0" t="n">
        <v>98591.3463900605</v>
      </c>
    </row>
    <row r="38" customFormat="false" ht="12.8" hidden="false" customHeight="false" outlineLevel="0" collapsed="false">
      <c r="A38" s="0" t="n">
        <v>85</v>
      </c>
      <c r="B38" s="0" t="n">
        <v>18617772.4188822</v>
      </c>
      <c r="C38" s="0" t="n">
        <v>17933690.0268893</v>
      </c>
      <c r="D38" s="0" t="n">
        <v>60732890.732664</v>
      </c>
      <c r="E38" s="0" t="n">
        <v>65773095.2569376</v>
      </c>
      <c r="F38" s="0" t="n">
        <v>0</v>
      </c>
      <c r="G38" s="0" t="n">
        <v>390593.039478793</v>
      </c>
      <c r="H38" s="0" t="n">
        <v>225224.469073603</v>
      </c>
      <c r="I38" s="0" t="n">
        <v>97521.2620579946</v>
      </c>
    </row>
    <row r="39" customFormat="false" ht="12.8" hidden="false" customHeight="false" outlineLevel="0" collapsed="false">
      <c r="A39" s="0" t="n">
        <v>86</v>
      </c>
      <c r="B39" s="0" t="n">
        <v>21518187.8859752</v>
      </c>
      <c r="C39" s="0" t="n">
        <v>20828277.4195542</v>
      </c>
      <c r="D39" s="0" t="n">
        <v>70284424.4207874</v>
      </c>
      <c r="E39" s="0" t="n">
        <v>65864910.2135011</v>
      </c>
      <c r="F39" s="0" t="n">
        <v>10977485.0355835</v>
      </c>
      <c r="G39" s="0" t="n">
        <v>389568.572745925</v>
      </c>
      <c r="H39" s="0" t="n">
        <v>231156.54828539</v>
      </c>
      <c r="I39" s="0" t="n">
        <v>98836.2076995633</v>
      </c>
    </row>
    <row r="40" customFormat="false" ht="12.8" hidden="false" customHeight="false" outlineLevel="0" collapsed="false">
      <c r="A40" s="0" t="n">
        <v>87</v>
      </c>
      <c r="B40" s="0" t="n">
        <v>18771937.1739306</v>
      </c>
      <c r="C40" s="0" t="n">
        <v>18045826.160209</v>
      </c>
      <c r="D40" s="0" t="n">
        <v>61233915.8481961</v>
      </c>
      <c r="E40" s="0" t="n">
        <v>65944682.3115763</v>
      </c>
      <c r="F40" s="0" t="n">
        <v>0</v>
      </c>
      <c r="G40" s="0" t="n">
        <v>416124.279519959</v>
      </c>
      <c r="H40" s="0" t="n">
        <v>238357.231497504</v>
      </c>
      <c r="I40" s="0" t="n">
        <v>102327.861005856</v>
      </c>
    </row>
    <row r="41" customFormat="false" ht="12.8" hidden="false" customHeight="false" outlineLevel="0" collapsed="false">
      <c r="A41" s="0" t="n">
        <v>88</v>
      </c>
      <c r="B41" s="0" t="n">
        <v>21517368.2435576</v>
      </c>
      <c r="C41" s="0" t="n">
        <v>20808502.3886427</v>
      </c>
      <c r="D41" s="0" t="n">
        <v>70317171.7399322</v>
      </c>
      <c r="E41" s="0" t="n">
        <v>65629769.2578463</v>
      </c>
      <c r="F41" s="0" t="n">
        <v>10938294.8763077</v>
      </c>
      <c r="G41" s="0" t="n">
        <v>392368.520382049</v>
      </c>
      <c r="H41" s="0" t="n">
        <v>243470.924718081</v>
      </c>
      <c r="I41" s="0" t="n">
        <v>104323.442592455</v>
      </c>
    </row>
    <row r="42" customFormat="false" ht="12.8" hidden="false" customHeight="false" outlineLevel="0" collapsed="false">
      <c r="A42" s="0" t="n">
        <v>89</v>
      </c>
      <c r="B42" s="0" t="n">
        <v>18765821.9804476</v>
      </c>
      <c r="C42" s="0" t="n">
        <v>18066757.8455889</v>
      </c>
      <c r="D42" s="0" t="n">
        <v>61420715.8044565</v>
      </c>
      <c r="E42" s="0" t="n">
        <v>65859188.3236221</v>
      </c>
      <c r="F42" s="0" t="n">
        <v>0</v>
      </c>
      <c r="G42" s="0" t="n">
        <v>380135.566246567</v>
      </c>
      <c r="H42" s="0" t="n">
        <v>245929.42519603</v>
      </c>
      <c r="I42" s="0" t="n">
        <v>104284.490594362</v>
      </c>
    </row>
    <row r="43" customFormat="false" ht="12.8" hidden="false" customHeight="false" outlineLevel="0" collapsed="false">
      <c r="A43" s="0" t="n">
        <v>90</v>
      </c>
      <c r="B43" s="0" t="n">
        <v>21694149.9103702</v>
      </c>
      <c r="C43" s="0" t="n">
        <v>20969751.7542718</v>
      </c>
      <c r="D43" s="0" t="n">
        <v>70965381.0124237</v>
      </c>
      <c r="E43" s="0" t="n">
        <v>65999527.8206083</v>
      </c>
      <c r="F43" s="0" t="n">
        <v>10999921.3034347</v>
      </c>
      <c r="G43" s="0" t="n">
        <v>408480.295262608</v>
      </c>
      <c r="H43" s="0" t="n">
        <v>243871.419202809</v>
      </c>
      <c r="I43" s="0" t="n">
        <v>102923.488047129</v>
      </c>
    </row>
    <row r="44" customFormat="false" ht="12.8" hidden="false" customHeight="false" outlineLevel="0" collapsed="false">
      <c r="A44" s="0" t="n">
        <v>91</v>
      </c>
      <c r="B44" s="0" t="n">
        <v>18983357.96844</v>
      </c>
      <c r="C44" s="0" t="n">
        <v>18252283.5332698</v>
      </c>
      <c r="D44" s="0" t="n">
        <v>62140608.8359364</v>
      </c>
      <c r="E44" s="0" t="n">
        <v>66395089.6794538</v>
      </c>
      <c r="F44" s="0" t="n">
        <v>0</v>
      </c>
      <c r="G44" s="0" t="n">
        <v>414840.040465042</v>
      </c>
      <c r="H44" s="0" t="n">
        <v>244909.736069641</v>
      </c>
      <c r="I44" s="0" t="n">
        <v>101892.369479324</v>
      </c>
    </row>
    <row r="45" customFormat="false" ht="12.8" hidden="false" customHeight="false" outlineLevel="0" collapsed="false">
      <c r="A45" s="0" t="n">
        <v>92</v>
      </c>
      <c r="B45" s="0" t="n">
        <v>22022763.8001391</v>
      </c>
      <c r="C45" s="0" t="n">
        <v>21288003.1101613</v>
      </c>
      <c r="D45" s="0" t="n">
        <v>72151905.933758</v>
      </c>
      <c r="E45" s="0" t="n">
        <v>66932262.5010106</v>
      </c>
      <c r="F45" s="0" t="n">
        <v>11155377.0835018</v>
      </c>
      <c r="G45" s="0" t="n">
        <v>412299.862221795</v>
      </c>
      <c r="H45" s="0" t="n">
        <v>250713.64552371</v>
      </c>
      <c r="I45" s="0" t="n">
        <v>102495.974617635</v>
      </c>
    </row>
    <row r="46" customFormat="false" ht="12.8" hidden="false" customHeight="false" outlineLevel="0" collapsed="false">
      <c r="A46" s="0" t="n">
        <v>93</v>
      </c>
      <c r="B46" s="0" t="n">
        <v>19294778.4124719</v>
      </c>
      <c r="C46" s="0" t="n">
        <v>18568311.715433</v>
      </c>
      <c r="D46" s="0" t="n">
        <v>63315292.5420095</v>
      </c>
      <c r="E46" s="0" t="n">
        <v>67517990.1879269</v>
      </c>
      <c r="F46" s="0" t="n">
        <v>0</v>
      </c>
      <c r="G46" s="0" t="n">
        <v>408886.551778432</v>
      </c>
      <c r="H46" s="0" t="n">
        <v>246260.893905285</v>
      </c>
      <c r="I46" s="0" t="n">
        <v>101884.644793097</v>
      </c>
    </row>
    <row r="47" customFormat="false" ht="12.8" hidden="false" customHeight="false" outlineLevel="0" collapsed="false">
      <c r="A47" s="0" t="n">
        <v>94</v>
      </c>
      <c r="B47" s="0" t="n">
        <v>22372038.065522</v>
      </c>
      <c r="C47" s="0" t="n">
        <v>21624276.8936035</v>
      </c>
      <c r="D47" s="0" t="n">
        <v>73368661.5197638</v>
      </c>
      <c r="E47" s="0" t="n">
        <v>67914938.0022439</v>
      </c>
      <c r="F47" s="0" t="n">
        <v>11319156.3337073</v>
      </c>
      <c r="G47" s="0" t="n">
        <v>433998.081911471</v>
      </c>
      <c r="H47" s="0" t="n">
        <v>243786.830378673</v>
      </c>
      <c r="I47" s="0" t="n">
        <v>99966.0851832545</v>
      </c>
    </row>
    <row r="48" customFormat="false" ht="12.8" hidden="false" customHeight="false" outlineLevel="0" collapsed="false">
      <c r="A48" s="0" t="n">
        <v>95</v>
      </c>
      <c r="B48" s="0" t="n">
        <v>19640200.9597171</v>
      </c>
      <c r="C48" s="0" t="n">
        <v>18888881.0486862</v>
      </c>
      <c r="D48" s="0" t="n">
        <v>64466945.4982252</v>
      </c>
      <c r="E48" s="0" t="n">
        <v>68541927.9212034</v>
      </c>
      <c r="F48" s="0" t="n">
        <v>0</v>
      </c>
      <c r="G48" s="0" t="n">
        <v>422586.743385397</v>
      </c>
      <c r="H48" s="0" t="n">
        <v>255956.628860467</v>
      </c>
      <c r="I48" s="0" t="n">
        <v>103966.483978652</v>
      </c>
    </row>
    <row r="49" customFormat="false" ht="12.8" hidden="false" customHeight="false" outlineLevel="0" collapsed="false">
      <c r="A49" s="0" t="n">
        <v>96</v>
      </c>
      <c r="B49" s="0" t="n">
        <v>22662387.7816882</v>
      </c>
      <c r="C49" s="0" t="n">
        <v>21885501.1540833</v>
      </c>
      <c r="D49" s="0" t="n">
        <v>74335008.2840607</v>
      </c>
      <c r="E49" s="0" t="n">
        <v>68666550.4164328</v>
      </c>
      <c r="F49" s="0" t="n">
        <v>11444425.0694055</v>
      </c>
      <c r="G49" s="0" t="n">
        <v>449439.154382736</v>
      </c>
      <c r="H49" s="0" t="n">
        <v>255108.147323113</v>
      </c>
      <c r="I49" s="0" t="n">
        <v>103341.894141492</v>
      </c>
    </row>
    <row r="50" customFormat="false" ht="12.8" hidden="false" customHeight="false" outlineLevel="0" collapsed="false">
      <c r="A50" s="0" t="n">
        <v>97</v>
      </c>
      <c r="B50" s="0" t="n">
        <v>19935438.2955571</v>
      </c>
      <c r="C50" s="0" t="n">
        <v>19154913.53835</v>
      </c>
      <c r="D50" s="0" t="n">
        <v>65384250.1656762</v>
      </c>
      <c r="E50" s="0" t="n">
        <v>69462446.4718205</v>
      </c>
      <c r="F50" s="0" t="n">
        <v>0</v>
      </c>
      <c r="G50" s="0" t="n">
        <v>457340.751372038</v>
      </c>
      <c r="H50" s="0" t="n">
        <v>250814.608877077</v>
      </c>
      <c r="I50" s="0" t="n">
        <v>103384.852797143</v>
      </c>
    </row>
    <row r="51" customFormat="false" ht="12.8" hidden="false" customHeight="false" outlineLevel="0" collapsed="false">
      <c r="A51" s="0" t="n">
        <v>98</v>
      </c>
      <c r="B51" s="0" t="n">
        <v>22946726.1955369</v>
      </c>
      <c r="C51" s="0" t="n">
        <v>22149623.3350792</v>
      </c>
      <c r="D51" s="0" t="n">
        <v>75231491.853346</v>
      </c>
      <c r="E51" s="0" t="n">
        <v>69428941.7563534</v>
      </c>
      <c r="F51" s="0" t="n">
        <v>11571490.2927256</v>
      </c>
      <c r="G51" s="0" t="n">
        <v>459989.062542038</v>
      </c>
      <c r="H51" s="0" t="n">
        <v>263590.934448156</v>
      </c>
      <c r="I51" s="0" t="n">
        <v>105032.662096451</v>
      </c>
    </row>
    <row r="52" customFormat="false" ht="12.8" hidden="false" customHeight="false" outlineLevel="0" collapsed="false">
      <c r="A52" s="0" t="n">
        <v>99</v>
      </c>
      <c r="B52" s="0" t="n">
        <v>19974523.4559326</v>
      </c>
      <c r="C52" s="0" t="n">
        <v>19183961.7742886</v>
      </c>
      <c r="D52" s="0" t="n">
        <v>65540390.8239402</v>
      </c>
      <c r="E52" s="0" t="n">
        <v>69472428.2968786</v>
      </c>
      <c r="F52" s="0" t="n">
        <v>0</v>
      </c>
      <c r="G52" s="0" t="n">
        <v>455458.97142399</v>
      </c>
      <c r="H52" s="0" t="n">
        <v>261186.254098539</v>
      </c>
      <c r="I52" s="0" t="n">
        <v>105594.937316376</v>
      </c>
    </row>
    <row r="53" customFormat="false" ht="12.8" hidden="false" customHeight="false" outlineLevel="0" collapsed="false">
      <c r="A53" s="0" t="n">
        <v>100</v>
      </c>
      <c r="B53" s="0" t="n">
        <v>23266078.8199724</v>
      </c>
      <c r="C53" s="0" t="n">
        <v>22481237.0072075</v>
      </c>
      <c r="D53" s="0" t="n">
        <v>76405155.6918119</v>
      </c>
      <c r="E53" s="0" t="n">
        <v>70415731.765311</v>
      </c>
      <c r="F53" s="0" t="n">
        <v>11735955.2942185</v>
      </c>
      <c r="G53" s="0" t="n">
        <v>456328.179653208</v>
      </c>
      <c r="H53" s="0" t="n">
        <v>256912.058433258</v>
      </c>
      <c r="I53" s="0" t="n">
        <v>102287.963826376</v>
      </c>
    </row>
    <row r="54" customFormat="false" ht="12.8" hidden="false" customHeight="false" outlineLevel="0" collapsed="false">
      <c r="A54" s="0" t="n">
        <v>101</v>
      </c>
      <c r="B54" s="0" t="n">
        <v>20396139.2922792</v>
      </c>
      <c r="C54" s="0" t="n">
        <v>19580987.1783121</v>
      </c>
      <c r="D54" s="0" t="n">
        <v>66937358.8731008</v>
      </c>
      <c r="E54" s="0" t="n">
        <v>70858764.9296827</v>
      </c>
      <c r="F54" s="0" t="n">
        <v>0</v>
      </c>
      <c r="G54" s="0" t="n">
        <v>478907.20669087</v>
      </c>
      <c r="H54" s="0" t="n">
        <v>262973.260505788</v>
      </c>
      <c r="I54" s="0" t="n">
        <v>104673.78110062</v>
      </c>
    </row>
    <row r="55" customFormat="false" ht="12.8" hidden="false" customHeight="false" outlineLevel="0" collapsed="false">
      <c r="A55" s="0" t="n">
        <v>102</v>
      </c>
      <c r="B55" s="0" t="n">
        <v>23436526.2369804</v>
      </c>
      <c r="C55" s="0" t="n">
        <v>22612315.5500232</v>
      </c>
      <c r="D55" s="0" t="n">
        <v>76873499.2802162</v>
      </c>
      <c r="E55" s="0" t="n">
        <v>70793999.3903517</v>
      </c>
      <c r="F55" s="0" t="n">
        <v>11798999.898392</v>
      </c>
      <c r="G55" s="0" t="n">
        <v>494336.313336558</v>
      </c>
      <c r="H55" s="0" t="n">
        <v>258389.253054644</v>
      </c>
      <c r="I55" s="0" t="n">
        <v>102121.600808574</v>
      </c>
    </row>
    <row r="56" customFormat="false" ht="12.8" hidden="false" customHeight="false" outlineLevel="0" collapsed="false">
      <c r="A56" s="0" t="n">
        <v>103</v>
      </c>
      <c r="B56" s="0" t="n">
        <v>20697497.1422308</v>
      </c>
      <c r="C56" s="0" t="n">
        <v>19885582.8692713</v>
      </c>
      <c r="D56" s="0" t="n">
        <v>67997999.8705661</v>
      </c>
      <c r="E56" s="0" t="n">
        <v>71953996.8790877</v>
      </c>
      <c r="F56" s="0" t="n">
        <v>0</v>
      </c>
      <c r="G56" s="0" t="n">
        <v>479947.116548787</v>
      </c>
      <c r="H56" s="0" t="n">
        <v>259422.286149631</v>
      </c>
      <c r="I56" s="0" t="n">
        <v>103635.528944458</v>
      </c>
    </row>
    <row r="57" customFormat="false" ht="12.8" hidden="false" customHeight="false" outlineLevel="0" collapsed="false">
      <c r="A57" s="0" t="n">
        <v>104</v>
      </c>
      <c r="B57" s="0" t="n">
        <v>23793258.5325705</v>
      </c>
      <c r="C57" s="0" t="n">
        <v>22984158.4748528</v>
      </c>
      <c r="D57" s="0" t="n">
        <v>78185289.4546964</v>
      </c>
      <c r="E57" s="0" t="n">
        <v>71913832.2635072</v>
      </c>
      <c r="F57" s="0" t="n">
        <v>11985638.7105845</v>
      </c>
      <c r="G57" s="0" t="n">
        <v>480635.533884229</v>
      </c>
      <c r="H57" s="0" t="n">
        <v>258040.435490775</v>
      </c>
      <c r="I57" s="0" t="n">
        <v>100605.840489592</v>
      </c>
    </row>
    <row r="58" customFormat="false" ht="12.8" hidden="false" customHeight="false" outlineLevel="0" collapsed="false">
      <c r="A58" s="0" t="n">
        <v>105</v>
      </c>
      <c r="B58" s="0" t="n">
        <v>20666085.7561275</v>
      </c>
      <c r="C58" s="0" t="n">
        <v>19876008.5143135</v>
      </c>
      <c r="D58" s="0" t="n">
        <v>68018105.5106502</v>
      </c>
      <c r="E58" s="0" t="n">
        <v>71853844.7574835</v>
      </c>
      <c r="F58" s="0" t="n">
        <v>0</v>
      </c>
      <c r="G58" s="0" t="n">
        <v>450733.570950666</v>
      </c>
      <c r="H58" s="0" t="n">
        <v>265635.637890784</v>
      </c>
      <c r="I58" s="0" t="n">
        <v>105297.189960817</v>
      </c>
    </row>
    <row r="59" customFormat="false" ht="12.8" hidden="false" customHeight="false" outlineLevel="0" collapsed="false">
      <c r="A59" s="0" t="n">
        <v>106</v>
      </c>
      <c r="B59" s="0" t="n">
        <v>24085050.8129587</v>
      </c>
      <c r="C59" s="0" t="n">
        <v>23300596.2870633</v>
      </c>
      <c r="D59" s="0" t="n">
        <v>79280329.772367</v>
      </c>
      <c r="E59" s="0" t="n">
        <v>72853397.6143543</v>
      </c>
      <c r="F59" s="0" t="n">
        <v>12142232.9357257</v>
      </c>
      <c r="G59" s="0" t="n">
        <v>439831.542776547</v>
      </c>
      <c r="H59" s="0" t="n">
        <v>269377.16945762</v>
      </c>
      <c r="I59" s="0" t="n">
        <v>107494.019516136</v>
      </c>
    </row>
    <row r="60" customFormat="false" ht="12.8" hidden="false" customHeight="false" outlineLevel="0" collapsed="false">
      <c r="A60" s="0" t="n">
        <v>107</v>
      </c>
      <c r="B60" s="0" t="n">
        <v>20989476.927041</v>
      </c>
      <c r="C60" s="0" t="n">
        <v>20209054.5556956</v>
      </c>
      <c r="D60" s="0" t="n">
        <v>69148982.6137234</v>
      </c>
      <c r="E60" s="0" t="n">
        <v>72962106.3705249</v>
      </c>
      <c r="F60" s="0" t="n">
        <v>0</v>
      </c>
      <c r="G60" s="0" t="n">
        <v>447035.701909007</v>
      </c>
      <c r="H60" s="0" t="n">
        <v>260207.54604372</v>
      </c>
      <c r="I60" s="0" t="n">
        <v>104541.604846621</v>
      </c>
    </row>
    <row r="61" customFormat="false" ht="12.8" hidden="false" customHeight="false" outlineLevel="0" collapsed="false">
      <c r="A61" s="0" t="n">
        <v>108</v>
      </c>
      <c r="B61" s="0" t="n">
        <v>24325824.5681048</v>
      </c>
      <c r="C61" s="0" t="n">
        <v>23539448.5920455</v>
      </c>
      <c r="D61" s="0" t="n">
        <v>80117201.8662248</v>
      </c>
      <c r="E61" s="0" t="n">
        <v>73538139.3717429</v>
      </c>
      <c r="F61" s="0" t="n">
        <v>12256356.5619572</v>
      </c>
      <c r="G61" s="0" t="n">
        <v>444202.107232111</v>
      </c>
      <c r="H61" s="0" t="n">
        <v>267523.377643673</v>
      </c>
      <c r="I61" s="0" t="n">
        <v>106643.558833589</v>
      </c>
    </row>
    <row r="62" customFormat="false" ht="12.8" hidden="false" customHeight="false" outlineLevel="0" collapsed="false">
      <c r="A62" s="0" t="n">
        <v>109</v>
      </c>
      <c r="B62" s="0" t="n">
        <v>21460227.0938985</v>
      </c>
      <c r="C62" s="0" t="n">
        <v>20668275.0259896</v>
      </c>
      <c r="D62" s="0" t="n">
        <v>70789022.3518663</v>
      </c>
      <c r="E62" s="0" t="n">
        <v>74558228.1254562</v>
      </c>
      <c r="F62" s="0" t="n">
        <v>0</v>
      </c>
      <c r="G62" s="0" t="n">
        <v>453646.109974614</v>
      </c>
      <c r="H62" s="0" t="n">
        <v>264780.924095281</v>
      </c>
      <c r="I62" s="0" t="n">
        <v>105035.762627101</v>
      </c>
    </row>
    <row r="63" customFormat="false" ht="12.8" hidden="false" customHeight="false" outlineLevel="0" collapsed="false">
      <c r="A63" s="0" t="n">
        <v>110</v>
      </c>
      <c r="B63" s="0" t="n">
        <v>24891575.9052292</v>
      </c>
      <c r="C63" s="0" t="n">
        <v>24123352.1485791</v>
      </c>
      <c r="D63" s="0" t="n">
        <v>82174289.049783</v>
      </c>
      <c r="E63" s="0" t="n">
        <v>75317184.2858058</v>
      </c>
      <c r="F63" s="0" t="n">
        <v>12552864.0476343</v>
      </c>
      <c r="G63" s="0" t="n">
        <v>425764.627351341</v>
      </c>
      <c r="H63" s="0" t="n">
        <v>268926.235359695</v>
      </c>
      <c r="I63" s="0" t="n">
        <v>105046.991341423</v>
      </c>
    </row>
    <row r="64" customFormat="false" ht="12.8" hidden="false" customHeight="false" outlineLevel="0" collapsed="false">
      <c r="A64" s="0" t="n">
        <v>111</v>
      </c>
      <c r="B64" s="0" t="n">
        <v>21584682.0645798</v>
      </c>
      <c r="C64" s="0" t="n">
        <v>20807957.8238588</v>
      </c>
      <c r="D64" s="0" t="n">
        <v>71291211.1311584</v>
      </c>
      <c r="E64" s="0" t="n">
        <v>75011055.1901601</v>
      </c>
      <c r="F64" s="0" t="n">
        <v>0</v>
      </c>
      <c r="G64" s="0" t="n">
        <v>431800.011144398</v>
      </c>
      <c r="H64" s="0" t="n">
        <v>270623.795955758</v>
      </c>
      <c r="I64" s="0" t="n">
        <v>106143.476601161</v>
      </c>
    </row>
    <row r="65" customFormat="false" ht="12.8" hidden="false" customHeight="false" outlineLevel="0" collapsed="false">
      <c r="A65" s="0" t="n">
        <v>112</v>
      </c>
      <c r="B65" s="0" t="n">
        <v>25020310.0911261</v>
      </c>
      <c r="C65" s="0" t="n">
        <v>24180459.8323741</v>
      </c>
      <c r="D65" s="0" t="n">
        <v>82381713.5926465</v>
      </c>
      <c r="E65" s="0" t="n">
        <v>75464479.5987769</v>
      </c>
      <c r="F65" s="0" t="n">
        <v>12577413.2664628</v>
      </c>
      <c r="G65" s="0" t="n">
        <v>484446.82164409</v>
      </c>
      <c r="H65" s="0" t="n">
        <v>278970.642973741</v>
      </c>
      <c r="I65" s="0" t="n">
        <v>109189.705905974</v>
      </c>
    </row>
    <row r="66" customFormat="false" ht="12.8" hidden="false" customHeight="false" outlineLevel="0" collapsed="false">
      <c r="A66" s="0" t="n">
        <v>113</v>
      </c>
      <c r="B66" s="0" t="n">
        <v>21861212.7016526</v>
      </c>
      <c r="C66" s="0" t="n">
        <v>20976139.980086</v>
      </c>
      <c r="D66" s="0" t="n">
        <v>71908906.2823075</v>
      </c>
      <c r="E66" s="0" t="n">
        <v>75649529.2874461</v>
      </c>
      <c r="F66" s="0" t="n">
        <v>0</v>
      </c>
      <c r="G66" s="0" t="n">
        <v>529573.897227383</v>
      </c>
      <c r="H66" s="0" t="n">
        <v>277646.382436958</v>
      </c>
      <c r="I66" s="0" t="n">
        <v>111217.774146094</v>
      </c>
    </row>
    <row r="67" customFormat="false" ht="12.8" hidden="false" customHeight="false" outlineLevel="0" collapsed="false">
      <c r="A67" s="0" t="n">
        <v>114</v>
      </c>
      <c r="B67" s="0" t="n">
        <v>25198234.0149553</v>
      </c>
      <c r="C67" s="0" t="n">
        <v>24369960.647255</v>
      </c>
      <c r="D67" s="0" t="n">
        <v>83054299.4309053</v>
      </c>
      <c r="E67" s="0" t="n">
        <v>76013547.7208679</v>
      </c>
      <c r="F67" s="0" t="n">
        <v>12668924.6201446</v>
      </c>
      <c r="G67" s="0" t="n">
        <v>477809.189629286</v>
      </c>
      <c r="H67" s="0" t="n">
        <v>275057.8656815</v>
      </c>
      <c r="I67" s="0" t="n">
        <v>107723.303413604</v>
      </c>
    </row>
    <row r="68" customFormat="false" ht="12.8" hidden="false" customHeight="false" outlineLevel="0" collapsed="false">
      <c r="A68" s="0" t="n">
        <v>115</v>
      </c>
      <c r="B68" s="0" t="n">
        <v>21954625.7428267</v>
      </c>
      <c r="C68" s="0" t="n">
        <v>21121834.9739969</v>
      </c>
      <c r="D68" s="0" t="n">
        <v>72413915.8807469</v>
      </c>
      <c r="E68" s="0" t="n">
        <v>76044210.5839956</v>
      </c>
      <c r="F68" s="0" t="n">
        <v>0</v>
      </c>
      <c r="G68" s="0" t="n">
        <v>475116.988010817</v>
      </c>
      <c r="H68" s="0" t="n">
        <v>280597.945634896</v>
      </c>
      <c r="I68" s="0" t="n">
        <v>110108.335977251</v>
      </c>
    </row>
    <row r="69" customFormat="false" ht="12.8" hidden="false" customHeight="false" outlineLevel="0" collapsed="false">
      <c r="A69" s="0" t="n">
        <v>116</v>
      </c>
      <c r="B69" s="0" t="n">
        <v>25235143.1856805</v>
      </c>
      <c r="C69" s="0" t="n">
        <v>24430969.5367421</v>
      </c>
      <c r="D69" s="0" t="n">
        <v>83301227.4397801</v>
      </c>
      <c r="E69" s="0" t="n">
        <v>76164808.6216233</v>
      </c>
      <c r="F69" s="0" t="n">
        <v>12694134.7702705</v>
      </c>
      <c r="G69" s="0" t="n">
        <v>451048.047726033</v>
      </c>
      <c r="H69" s="0" t="n">
        <v>276191.301419514</v>
      </c>
      <c r="I69" s="0" t="n">
        <v>109906.142561257</v>
      </c>
    </row>
    <row r="70" customFormat="false" ht="12.8" hidden="false" customHeight="false" outlineLevel="0" collapsed="false">
      <c r="A70" s="0" t="n">
        <v>117</v>
      </c>
      <c r="B70" s="0" t="n">
        <v>22016811.0503196</v>
      </c>
      <c r="C70" s="0" t="n">
        <v>21210963.4884396</v>
      </c>
      <c r="D70" s="0" t="n">
        <v>72749459.688081</v>
      </c>
      <c r="E70" s="0" t="n">
        <v>76346125.040069</v>
      </c>
      <c r="F70" s="0" t="n">
        <v>0</v>
      </c>
      <c r="G70" s="0" t="n">
        <v>440190.145334364</v>
      </c>
      <c r="H70" s="0" t="n">
        <v>286582.880718775</v>
      </c>
      <c r="I70" s="0" t="n">
        <v>112963.622609925</v>
      </c>
    </row>
    <row r="71" customFormat="false" ht="12.8" hidden="false" customHeight="false" outlineLevel="0" collapsed="false">
      <c r="A71" s="0" t="n">
        <v>118</v>
      </c>
      <c r="B71" s="0" t="n">
        <v>25213938.1725028</v>
      </c>
      <c r="C71" s="0" t="n">
        <v>24411717.5938631</v>
      </c>
      <c r="D71" s="0" t="n">
        <v>83275784.1627014</v>
      </c>
      <c r="E71" s="0" t="n">
        <v>76079490.4639974</v>
      </c>
      <c r="F71" s="0" t="n">
        <v>12679915.0773329</v>
      </c>
      <c r="G71" s="0" t="n">
        <v>431158.718921907</v>
      </c>
      <c r="H71" s="0" t="n">
        <v>290682.947859729</v>
      </c>
      <c r="I71" s="0" t="n">
        <v>114827.01694008</v>
      </c>
    </row>
    <row r="72" customFormat="false" ht="12.8" hidden="false" customHeight="false" outlineLevel="0" collapsed="false">
      <c r="A72" s="0" t="n">
        <v>119</v>
      </c>
      <c r="B72" s="0" t="n">
        <v>21948285.0343918</v>
      </c>
      <c r="C72" s="0" t="n">
        <v>21113044.7837068</v>
      </c>
      <c r="D72" s="0" t="n">
        <v>72444348.5541069</v>
      </c>
      <c r="E72" s="0" t="n">
        <v>75980654.1214762</v>
      </c>
      <c r="F72" s="0" t="n">
        <v>0</v>
      </c>
      <c r="G72" s="0" t="n">
        <v>470894.997629074</v>
      </c>
      <c r="H72" s="0" t="n">
        <v>285656.821461624</v>
      </c>
      <c r="I72" s="0" t="n">
        <v>112412.045134675</v>
      </c>
    </row>
    <row r="73" customFormat="false" ht="12.8" hidden="false" customHeight="false" outlineLevel="0" collapsed="false">
      <c r="A73" s="0" t="n">
        <v>120</v>
      </c>
      <c r="B73" s="0" t="n">
        <v>25367110.0970532</v>
      </c>
      <c r="C73" s="0" t="n">
        <v>24522342.1589884</v>
      </c>
      <c r="D73" s="0" t="n">
        <v>83635491.5701946</v>
      </c>
      <c r="E73" s="0" t="n">
        <v>76296517.0957336</v>
      </c>
      <c r="F73" s="0" t="n">
        <v>12716086.1826223</v>
      </c>
      <c r="G73" s="0" t="n">
        <v>479143.700754767</v>
      </c>
      <c r="H73" s="0" t="n">
        <v>286418.205889142</v>
      </c>
      <c r="I73" s="0" t="n">
        <v>113151.473458358</v>
      </c>
    </row>
    <row r="74" customFormat="false" ht="12.8" hidden="false" customHeight="false" outlineLevel="0" collapsed="false">
      <c r="A74" s="0" t="n">
        <v>121</v>
      </c>
      <c r="B74" s="0" t="n">
        <v>22210757.884423</v>
      </c>
      <c r="C74" s="0" t="n">
        <v>21349035.1728215</v>
      </c>
      <c r="D74" s="0" t="n">
        <v>73272806.8115521</v>
      </c>
      <c r="E74" s="0" t="n">
        <v>76743482.8721712</v>
      </c>
      <c r="F74" s="0" t="n">
        <v>0</v>
      </c>
      <c r="G74" s="0" t="n">
        <v>503709.537949277</v>
      </c>
      <c r="H74" s="0" t="n">
        <v>281022.159214059</v>
      </c>
      <c r="I74" s="0" t="n">
        <v>109987.163483094</v>
      </c>
    </row>
    <row r="75" customFormat="false" ht="12.8" hidden="false" customHeight="false" outlineLevel="0" collapsed="false">
      <c r="A75" s="0" t="n">
        <v>122</v>
      </c>
      <c r="B75" s="0" t="n">
        <v>25722025.6838473</v>
      </c>
      <c r="C75" s="0" t="n">
        <v>24877182.1778082</v>
      </c>
      <c r="D75" s="0" t="n">
        <v>84858056.2366813</v>
      </c>
      <c r="E75" s="0" t="n">
        <v>77397068.4985933</v>
      </c>
      <c r="F75" s="0" t="n">
        <v>12899511.4164322</v>
      </c>
      <c r="G75" s="0" t="n">
        <v>473375.436842277</v>
      </c>
      <c r="H75" s="0" t="n">
        <v>290045.226949057</v>
      </c>
      <c r="I75" s="0" t="n">
        <v>116318.346068239</v>
      </c>
    </row>
    <row r="76" customFormat="false" ht="12.8" hidden="false" customHeight="false" outlineLevel="0" collapsed="false">
      <c r="A76" s="0" t="n">
        <v>123</v>
      </c>
      <c r="B76" s="0" t="n">
        <v>22304785.4874887</v>
      </c>
      <c r="C76" s="0" t="n">
        <v>21437741.2887731</v>
      </c>
      <c r="D76" s="0" t="n">
        <v>73563899.2089877</v>
      </c>
      <c r="E76" s="0" t="n">
        <v>76977409.7525904</v>
      </c>
      <c r="F76" s="0" t="n">
        <v>0</v>
      </c>
      <c r="G76" s="0" t="n">
        <v>499018.16796092</v>
      </c>
      <c r="H76" s="0" t="n">
        <v>287212.942456683</v>
      </c>
      <c r="I76" s="0" t="n">
        <v>115447.268997104</v>
      </c>
    </row>
    <row r="77" customFormat="false" ht="12.8" hidden="false" customHeight="false" outlineLevel="0" collapsed="false">
      <c r="A77" s="0" t="n">
        <v>124</v>
      </c>
      <c r="B77" s="0" t="n">
        <v>25840939.8089965</v>
      </c>
      <c r="C77" s="0" t="n">
        <v>24993401.6470648</v>
      </c>
      <c r="D77" s="0" t="n">
        <v>85234439.3774065</v>
      </c>
      <c r="E77" s="0" t="n">
        <v>77664639.9744614</v>
      </c>
      <c r="F77" s="0" t="n">
        <v>12944106.6624102</v>
      </c>
      <c r="G77" s="0" t="n">
        <v>481626.721536049</v>
      </c>
      <c r="H77" s="0" t="n">
        <v>286273.232136096</v>
      </c>
      <c r="I77" s="0" t="n">
        <v>113768.868942257</v>
      </c>
    </row>
    <row r="78" customFormat="false" ht="12.8" hidden="false" customHeight="false" outlineLevel="0" collapsed="false">
      <c r="A78" s="0" t="n">
        <v>125</v>
      </c>
      <c r="B78" s="0" t="n">
        <v>22554818.7170675</v>
      </c>
      <c r="C78" s="0" t="n">
        <v>21677882.3627028</v>
      </c>
      <c r="D78" s="0" t="n">
        <v>74371072.6436948</v>
      </c>
      <c r="E78" s="0" t="n">
        <v>77785638.121121</v>
      </c>
      <c r="F78" s="0" t="n">
        <v>0</v>
      </c>
      <c r="G78" s="0" t="n">
        <v>508959.546272398</v>
      </c>
      <c r="H78" s="0" t="n">
        <v>288889.051838304</v>
      </c>
      <c r="I78" s="0" t="n">
        <v>112982.50893419</v>
      </c>
    </row>
    <row r="79" customFormat="false" ht="12.8" hidden="false" customHeight="false" outlineLevel="0" collapsed="false">
      <c r="A79" s="0" t="n">
        <v>126</v>
      </c>
      <c r="B79" s="0" t="n">
        <v>26211225.3654844</v>
      </c>
      <c r="C79" s="0" t="n">
        <v>25309157.5680711</v>
      </c>
      <c r="D79" s="0" t="n">
        <v>86316622.3164985</v>
      </c>
      <c r="E79" s="0" t="n">
        <v>78650283.4052891</v>
      </c>
      <c r="F79" s="0" t="n">
        <v>13108380.5675482</v>
      </c>
      <c r="G79" s="0" t="n">
        <v>535731.607322756</v>
      </c>
      <c r="H79" s="0" t="n">
        <v>288220.369704424</v>
      </c>
      <c r="I79" s="0" t="n">
        <v>111594.029123036</v>
      </c>
    </row>
    <row r="80" customFormat="false" ht="12.8" hidden="false" customHeight="false" outlineLevel="0" collapsed="false">
      <c r="A80" s="0" t="n">
        <v>127</v>
      </c>
      <c r="B80" s="0" t="n">
        <v>22704858.5150839</v>
      </c>
      <c r="C80" s="0" t="n">
        <v>21816886.0958322</v>
      </c>
      <c r="D80" s="0" t="n">
        <v>74873703.3048542</v>
      </c>
      <c r="E80" s="0" t="n">
        <v>78309808.5487056</v>
      </c>
      <c r="F80" s="0" t="n">
        <v>0</v>
      </c>
      <c r="G80" s="0" t="n">
        <v>513897.95883677</v>
      </c>
      <c r="H80" s="0" t="n">
        <v>295241.636179299</v>
      </c>
      <c r="I80" s="0" t="n">
        <v>112618.320336588</v>
      </c>
    </row>
    <row r="81" customFormat="false" ht="12.8" hidden="false" customHeight="false" outlineLevel="0" collapsed="false">
      <c r="A81" s="0" t="n">
        <v>128</v>
      </c>
      <c r="B81" s="0" t="n">
        <v>25954555.8531698</v>
      </c>
      <c r="C81" s="0" t="n">
        <v>25079838.2722873</v>
      </c>
      <c r="D81" s="0" t="n">
        <v>85577667.1596717</v>
      </c>
      <c r="E81" s="0" t="n">
        <v>77887612.8220233</v>
      </c>
      <c r="F81" s="0" t="n">
        <v>12981268.8036706</v>
      </c>
      <c r="G81" s="0" t="n">
        <v>486170.179059832</v>
      </c>
      <c r="H81" s="0" t="n">
        <v>305519.911701969</v>
      </c>
      <c r="I81" s="0" t="n">
        <v>118610.700172315</v>
      </c>
    </row>
    <row r="82" customFormat="false" ht="12.8" hidden="false" customHeight="false" outlineLevel="0" collapsed="false">
      <c r="A82" s="0" t="n">
        <v>129</v>
      </c>
      <c r="B82" s="0" t="n">
        <v>22807845.832601</v>
      </c>
      <c r="C82" s="0" t="n">
        <v>21924580.9460167</v>
      </c>
      <c r="D82" s="0" t="n">
        <v>75299434.3743719</v>
      </c>
      <c r="E82" s="0" t="n">
        <v>78604361.4393298</v>
      </c>
      <c r="F82" s="0" t="n">
        <v>0</v>
      </c>
      <c r="G82" s="0" t="n">
        <v>507008.831727006</v>
      </c>
      <c r="H82" s="0" t="n">
        <v>294291.721267692</v>
      </c>
      <c r="I82" s="0" t="n">
        <v>117091.905128056</v>
      </c>
    </row>
    <row r="83" customFormat="false" ht="12.8" hidden="false" customHeight="false" outlineLevel="0" collapsed="false">
      <c r="A83" s="0" t="n">
        <v>130</v>
      </c>
      <c r="B83" s="0" t="n">
        <v>26276528.1460087</v>
      </c>
      <c r="C83" s="0" t="n">
        <v>25414789.7934791</v>
      </c>
      <c r="D83" s="0" t="n">
        <v>86778170.0171109</v>
      </c>
      <c r="E83" s="0" t="n">
        <v>78933863.6892977</v>
      </c>
      <c r="F83" s="0" t="n">
        <v>13155643.9482163</v>
      </c>
      <c r="G83" s="0" t="n">
        <v>485693.13526696</v>
      </c>
      <c r="H83" s="0" t="n">
        <v>294423.394778133</v>
      </c>
      <c r="I83" s="0" t="n">
        <v>116602.603549313</v>
      </c>
    </row>
    <row r="84" customFormat="false" ht="12.8" hidden="false" customHeight="false" outlineLevel="0" collapsed="false">
      <c r="A84" s="0" t="n">
        <v>131</v>
      </c>
      <c r="B84" s="0" t="n">
        <v>23011607.9628782</v>
      </c>
      <c r="C84" s="0" t="n">
        <v>22111815.8160294</v>
      </c>
      <c r="D84" s="0" t="n">
        <v>75990581.4347759</v>
      </c>
      <c r="E84" s="0" t="n">
        <v>79307972.1678198</v>
      </c>
      <c r="F84" s="0" t="n">
        <v>0</v>
      </c>
      <c r="G84" s="0" t="n">
        <v>519706.887281492</v>
      </c>
      <c r="H84" s="0" t="n">
        <v>299525.093540976</v>
      </c>
      <c r="I84" s="0" t="n">
        <v>115085.951466138</v>
      </c>
    </row>
    <row r="85" customFormat="false" ht="12.8" hidden="false" customHeight="false" outlineLevel="0" collapsed="false">
      <c r="A85" s="0" t="n">
        <v>132</v>
      </c>
      <c r="B85" s="0" t="n">
        <v>26447968.7800029</v>
      </c>
      <c r="C85" s="0" t="n">
        <v>25555722.072255</v>
      </c>
      <c r="D85" s="0" t="n">
        <v>87302093.9763153</v>
      </c>
      <c r="E85" s="0" t="n">
        <v>79359935.9623161</v>
      </c>
      <c r="F85" s="0" t="n">
        <v>13226655.9937194</v>
      </c>
      <c r="G85" s="0" t="n">
        <v>508957.170469815</v>
      </c>
      <c r="H85" s="0" t="n">
        <v>300302.769954527</v>
      </c>
      <c r="I85" s="0" t="n">
        <v>118552.52474802</v>
      </c>
    </row>
    <row r="86" customFormat="false" ht="12.8" hidden="false" customHeight="false" outlineLevel="0" collapsed="false">
      <c r="A86" s="0" t="n">
        <v>133</v>
      </c>
      <c r="B86" s="0" t="n">
        <v>23068822.2926042</v>
      </c>
      <c r="C86" s="0" t="n">
        <v>22191198.3429066</v>
      </c>
      <c r="D86" s="0" t="n">
        <v>76268667.9083838</v>
      </c>
      <c r="E86" s="0" t="n">
        <v>79509942.5596732</v>
      </c>
      <c r="F86" s="0" t="n">
        <v>0</v>
      </c>
      <c r="G86" s="0" t="n">
        <v>507662.107900484</v>
      </c>
      <c r="H86" s="0" t="n">
        <v>288532.937209625</v>
      </c>
      <c r="I86" s="0" t="n">
        <v>116327.006553536</v>
      </c>
    </row>
    <row r="87" customFormat="false" ht="12.8" hidden="false" customHeight="false" outlineLevel="0" collapsed="false">
      <c r="A87" s="0" t="n">
        <v>134</v>
      </c>
      <c r="B87" s="0" t="n">
        <v>26664197.9086623</v>
      </c>
      <c r="C87" s="0" t="n">
        <v>25803809.5814554</v>
      </c>
      <c r="D87" s="0" t="n">
        <v>88143205.5965856</v>
      </c>
      <c r="E87" s="0" t="n">
        <v>80077707.7028168</v>
      </c>
      <c r="F87" s="0" t="n">
        <v>13346284.6171361</v>
      </c>
      <c r="G87" s="0" t="n">
        <v>489048.446263351</v>
      </c>
      <c r="H87" s="0" t="n">
        <v>291179.146354235</v>
      </c>
      <c r="I87" s="0" t="n">
        <v>114515.335127545</v>
      </c>
    </row>
    <row r="88" customFormat="false" ht="12.8" hidden="false" customHeight="false" outlineLevel="0" collapsed="false">
      <c r="A88" s="0" t="n">
        <v>135</v>
      </c>
      <c r="B88" s="0" t="n">
        <v>23241923.0414471</v>
      </c>
      <c r="C88" s="0" t="n">
        <v>22391571.877009</v>
      </c>
      <c r="D88" s="0" t="n">
        <v>76990253.7309163</v>
      </c>
      <c r="E88" s="0" t="n">
        <v>80231769.8768551</v>
      </c>
      <c r="F88" s="0" t="n">
        <v>0</v>
      </c>
      <c r="G88" s="0" t="n">
        <v>482668.758096835</v>
      </c>
      <c r="H88" s="0" t="n">
        <v>289272.571683551</v>
      </c>
      <c r="I88" s="0" t="n">
        <v>112014.049510961</v>
      </c>
    </row>
    <row r="89" customFormat="false" ht="12.8" hidden="false" customHeight="false" outlineLevel="0" collapsed="false">
      <c r="A89" s="0" t="n">
        <v>136</v>
      </c>
      <c r="B89" s="0" t="n">
        <v>26825430.1989922</v>
      </c>
      <c r="C89" s="0" t="n">
        <v>25937659.4292382</v>
      </c>
      <c r="D89" s="0" t="n">
        <v>88641930.1447397</v>
      </c>
      <c r="E89" s="0" t="n">
        <v>80465060.2568584</v>
      </c>
      <c r="F89" s="0" t="n">
        <v>13410843.3761431</v>
      </c>
      <c r="G89" s="0" t="n">
        <v>512324.359014436</v>
      </c>
      <c r="H89" s="0" t="n">
        <v>295532.749904128</v>
      </c>
      <c r="I89" s="0" t="n">
        <v>114162.372621972</v>
      </c>
    </row>
    <row r="90" customFormat="false" ht="12.8" hidden="false" customHeight="false" outlineLevel="0" collapsed="false">
      <c r="A90" s="0" t="n">
        <v>137</v>
      </c>
      <c r="B90" s="0" t="n">
        <v>23725946.9894086</v>
      </c>
      <c r="C90" s="0" t="n">
        <v>22835731.5870457</v>
      </c>
      <c r="D90" s="0" t="n">
        <v>78523666.427478</v>
      </c>
      <c r="E90" s="0" t="n">
        <v>81779739.2086557</v>
      </c>
      <c r="F90" s="0" t="n">
        <v>0</v>
      </c>
      <c r="G90" s="0" t="n">
        <v>504098.373881065</v>
      </c>
      <c r="H90" s="0" t="n">
        <v>304500.09983498</v>
      </c>
      <c r="I90" s="0" t="n">
        <v>116595.612352677</v>
      </c>
    </row>
    <row r="91" customFormat="false" ht="12.8" hidden="false" customHeight="false" outlineLevel="0" collapsed="false">
      <c r="A91" s="0" t="n">
        <v>138</v>
      </c>
      <c r="B91" s="0" t="n">
        <v>27187159.1444267</v>
      </c>
      <c r="C91" s="0" t="n">
        <v>26318182.4069019</v>
      </c>
      <c r="D91" s="0" t="n">
        <v>89933345.9304555</v>
      </c>
      <c r="E91" s="0" t="n">
        <v>81628779.1434642</v>
      </c>
      <c r="F91" s="0" t="n">
        <v>13604796.5239107</v>
      </c>
      <c r="G91" s="0" t="n">
        <v>490408.375808717</v>
      </c>
      <c r="H91" s="0" t="n">
        <v>298711.838780756</v>
      </c>
      <c r="I91" s="0" t="n">
        <v>114080.747050533</v>
      </c>
    </row>
    <row r="92" customFormat="false" ht="12.8" hidden="false" customHeight="false" outlineLevel="0" collapsed="false">
      <c r="A92" s="0" t="n">
        <v>139</v>
      </c>
      <c r="B92" s="0" t="n">
        <v>23530814.7264775</v>
      </c>
      <c r="C92" s="0" t="n">
        <v>22606560.0678543</v>
      </c>
      <c r="D92" s="0" t="n">
        <v>77743391.4590095</v>
      </c>
      <c r="E92" s="0" t="n">
        <v>81014039.9918997</v>
      </c>
      <c r="F92" s="0" t="n">
        <v>0</v>
      </c>
      <c r="G92" s="0" t="n">
        <v>539739.480855782</v>
      </c>
      <c r="H92" s="0" t="n">
        <v>302971.607163408</v>
      </c>
      <c r="I92" s="0" t="n">
        <v>116490.815148477</v>
      </c>
    </row>
    <row r="93" customFormat="false" ht="12.8" hidden="false" customHeight="false" outlineLevel="0" collapsed="false">
      <c r="A93" s="0" t="n">
        <v>140</v>
      </c>
      <c r="B93" s="0" t="n">
        <v>27345878.2946528</v>
      </c>
      <c r="C93" s="0" t="n">
        <v>26461184.2022735</v>
      </c>
      <c r="D93" s="0" t="n">
        <v>90483523.4305208</v>
      </c>
      <c r="E93" s="0" t="n">
        <v>82130291.3829496</v>
      </c>
      <c r="F93" s="0" t="n">
        <v>13688381.8971583</v>
      </c>
      <c r="G93" s="0" t="n">
        <v>508000.797778967</v>
      </c>
      <c r="H93" s="0" t="n">
        <v>296996.913984473</v>
      </c>
      <c r="I93" s="0" t="n">
        <v>113851.972308246</v>
      </c>
    </row>
    <row r="94" customFormat="false" ht="12.8" hidden="false" customHeight="false" outlineLevel="0" collapsed="false">
      <c r="A94" s="0" t="n">
        <v>141</v>
      </c>
      <c r="B94" s="0" t="n">
        <v>23817930.1596078</v>
      </c>
      <c r="C94" s="0" t="n">
        <v>22912237.8760925</v>
      </c>
      <c r="D94" s="0" t="n">
        <v>78856047.2408122</v>
      </c>
      <c r="E94" s="0" t="n">
        <v>82068947.7848045</v>
      </c>
      <c r="F94" s="0" t="n">
        <v>0</v>
      </c>
      <c r="G94" s="0" t="n">
        <v>522822.827614085</v>
      </c>
      <c r="H94" s="0" t="n">
        <v>301254.977875719</v>
      </c>
      <c r="I94" s="0" t="n">
        <v>116592.111464999</v>
      </c>
    </row>
    <row r="95" customFormat="false" ht="12.8" hidden="false" customHeight="false" outlineLevel="0" collapsed="false">
      <c r="A95" s="0" t="n">
        <v>142</v>
      </c>
      <c r="B95" s="0" t="n">
        <v>27277975.6470977</v>
      </c>
      <c r="C95" s="0" t="n">
        <v>26376860.5265355</v>
      </c>
      <c r="D95" s="0" t="n">
        <v>90197863.0921298</v>
      </c>
      <c r="E95" s="0" t="n">
        <v>81828719.1485837</v>
      </c>
      <c r="F95" s="0" t="n">
        <v>13638119.8580973</v>
      </c>
      <c r="G95" s="0" t="n">
        <v>512477.794655483</v>
      </c>
      <c r="H95" s="0" t="n">
        <v>305567.930723454</v>
      </c>
      <c r="I95" s="0" t="n">
        <v>118670.56454758</v>
      </c>
    </row>
    <row r="96" customFormat="false" ht="12.8" hidden="false" customHeight="false" outlineLevel="0" collapsed="false">
      <c r="A96" s="0" t="n">
        <v>143</v>
      </c>
      <c r="B96" s="0" t="n">
        <v>23954219.7907275</v>
      </c>
      <c r="C96" s="0" t="n">
        <v>23032721.665188</v>
      </c>
      <c r="D96" s="0" t="n">
        <v>79275727.4240736</v>
      </c>
      <c r="E96" s="0" t="n">
        <v>82479711.1598135</v>
      </c>
      <c r="F96" s="0" t="n">
        <v>0</v>
      </c>
      <c r="G96" s="0" t="n">
        <v>526825.07064261</v>
      </c>
      <c r="H96" s="0" t="n">
        <v>310992.163995423</v>
      </c>
      <c r="I96" s="0" t="n">
        <v>119544.129859254</v>
      </c>
    </row>
    <row r="97" customFormat="false" ht="12.8" hidden="false" customHeight="false" outlineLevel="0" collapsed="false">
      <c r="A97" s="0" t="n">
        <v>144</v>
      </c>
      <c r="B97" s="0" t="n">
        <v>27631394.1616158</v>
      </c>
      <c r="C97" s="0" t="n">
        <v>26726498.3610373</v>
      </c>
      <c r="D97" s="0" t="n">
        <v>91414863.1903823</v>
      </c>
      <c r="E97" s="0" t="n">
        <v>82885981.7241713</v>
      </c>
      <c r="F97" s="0" t="n">
        <v>13814330.2873619</v>
      </c>
      <c r="G97" s="0" t="n">
        <v>516660.686784179</v>
      </c>
      <c r="H97" s="0" t="n">
        <v>306911.898223659</v>
      </c>
      <c r="I97" s="0" t="n">
        <v>116176.022243771</v>
      </c>
    </row>
    <row r="98" customFormat="false" ht="12.8" hidden="false" customHeight="false" outlineLevel="0" collapsed="false">
      <c r="A98" s="0" t="n">
        <v>145</v>
      </c>
      <c r="B98" s="0" t="n">
        <v>24081839.4501439</v>
      </c>
      <c r="C98" s="0" t="n">
        <v>23130212.5395478</v>
      </c>
      <c r="D98" s="0" t="n">
        <v>79599616.2760479</v>
      </c>
      <c r="E98" s="0" t="n">
        <v>82825891.8938744</v>
      </c>
      <c r="F98" s="0" t="n">
        <v>0</v>
      </c>
      <c r="G98" s="0" t="n">
        <v>564195.863287732</v>
      </c>
      <c r="H98" s="0" t="n">
        <v>304891.12658908</v>
      </c>
      <c r="I98" s="0" t="n">
        <v>117914.172456175</v>
      </c>
    </row>
    <row r="99" customFormat="false" ht="12.8" hidden="false" customHeight="false" outlineLevel="0" collapsed="false">
      <c r="A99" s="0" t="n">
        <v>146</v>
      </c>
      <c r="B99" s="0" t="n">
        <v>27855394.8899028</v>
      </c>
      <c r="C99" s="0" t="n">
        <v>26909497.4587775</v>
      </c>
      <c r="D99" s="0" t="n">
        <v>92030247.4616717</v>
      </c>
      <c r="E99" s="0" t="n">
        <v>83406267.2371259</v>
      </c>
      <c r="F99" s="0" t="n">
        <v>13901044.539521</v>
      </c>
      <c r="G99" s="0" t="n">
        <v>562287.203756565</v>
      </c>
      <c r="H99" s="0" t="n">
        <v>302378.402897836</v>
      </c>
      <c r="I99" s="0" t="n">
        <v>116045.463529937</v>
      </c>
    </row>
    <row r="100" customFormat="false" ht="12.8" hidden="false" customHeight="false" outlineLevel="0" collapsed="false">
      <c r="A100" s="0" t="n">
        <v>147</v>
      </c>
      <c r="B100" s="0" t="n">
        <v>24379690.6774391</v>
      </c>
      <c r="C100" s="0" t="n">
        <v>23475644.8722265</v>
      </c>
      <c r="D100" s="0" t="n">
        <v>80820301.9608153</v>
      </c>
      <c r="E100" s="0" t="n">
        <v>83987594.2749627</v>
      </c>
      <c r="F100" s="0" t="n">
        <v>0</v>
      </c>
      <c r="G100" s="0" t="n">
        <v>518664.611654564</v>
      </c>
      <c r="H100" s="0" t="n">
        <v>303898.323258527</v>
      </c>
      <c r="I100" s="0" t="n">
        <v>116404.100427951</v>
      </c>
    </row>
    <row r="101" customFormat="false" ht="12.8" hidden="false" customHeight="false" outlineLevel="0" collapsed="false">
      <c r="A101" s="0" t="n">
        <v>148</v>
      </c>
      <c r="B101" s="0" t="n">
        <v>28000396.1052178</v>
      </c>
      <c r="C101" s="0" t="n">
        <v>27098754.859135</v>
      </c>
      <c r="D101" s="0" t="n">
        <v>92680441.8014989</v>
      </c>
      <c r="E101" s="0" t="n">
        <v>83950916.8466384</v>
      </c>
      <c r="F101" s="0" t="n">
        <v>13991819.4744397</v>
      </c>
      <c r="G101" s="0" t="n">
        <v>517233.213835679</v>
      </c>
      <c r="H101" s="0" t="n">
        <v>301576.049006675</v>
      </c>
      <c r="I101" s="0" t="n">
        <v>118331.40462912</v>
      </c>
    </row>
    <row r="102" customFormat="false" ht="12.8" hidden="false" customHeight="false" outlineLevel="0" collapsed="false">
      <c r="A102" s="0" t="n">
        <v>149</v>
      </c>
      <c r="B102" s="0" t="n">
        <v>24464724.6727447</v>
      </c>
      <c r="C102" s="0" t="n">
        <v>23539678.3291498</v>
      </c>
      <c r="D102" s="0" t="n">
        <v>81081513.3033095</v>
      </c>
      <c r="E102" s="0" t="n">
        <v>84144835.7985315</v>
      </c>
      <c r="F102" s="0" t="n">
        <v>0</v>
      </c>
      <c r="G102" s="0" t="n">
        <v>535597.177455396</v>
      </c>
      <c r="H102" s="0" t="n">
        <v>304499.223872663</v>
      </c>
      <c r="I102" s="0" t="n">
        <v>121357.060381232</v>
      </c>
    </row>
    <row r="103" customFormat="false" ht="12.8" hidden="false" customHeight="false" outlineLevel="0" collapsed="false">
      <c r="A103" s="0" t="n">
        <v>150</v>
      </c>
      <c r="B103" s="0" t="n">
        <v>27820918.9864907</v>
      </c>
      <c r="C103" s="0" t="n">
        <v>26916101.8036232</v>
      </c>
      <c r="D103" s="0" t="n">
        <v>92103752.0100848</v>
      </c>
      <c r="E103" s="0" t="n">
        <v>83342993.4285447</v>
      </c>
      <c r="F103" s="0" t="n">
        <v>13890498.9047575</v>
      </c>
      <c r="G103" s="0" t="n">
        <v>512616.334441954</v>
      </c>
      <c r="H103" s="0" t="n">
        <v>307923.250102257</v>
      </c>
      <c r="I103" s="0" t="n">
        <v>120396.569033284</v>
      </c>
    </row>
    <row r="104" customFormat="false" ht="12.8" hidden="false" customHeight="false" outlineLevel="0" collapsed="false">
      <c r="A104" s="0" t="n">
        <v>151</v>
      </c>
      <c r="B104" s="0" t="n">
        <v>24522043.4791088</v>
      </c>
      <c r="C104" s="0" t="n">
        <v>23603121.8029339</v>
      </c>
      <c r="D104" s="0" t="n">
        <v>81298362.5691739</v>
      </c>
      <c r="E104" s="0" t="n">
        <v>84306157.1769037</v>
      </c>
      <c r="F104" s="0" t="n">
        <v>0</v>
      </c>
      <c r="G104" s="0" t="n">
        <v>512607.783760531</v>
      </c>
      <c r="H104" s="0" t="n">
        <v>318613.256336513</v>
      </c>
      <c r="I104" s="0" t="n">
        <v>125286.62296833</v>
      </c>
    </row>
    <row r="105" customFormat="false" ht="12.8" hidden="false" customHeight="false" outlineLevel="0" collapsed="false">
      <c r="A105" s="0" t="n">
        <v>152</v>
      </c>
      <c r="B105" s="0" t="n">
        <v>28162873.3179576</v>
      </c>
      <c r="C105" s="0" t="n">
        <v>27238773.0225952</v>
      </c>
      <c r="D105" s="0" t="n">
        <v>93215313.0502144</v>
      </c>
      <c r="E105" s="0" t="n">
        <v>84280149.7123264</v>
      </c>
      <c r="F105" s="0" t="n">
        <v>14046691.6187211</v>
      </c>
      <c r="G105" s="0" t="n">
        <v>537332.960829847</v>
      </c>
      <c r="H105" s="0" t="n">
        <v>303407.312058957</v>
      </c>
      <c r="I105" s="0" t="n">
        <v>119085.746390826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1953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18377075.255703</v>
      </c>
      <c r="C23" s="0" t="n">
        <v>17768088.2300223</v>
      </c>
      <c r="D23" s="0" t="n">
        <v>58302006.9408318</v>
      </c>
      <c r="E23" s="0" t="n">
        <v>58705837.4262466</v>
      </c>
      <c r="F23" s="0" t="n">
        <v>9784306.23770777</v>
      </c>
      <c r="G23" s="0" t="n">
        <v>352387.820166766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15775798.0054219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326486.177575674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18919215.4064925</v>
      </c>
      <c r="C25" s="0" t="n">
        <v>18334292.9553415</v>
      </c>
      <c r="D25" s="0" t="n">
        <v>60533247.0999704</v>
      </c>
      <c r="E25" s="0" t="n">
        <v>60017442.3289197</v>
      </c>
      <c r="F25" s="0" t="n">
        <v>10002907.0548199</v>
      </c>
      <c r="G25" s="0" t="n">
        <v>331292.678861732</v>
      </c>
      <c r="H25" s="0" t="n">
        <v>192983.746395605</v>
      </c>
      <c r="I25" s="0" t="n">
        <v>86637.1798480788</v>
      </c>
    </row>
    <row r="26" customFormat="false" ht="12.8" hidden="false" customHeight="false" outlineLevel="0" collapsed="false">
      <c r="A26" s="0" t="n">
        <v>73</v>
      </c>
      <c r="B26" s="0" t="n">
        <v>16707480.0312882</v>
      </c>
      <c r="C26" s="0" t="n">
        <v>16137989.6043561</v>
      </c>
      <c r="D26" s="0" t="n">
        <v>53552581.3952322</v>
      </c>
      <c r="E26" s="0" t="n">
        <v>61189018.1290069</v>
      </c>
      <c r="F26" s="0" t="n">
        <v>0</v>
      </c>
      <c r="G26" s="0" t="n">
        <v>312092.040187147</v>
      </c>
      <c r="H26" s="0" t="n">
        <v>191472.968401526</v>
      </c>
      <c r="I26" s="0" t="n">
        <v>94179.169061997</v>
      </c>
    </row>
    <row r="27" customFormat="false" ht="12.8" hidden="false" customHeight="false" outlineLevel="0" collapsed="false">
      <c r="A27" s="0" t="n">
        <v>74</v>
      </c>
      <c r="B27" s="0" t="n">
        <v>19836316.8882114</v>
      </c>
      <c r="C27" s="0" t="n">
        <v>19256382.8999269</v>
      </c>
      <c r="D27" s="0" t="n">
        <v>63972017.6676107</v>
      </c>
      <c r="E27" s="0" t="n">
        <v>62528327.7738071</v>
      </c>
      <c r="F27" s="0" t="n">
        <v>10421387.9623012</v>
      </c>
      <c r="G27" s="0" t="n">
        <v>315894.148071503</v>
      </c>
      <c r="H27" s="0" t="n">
        <v>195611.914754459</v>
      </c>
      <c r="I27" s="0" t="n">
        <v>97754.1792265311</v>
      </c>
    </row>
    <row r="28" customFormat="false" ht="12.8" hidden="false" customHeight="false" outlineLevel="0" collapsed="false">
      <c r="A28" s="0" t="n">
        <v>75</v>
      </c>
      <c r="B28" s="0" t="n">
        <v>17858511.6753529</v>
      </c>
      <c r="C28" s="0" t="n">
        <v>17266020.5912145</v>
      </c>
      <c r="D28" s="0" t="n">
        <v>57657172.3292033</v>
      </c>
      <c r="E28" s="0" t="n">
        <v>64868274.9139551</v>
      </c>
      <c r="F28" s="0" t="n">
        <v>0</v>
      </c>
      <c r="G28" s="0" t="n">
        <v>315697.634151768</v>
      </c>
      <c r="H28" s="0" t="n">
        <v>204510.234155344</v>
      </c>
      <c r="I28" s="0" t="n">
        <v>103261.736901817</v>
      </c>
    </row>
    <row r="29" customFormat="false" ht="12.8" hidden="false" customHeight="false" outlineLevel="0" collapsed="false">
      <c r="A29" s="0" t="n">
        <v>76</v>
      </c>
      <c r="B29" s="0" t="n">
        <v>21403108.532268</v>
      </c>
      <c r="C29" s="0" t="n">
        <v>20786667.49121</v>
      </c>
      <c r="D29" s="0" t="n">
        <v>69418925.6875474</v>
      </c>
      <c r="E29" s="0" t="n">
        <v>67000088.8766985</v>
      </c>
      <c r="F29" s="0" t="n">
        <v>11166681.4794497</v>
      </c>
      <c r="G29" s="0" t="n">
        <v>332403.217214001</v>
      </c>
      <c r="H29" s="0" t="n">
        <v>210805.250936477</v>
      </c>
      <c r="I29" s="0" t="n">
        <v>104617.96129634</v>
      </c>
    </row>
    <row r="30" customFormat="false" ht="12.8" hidden="false" customHeight="false" outlineLevel="0" collapsed="false">
      <c r="A30" s="0" t="n">
        <v>77</v>
      </c>
      <c r="B30" s="0" t="n">
        <v>18922300.2928334</v>
      </c>
      <c r="C30" s="0" t="n">
        <v>18302186.0254467</v>
      </c>
      <c r="D30" s="0" t="n">
        <v>61427396.1260459</v>
      </c>
      <c r="E30" s="0" t="n">
        <v>68289204.755269</v>
      </c>
      <c r="F30" s="0" t="n">
        <v>0</v>
      </c>
      <c r="G30" s="0" t="n">
        <v>323177.902572218</v>
      </c>
      <c r="H30" s="0" t="n">
        <v>220679.464042923</v>
      </c>
      <c r="I30" s="0" t="n">
        <v>108938.429673622</v>
      </c>
    </row>
    <row r="31" customFormat="false" ht="12.8" hidden="false" customHeight="false" outlineLevel="0" collapsed="false">
      <c r="A31" s="0" t="n">
        <v>78</v>
      </c>
      <c r="B31" s="0" t="n">
        <v>22680027.3927025</v>
      </c>
      <c r="C31" s="0" t="n">
        <v>22030359.5351158</v>
      </c>
      <c r="D31" s="0" t="n">
        <v>73862247.8580676</v>
      </c>
      <c r="E31" s="0" t="n">
        <v>70633624.1145494</v>
      </c>
      <c r="F31" s="0" t="n">
        <v>11772270.6857582</v>
      </c>
      <c r="G31" s="0" t="n">
        <v>342779.469077184</v>
      </c>
      <c r="H31" s="0" t="n">
        <v>229578.836627479</v>
      </c>
      <c r="I31" s="0" t="n">
        <v>110442.216974324</v>
      </c>
    </row>
    <row r="32" customFormat="false" ht="12.8" hidden="false" customHeight="false" outlineLevel="0" collapsed="false">
      <c r="A32" s="0" t="n">
        <v>79</v>
      </c>
      <c r="B32" s="0" t="n">
        <v>19997789.5162311</v>
      </c>
      <c r="C32" s="0" t="n">
        <v>19336124.3118922</v>
      </c>
      <c r="D32" s="0" t="n">
        <v>65144450.8262507</v>
      </c>
      <c r="E32" s="0" t="n">
        <v>71696180.2052661</v>
      </c>
      <c r="F32" s="0" t="n">
        <v>0</v>
      </c>
      <c r="G32" s="0" t="n">
        <v>352905.36744586</v>
      </c>
      <c r="H32" s="0" t="n">
        <v>230873.260549437</v>
      </c>
      <c r="I32" s="0" t="n">
        <v>111266.537633665</v>
      </c>
    </row>
    <row r="33" customFormat="false" ht="12.8" hidden="false" customHeight="false" outlineLevel="0" collapsed="false">
      <c r="A33" s="0" t="n">
        <v>80</v>
      </c>
      <c r="B33" s="0" t="n">
        <v>23629290.880447</v>
      </c>
      <c r="C33" s="0" t="n">
        <v>22932249.1723657</v>
      </c>
      <c r="D33" s="0" t="n">
        <v>77068782.4970769</v>
      </c>
      <c r="E33" s="0" t="n">
        <v>73168381.3096334</v>
      </c>
      <c r="F33" s="0" t="n">
        <v>12194730.2182722</v>
      </c>
      <c r="G33" s="0" t="n">
        <v>380243.302542231</v>
      </c>
      <c r="H33" s="0" t="n">
        <v>237891.401805458</v>
      </c>
      <c r="I33" s="0" t="n">
        <v>112724.291047922</v>
      </c>
    </row>
    <row r="34" customFormat="false" ht="12.8" hidden="false" customHeight="false" outlineLevel="0" collapsed="false">
      <c r="A34" s="0" t="n">
        <v>81</v>
      </c>
      <c r="B34" s="0" t="n">
        <v>20648542.5650257</v>
      </c>
      <c r="C34" s="0" t="n">
        <v>19937171.1344317</v>
      </c>
      <c r="D34" s="0" t="n">
        <v>67305025.164117</v>
      </c>
      <c r="E34" s="0" t="n">
        <v>73622797.7476144</v>
      </c>
      <c r="F34" s="0" t="n">
        <v>0</v>
      </c>
      <c r="G34" s="0" t="n">
        <v>387381.635924841</v>
      </c>
      <c r="H34" s="0" t="n">
        <v>243637.802808058</v>
      </c>
      <c r="I34" s="0" t="n">
        <v>114788.559801504</v>
      </c>
    </row>
    <row r="35" customFormat="false" ht="12.8" hidden="false" customHeight="false" outlineLevel="0" collapsed="false">
      <c r="A35" s="0" t="n">
        <v>82</v>
      </c>
      <c r="B35" s="0" t="n">
        <v>24111019.4672895</v>
      </c>
      <c r="C35" s="0" t="n">
        <v>23376220.0143146</v>
      </c>
      <c r="D35" s="0" t="n">
        <v>78665718.2537096</v>
      </c>
      <c r="E35" s="0" t="n">
        <v>74310897.4197829</v>
      </c>
      <c r="F35" s="0" t="n">
        <v>12385149.5699638</v>
      </c>
      <c r="G35" s="0" t="n">
        <v>406511.558512633</v>
      </c>
      <c r="H35" s="0" t="n">
        <v>248138.343856646</v>
      </c>
      <c r="I35" s="0" t="n">
        <v>114499.358007967</v>
      </c>
    </row>
    <row r="36" customFormat="false" ht="12.8" hidden="false" customHeight="false" outlineLevel="0" collapsed="false">
      <c r="A36" s="0" t="n">
        <v>83</v>
      </c>
      <c r="B36" s="0" t="n">
        <v>21065913.9747868</v>
      </c>
      <c r="C36" s="0" t="n">
        <v>20291709.1624238</v>
      </c>
      <c r="D36" s="0" t="n">
        <v>68652994.969324</v>
      </c>
      <c r="E36" s="0" t="n">
        <v>74611677.6015318</v>
      </c>
      <c r="F36" s="0" t="n">
        <v>0</v>
      </c>
      <c r="G36" s="0" t="n">
        <v>445196.926345842</v>
      </c>
      <c r="H36" s="0" t="n">
        <v>249737.772636416</v>
      </c>
      <c r="I36" s="0" t="n">
        <v>113243.019115355</v>
      </c>
    </row>
    <row r="37" customFormat="false" ht="12.8" hidden="false" customHeight="false" outlineLevel="0" collapsed="false">
      <c r="A37" s="0" t="n">
        <v>84</v>
      </c>
      <c r="B37" s="0" t="n">
        <v>24609920.4705756</v>
      </c>
      <c r="C37" s="0" t="n">
        <v>23874575.4732236</v>
      </c>
      <c r="D37" s="0" t="n">
        <v>80524289.1618079</v>
      </c>
      <c r="E37" s="0" t="n">
        <v>75633408.9494257</v>
      </c>
      <c r="F37" s="0" t="n">
        <v>12605568.1582376</v>
      </c>
      <c r="G37" s="0" t="n">
        <v>400562.66525583</v>
      </c>
      <c r="H37" s="0" t="n">
        <v>255253.244708087</v>
      </c>
      <c r="I37" s="0" t="n">
        <v>113612.981982948</v>
      </c>
    </row>
    <row r="38" customFormat="false" ht="12.8" hidden="false" customHeight="false" outlineLevel="0" collapsed="false">
      <c r="A38" s="0" t="n">
        <v>85</v>
      </c>
      <c r="B38" s="0" t="n">
        <v>21863718.5068785</v>
      </c>
      <c r="C38" s="0" t="n">
        <v>21096603.9139223</v>
      </c>
      <c r="D38" s="0" t="n">
        <v>71527021.2017225</v>
      </c>
      <c r="E38" s="0" t="n">
        <v>77357887.1898809</v>
      </c>
      <c r="F38" s="0" t="n">
        <v>0</v>
      </c>
      <c r="G38" s="0" t="n">
        <v>441001.095746281</v>
      </c>
      <c r="H38" s="0" t="n">
        <v>249254.181296983</v>
      </c>
      <c r="I38" s="0" t="n">
        <v>109799.022732774</v>
      </c>
    </row>
    <row r="39" customFormat="false" ht="12.8" hidden="false" customHeight="false" outlineLevel="0" collapsed="false">
      <c r="A39" s="0" t="n">
        <v>86</v>
      </c>
      <c r="B39" s="0" t="n">
        <v>25525895.896209</v>
      </c>
      <c r="C39" s="0" t="n">
        <v>24720937.3344722</v>
      </c>
      <c r="D39" s="0" t="n">
        <v>83488476.8037053</v>
      </c>
      <c r="E39" s="0" t="n">
        <v>78139217.9850532</v>
      </c>
      <c r="F39" s="0" t="n">
        <v>13023202.9975089</v>
      </c>
      <c r="G39" s="0" t="n">
        <v>472517.339141202</v>
      </c>
      <c r="H39" s="0" t="n">
        <v>255671.052498077</v>
      </c>
      <c r="I39" s="0" t="n">
        <v>109671.671567875</v>
      </c>
    </row>
    <row r="40" customFormat="false" ht="12.8" hidden="false" customHeight="false" outlineLevel="0" collapsed="false">
      <c r="A40" s="0" t="n">
        <v>87</v>
      </c>
      <c r="B40" s="0" t="n">
        <v>22362704.8154734</v>
      </c>
      <c r="C40" s="0" t="n">
        <v>21569948.2936285</v>
      </c>
      <c r="D40" s="0" t="n">
        <v>73268726.286552</v>
      </c>
      <c r="E40" s="0" t="n">
        <v>78886026.3207984</v>
      </c>
      <c r="F40" s="0" t="n">
        <v>0</v>
      </c>
      <c r="G40" s="0" t="n">
        <v>460814.592073603</v>
      </c>
      <c r="H40" s="0" t="n">
        <v>256780.427722785</v>
      </c>
      <c r="I40" s="0" t="n">
        <v>107373.574354968</v>
      </c>
    </row>
    <row r="41" customFormat="false" ht="12.8" hidden="false" customHeight="false" outlineLevel="0" collapsed="false">
      <c r="A41" s="0" t="n">
        <v>88</v>
      </c>
      <c r="B41" s="0" t="n">
        <v>26110262.4254328</v>
      </c>
      <c r="C41" s="0" t="n">
        <v>25338069.9841428</v>
      </c>
      <c r="D41" s="0" t="n">
        <v>85730788.1390386</v>
      </c>
      <c r="E41" s="0" t="n">
        <v>79998973.7180315</v>
      </c>
      <c r="F41" s="0" t="n">
        <v>13333162.2863386</v>
      </c>
      <c r="G41" s="0" t="n">
        <v>427232.023363847</v>
      </c>
      <c r="H41" s="0" t="n">
        <v>267109.361292838</v>
      </c>
      <c r="I41" s="0" t="n">
        <v>111215.795190473</v>
      </c>
    </row>
    <row r="42" customFormat="false" ht="12.8" hidden="false" customHeight="false" outlineLevel="0" collapsed="false">
      <c r="A42" s="0" t="n">
        <v>89</v>
      </c>
      <c r="B42" s="0" t="n">
        <v>22851081.2406645</v>
      </c>
      <c r="C42" s="0" t="n">
        <v>22031975.2713689</v>
      </c>
      <c r="D42" s="0" t="n">
        <v>74943321.7994061</v>
      </c>
      <c r="E42" s="0" t="n">
        <v>80438873.2138489</v>
      </c>
      <c r="F42" s="0" t="n">
        <v>0</v>
      </c>
      <c r="G42" s="0" t="n">
        <v>475181.182710182</v>
      </c>
      <c r="H42" s="0" t="n">
        <v>267427.956192254</v>
      </c>
      <c r="I42" s="0" t="n">
        <v>109281.186276037</v>
      </c>
    </row>
    <row r="43" customFormat="false" ht="12.8" hidden="false" customHeight="false" outlineLevel="0" collapsed="false">
      <c r="A43" s="0" t="n">
        <v>90</v>
      </c>
      <c r="B43" s="0" t="n">
        <v>26604505.4714552</v>
      </c>
      <c r="C43" s="0" t="n">
        <v>25772970.6934433</v>
      </c>
      <c r="D43" s="0" t="n">
        <v>87295918.6479609</v>
      </c>
      <c r="E43" s="0" t="n">
        <v>81232524.3757238</v>
      </c>
      <c r="F43" s="0" t="n">
        <v>13538754.0626206</v>
      </c>
      <c r="G43" s="0" t="n">
        <v>471207.619753025</v>
      </c>
      <c r="H43" s="0" t="n">
        <v>279487.720710487</v>
      </c>
      <c r="I43" s="0" t="n">
        <v>115484.910783446</v>
      </c>
    </row>
    <row r="44" customFormat="false" ht="12.8" hidden="false" customHeight="false" outlineLevel="0" collapsed="false">
      <c r="A44" s="0" t="n">
        <v>91</v>
      </c>
      <c r="B44" s="0" t="n">
        <v>23436412.3310822</v>
      </c>
      <c r="C44" s="0" t="n">
        <v>22581545.8134355</v>
      </c>
      <c r="D44" s="0" t="n">
        <v>76915330.7451705</v>
      </c>
      <c r="E44" s="0" t="n">
        <v>82255085.497368</v>
      </c>
      <c r="F44" s="0" t="n">
        <v>0</v>
      </c>
      <c r="G44" s="0" t="n">
        <v>484023.610407138</v>
      </c>
      <c r="H44" s="0" t="n">
        <v>288423.9368841</v>
      </c>
      <c r="I44" s="0" t="n">
        <v>117741.3862222</v>
      </c>
    </row>
    <row r="45" customFormat="false" ht="12.8" hidden="false" customHeight="false" outlineLevel="0" collapsed="false">
      <c r="A45" s="0" t="n">
        <v>92</v>
      </c>
      <c r="B45" s="0" t="n">
        <v>27218080.3911058</v>
      </c>
      <c r="C45" s="0" t="n">
        <v>26360496.3085033</v>
      </c>
      <c r="D45" s="0" t="n">
        <v>89335556.600334</v>
      </c>
      <c r="E45" s="0" t="n">
        <v>82899191.4674656</v>
      </c>
      <c r="F45" s="0" t="n">
        <v>13816531.9112443</v>
      </c>
      <c r="G45" s="0" t="n">
        <v>492237.996769967</v>
      </c>
      <c r="H45" s="0" t="n">
        <v>284632.667433557</v>
      </c>
      <c r="I45" s="0" t="n">
        <v>115304.883427151</v>
      </c>
    </row>
    <row r="46" customFormat="false" ht="12.8" hidden="false" customHeight="false" outlineLevel="0" collapsed="false">
      <c r="A46" s="0" t="n">
        <v>93</v>
      </c>
      <c r="B46" s="0" t="n">
        <v>23993636.3515394</v>
      </c>
      <c r="C46" s="0" t="n">
        <v>23130629.8035007</v>
      </c>
      <c r="D46" s="0" t="n">
        <v>78852517.2297324</v>
      </c>
      <c r="E46" s="0" t="n">
        <v>84066678.7076149</v>
      </c>
      <c r="F46" s="0" t="n">
        <v>0</v>
      </c>
      <c r="G46" s="0" t="n">
        <v>495710.01221434</v>
      </c>
      <c r="H46" s="0" t="n">
        <v>286463.170899868</v>
      </c>
      <c r="I46" s="0" t="n">
        <v>115476.235606378</v>
      </c>
    </row>
    <row r="47" customFormat="false" ht="12.8" hidden="false" customHeight="false" outlineLevel="0" collapsed="false">
      <c r="A47" s="0" t="n">
        <v>94</v>
      </c>
      <c r="B47" s="0" t="n">
        <v>27651481.4552422</v>
      </c>
      <c r="C47" s="0" t="n">
        <v>26823135.3204053</v>
      </c>
      <c r="D47" s="0" t="n">
        <v>90980993.0454413</v>
      </c>
      <c r="E47" s="0" t="n">
        <v>84239288.2053563</v>
      </c>
      <c r="F47" s="0" t="n">
        <v>14039881.3675594</v>
      </c>
      <c r="G47" s="0" t="n">
        <v>458859.380725722</v>
      </c>
      <c r="H47" s="0" t="n">
        <v>288990.677438093</v>
      </c>
      <c r="I47" s="0" t="n">
        <v>114994.395247389</v>
      </c>
    </row>
    <row r="48" customFormat="false" ht="12.8" hidden="false" customHeight="false" outlineLevel="0" collapsed="false">
      <c r="A48" s="0" t="n">
        <v>95</v>
      </c>
      <c r="B48" s="0" t="n">
        <v>24274363.5820886</v>
      </c>
      <c r="C48" s="0" t="n">
        <v>23432793.1201571</v>
      </c>
      <c r="D48" s="0" t="n">
        <v>79957359.5642605</v>
      </c>
      <c r="E48" s="0" t="n">
        <v>85098760.9049448</v>
      </c>
      <c r="F48" s="0" t="n">
        <v>0</v>
      </c>
      <c r="G48" s="0" t="n">
        <v>468713.42624598</v>
      </c>
      <c r="H48" s="0" t="n">
        <v>292465.105848611</v>
      </c>
      <c r="I48" s="0" t="n">
        <v>114845.614052822</v>
      </c>
    </row>
    <row r="49" customFormat="false" ht="12.8" hidden="false" customHeight="false" outlineLevel="0" collapsed="false">
      <c r="A49" s="0" t="n">
        <v>96</v>
      </c>
      <c r="B49" s="0" t="n">
        <v>28221417.1832386</v>
      </c>
      <c r="C49" s="0" t="n">
        <v>27333522.5166047</v>
      </c>
      <c r="D49" s="0" t="n">
        <v>92803946.7449459</v>
      </c>
      <c r="E49" s="0" t="n">
        <v>85758107.5608474</v>
      </c>
      <c r="F49" s="0" t="n">
        <v>14293017.9268079</v>
      </c>
      <c r="G49" s="0" t="n">
        <v>512632.628410297</v>
      </c>
      <c r="H49" s="0" t="n">
        <v>295212.194459646</v>
      </c>
      <c r="I49" s="0" t="n">
        <v>114356.919662706</v>
      </c>
    </row>
    <row r="50" customFormat="false" ht="12.8" hidden="false" customHeight="false" outlineLevel="0" collapsed="false">
      <c r="A50" s="0" t="n">
        <v>97</v>
      </c>
      <c r="B50" s="0" t="n">
        <v>24875974.1031003</v>
      </c>
      <c r="C50" s="0" t="n">
        <v>23957023.854267</v>
      </c>
      <c r="D50" s="0" t="n">
        <v>81813219.4993461</v>
      </c>
      <c r="E50" s="0" t="n">
        <v>86888065.9614856</v>
      </c>
      <c r="F50" s="0" t="n">
        <v>0</v>
      </c>
      <c r="G50" s="0" t="n">
        <v>531675.632764411</v>
      </c>
      <c r="H50" s="0" t="n">
        <v>304441.406832553</v>
      </c>
      <c r="I50" s="0" t="n">
        <v>118333.156051796</v>
      </c>
    </row>
    <row r="51" customFormat="false" ht="12.8" hidden="false" customHeight="false" outlineLevel="0" collapsed="false">
      <c r="A51" s="0" t="n">
        <v>98</v>
      </c>
      <c r="B51" s="0" t="n">
        <v>28906707.0536965</v>
      </c>
      <c r="C51" s="0" t="n">
        <v>27988454.9851695</v>
      </c>
      <c r="D51" s="0" t="n">
        <v>95110320.6967759</v>
      </c>
      <c r="E51" s="0" t="n">
        <v>87784538.2874953</v>
      </c>
      <c r="F51" s="0" t="n">
        <v>14630756.3812492</v>
      </c>
      <c r="G51" s="0" t="n">
        <v>528251.318017972</v>
      </c>
      <c r="H51" s="0" t="n">
        <v>307036.647232158</v>
      </c>
      <c r="I51" s="0" t="n">
        <v>118520.14753844</v>
      </c>
    </row>
    <row r="52" customFormat="false" ht="12.8" hidden="false" customHeight="false" outlineLevel="0" collapsed="false">
      <c r="A52" s="0" t="n">
        <v>99</v>
      </c>
      <c r="B52" s="0" t="n">
        <v>25230654.0481098</v>
      </c>
      <c r="C52" s="0" t="n">
        <v>24334314.3161871</v>
      </c>
      <c r="D52" s="0" t="n">
        <v>83163690.0007348</v>
      </c>
      <c r="E52" s="0" t="n">
        <v>88209377.1475844</v>
      </c>
      <c r="F52" s="0" t="n">
        <v>0</v>
      </c>
      <c r="G52" s="0" t="n">
        <v>496923.120289855</v>
      </c>
      <c r="H52" s="0" t="n">
        <v>313802.961997038</v>
      </c>
      <c r="I52" s="0" t="n">
        <v>122305.21376543</v>
      </c>
    </row>
    <row r="53" customFormat="false" ht="12.8" hidden="false" customHeight="false" outlineLevel="0" collapsed="false">
      <c r="A53" s="0" t="n">
        <v>100</v>
      </c>
      <c r="B53" s="0" t="n">
        <v>29372395.7050908</v>
      </c>
      <c r="C53" s="0" t="n">
        <v>28468092.0176508</v>
      </c>
      <c r="D53" s="0" t="n">
        <v>96766737.5379703</v>
      </c>
      <c r="E53" s="0" t="n">
        <v>89241914.4967489</v>
      </c>
      <c r="F53" s="0" t="n">
        <v>14873652.4161248</v>
      </c>
      <c r="G53" s="0" t="n">
        <v>509948.697354286</v>
      </c>
      <c r="H53" s="0" t="n">
        <v>309441.975398516</v>
      </c>
      <c r="I53" s="0" t="n">
        <v>121304.306695907</v>
      </c>
    </row>
    <row r="54" customFormat="false" ht="12.8" hidden="false" customHeight="false" outlineLevel="0" collapsed="false">
      <c r="A54" s="0" t="n">
        <v>101</v>
      </c>
      <c r="B54" s="0" t="n">
        <v>25901465.4806906</v>
      </c>
      <c r="C54" s="0" t="n">
        <v>24932799.9055724</v>
      </c>
      <c r="D54" s="0" t="n">
        <v>85266874.0245551</v>
      </c>
      <c r="E54" s="0" t="n">
        <v>90309597.1156336</v>
      </c>
      <c r="F54" s="0" t="n">
        <v>0</v>
      </c>
      <c r="G54" s="0" t="n">
        <v>561267.470336897</v>
      </c>
      <c r="H54" s="0" t="n">
        <v>321166.716150348</v>
      </c>
      <c r="I54" s="0" t="n">
        <v>123187.698044203</v>
      </c>
    </row>
    <row r="55" customFormat="false" ht="12.8" hidden="false" customHeight="false" outlineLevel="0" collapsed="false">
      <c r="A55" s="0" t="n">
        <v>102</v>
      </c>
      <c r="B55" s="0" t="n">
        <v>30273917.3873401</v>
      </c>
      <c r="C55" s="0" t="n">
        <v>29341051.1047881</v>
      </c>
      <c r="D55" s="0" t="n">
        <v>99792768.6333749</v>
      </c>
      <c r="E55" s="0" t="n">
        <v>91882453.2081962</v>
      </c>
      <c r="F55" s="0" t="n">
        <v>15313742.201366</v>
      </c>
      <c r="G55" s="0" t="n">
        <v>542387.038830285</v>
      </c>
      <c r="H55" s="0" t="n">
        <v>309765.809550855</v>
      </c>
      <c r="I55" s="0" t="n">
        <v>115304.905958404</v>
      </c>
    </row>
    <row r="56" customFormat="false" ht="12.8" hidden="false" customHeight="false" outlineLevel="0" collapsed="false">
      <c r="A56" s="0" t="n">
        <v>103</v>
      </c>
      <c r="B56" s="0" t="n">
        <v>26603004.3514926</v>
      </c>
      <c r="C56" s="0" t="n">
        <v>25661788.2983818</v>
      </c>
      <c r="D56" s="0" t="n">
        <v>87796991.9143435</v>
      </c>
      <c r="E56" s="0" t="n">
        <v>92852360.7280585</v>
      </c>
      <c r="F56" s="0" t="n">
        <v>0</v>
      </c>
      <c r="G56" s="0" t="n">
        <v>531047.827650194</v>
      </c>
      <c r="H56" s="0" t="n">
        <v>324644.556225589</v>
      </c>
      <c r="I56" s="0" t="n">
        <v>122176.670335786</v>
      </c>
    </row>
    <row r="57" customFormat="false" ht="12.8" hidden="false" customHeight="false" outlineLevel="0" collapsed="false">
      <c r="A57" s="0" t="n">
        <v>104</v>
      </c>
      <c r="B57" s="0" t="n">
        <v>30948123.7642113</v>
      </c>
      <c r="C57" s="0" t="n">
        <v>30023311.4182764</v>
      </c>
      <c r="D57" s="0" t="n">
        <v>102186958.345022</v>
      </c>
      <c r="E57" s="0" t="n">
        <v>93996216.0533332</v>
      </c>
      <c r="F57" s="0" t="n">
        <v>15666036.0088889</v>
      </c>
      <c r="G57" s="0" t="n">
        <v>520609.587201222</v>
      </c>
      <c r="H57" s="0" t="n">
        <v>321449.30977463</v>
      </c>
      <c r="I57" s="0" t="n">
        <v>118219.212798571</v>
      </c>
    </row>
    <row r="58" customFormat="false" ht="12.8" hidden="false" customHeight="false" outlineLevel="0" collapsed="false">
      <c r="A58" s="0" t="n">
        <v>105</v>
      </c>
      <c r="B58" s="0" t="n">
        <v>27051661.0261247</v>
      </c>
      <c r="C58" s="0" t="n">
        <v>26147386.0355464</v>
      </c>
      <c r="D58" s="0" t="n">
        <v>89550724.3608098</v>
      </c>
      <c r="E58" s="0" t="n">
        <v>94559712.2876086</v>
      </c>
      <c r="F58" s="0" t="n">
        <v>0</v>
      </c>
      <c r="G58" s="0" t="n">
        <v>499461.171859436</v>
      </c>
      <c r="H58" s="0" t="n">
        <v>321713.851329843</v>
      </c>
      <c r="I58" s="0" t="n">
        <v>118714.239127115</v>
      </c>
    </row>
    <row r="59" customFormat="false" ht="12.8" hidden="false" customHeight="false" outlineLevel="0" collapsed="false">
      <c r="A59" s="0" t="n">
        <v>106</v>
      </c>
      <c r="B59" s="0" t="n">
        <v>31512763.3758391</v>
      </c>
      <c r="C59" s="0" t="n">
        <v>30563635.6285588</v>
      </c>
      <c r="D59" s="0" t="n">
        <v>104062631.088905</v>
      </c>
      <c r="E59" s="0" t="n">
        <v>95671779.1161603</v>
      </c>
      <c r="F59" s="0" t="n">
        <v>15945296.5193601</v>
      </c>
      <c r="G59" s="0" t="n">
        <v>543720.70224244</v>
      </c>
      <c r="H59" s="0" t="n">
        <v>322230.418199469</v>
      </c>
      <c r="I59" s="0" t="n">
        <v>118823.752626345</v>
      </c>
    </row>
    <row r="60" customFormat="false" ht="12.8" hidden="false" customHeight="false" outlineLevel="0" collapsed="false">
      <c r="A60" s="0" t="n">
        <v>107</v>
      </c>
      <c r="B60" s="0" t="n">
        <v>27590693.418758</v>
      </c>
      <c r="C60" s="0" t="n">
        <v>26634039.4233857</v>
      </c>
      <c r="D60" s="0" t="n">
        <v>91257265.4031344</v>
      </c>
      <c r="E60" s="0" t="n">
        <v>96267062.4074165</v>
      </c>
      <c r="F60" s="0" t="n">
        <v>0</v>
      </c>
      <c r="G60" s="0" t="n">
        <v>544282.46487897</v>
      </c>
      <c r="H60" s="0" t="n">
        <v>327227.848105238</v>
      </c>
      <c r="I60" s="0" t="n">
        <v>121633.831983049</v>
      </c>
    </row>
    <row r="61" customFormat="false" ht="12.8" hidden="false" customHeight="false" outlineLevel="0" collapsed="false">
      <c r="A61" s="0" t="n">
        <v>108</v>
      </c>
      <c r="B61" s="0" t="n">
        <v>32140801.3239461</v>
      </c>
      <c r="C61" s="0" t="n">
        <v>31134321.5113137</v>
      </c>
      <c r="D61" s="0" t="n">
        <v>106063993.237163</v>
      </c>
      <c r="E61" s="0" t="n">
        <v>97377941.0531717</v>
      </c>
      <c r="F61" s="0" t="n">
        <v>16229656.8421953</v>
      </c>
      <c r="G61" s="0" t="n">
        <v>598414.729661111</v>
      </c>
      <c r="H61" s="0" t="n">
        <v>324268.216303913</v>
      </c>
      <c r="I61" s="0" t="n">
        <v>119709.809524826</v>
      </c>
    </row>
    <row r="62" customFormat="false" ht="12.8" hidden="false" customHeight="false" outlineLevel="0" collapsed="false">
      <c r="A62" s="0" t="n">
        <v>109</v>
      </c>
      <c r="B62" s="0" t="n">
        <v>28295711.7861536</v>
      </c>
      <c r="C62" s="0" t="n">
        <v>27283912.4470451</v>
      </c>
      <c r="D62" s="0" t="n">
        <v>93464126.2754926</v>
      </c>
      <c r="E62" s="0" t="n">
        <v>98496791.3219479</v>
      </c>
      <c r="F62" s="0" t="n">
        <v>0</v>
      </c>
      <c r="G62" s="0" t="n">
        <v>597768.934005851</v>
      </c>
      <c r="H62" s="0" t="n">
        <v>329313.705806783</v>
      </c>
      <c r="I62" s="0" t="n">
        <v>121023.856136979</v>
      </c>
    </row>
    <row r="63" customFormat="false" ht="12.8" hidden="false" customHeight="false" outlineLevel="0" collapsed="false">
      <c r="A63" s="0" t="n">
        <v>110</v>
      </c>
      <c r="B63" s="0" t="n">
        <v>32868950.2795957</v>
      </c>
      <c r="C63" s="0" t="n">
        <v>31847931.9153912</v>
      </c>
      <c r="D63" s="0" t="n">
        <v>108501015.682913</v>
      </c>
      <c r="E63" s="0" t="n">
        <v>99506806.2726208</v>
      </c>
      <c r="F63" s="0" t="n">
        <v>16584467.7121035</v>
      </c>
      <c r="G63" s="0" t="n">
        <v>600012.485221011</v>
      </c>
      <c r="H63" s="0" t="n">
        <v>335390.301596162</v>
      </c>
      <c r="I63" s="0" t="n">
        <v>122307.96769625</v>
      </c>
    </row>
    <row r="64" customFormat="false" ht="12.8" hidden="false" customHeight="false" outlineLevel="0" collapsed="false">
      <c r="A64" s="0" t="n">
        <v>111</v>
      </c>
      <c r="B64" s="0" t="n">
        <v>28975800.1636657</v>
      </c>
      <c r="C64" s="0" t="n">
        <v>27976768.7257729</v>
      </c>
      <c r="D64" s="0" t="n">
        <v>95948612.8653984</v>
      </c>
      <c r="E64" s="0" t="n">
        <v>100887174.973993</v>
      </c>
      <c r="F64" s="0" t="n">
        <v>0</v>
      </c>
      <c r="G64" s="0" t="n">
        <v>582127.763760098</v>
      </c>
      <c r="H64" s="0" t="n">
        <v>332756.720396962</v>
      </c>
      <c r="I64" s="0" t="n">
        <v>120209.933908229</v>
      </c>
    </row>
    <row r="65" customFormat="false" ht="12.8" hidden="false" customHeight="false" outlineLevel="0" collapsed="false">
      <c r="A65" s="0" t="n">
        <v>112</v>
      </c>
      <c r="B65" s="0" t="n">
        <v>33695034.1077986</v>
      </c>
      <c r="C65" s="0" t="n">
        <v>32700549.1533804</v>
      </c>
      <c r="D65" s="0" t="n">
        <v>111470744.148213</v>
      </c>
      <c r="E65" s="0" t="n">
        <v>102062491.245795</v>
      </c>
      <c r="F65" s="0" t="n">
        <v>17010415.2076325</v>
      </c>
      <c r="G65" s="0" t="n">
        <v>577559.600619914</v>
      </c>
      <c r="H65" s="0" t="n">
        <v>333024.120604286</v>
      </c>
      <c r="I65" s="0" t="n">
        <v>119858.904562833</v>
      </c>
    </row>
    <row r="66" customFormat="false" ht="12.8" hidden="false" customHeight="false" outlineLevel="0" collapsed="false">
      <c r="A66" s="0" t="n">
        <v>113</v>
      </c>
      <c r="B66" s="0" t="n">
        <v>29484236.4896849</v>
      </c>
      <c r="C66" s="0" t="n">
        <v>28468159.0342447</v>
      </c>
      <c r="D66" s="0" t="n">
        <v>97713488.6770977</v>
      </c>
      <c r="E66" s="0" t="n">
        <v>102526562.849425</v>
      </c>
      <c r="F66" s="0" t="n">
        <v>0</v>
      </c>
      <c r="G66" s="0" t="n">
        <v>599095.105719927</v>
      </c>
      <c r="H66" s="0" t="n">
        <v>334559.986147282</v>
      </c>
      <c r="I66" s="0" t="n">
        <v>117746.233675674</v>
      </c>
    </row>
    <row r="67" customFormat="false" ht="12.8" hidden="false" customHeight="false" outlineLevel="0" collapsed="false">
      <c r="A67" s="0" t="n">
        <v>114</v>
      </c>
      <c r="B67" s="0" t="n">
        <v>34014060.3028367</v>
      </c>
      <c r="C67" s="0" t="n">
        <v>33001704.6482658</v>
      </c>
      <c r="D67" s="0" t="n">
        <v>112589812.445835</v>
      </c>
      <c r="E67" s="0" t="n">
        <v>102938223.384401</v>
      </c>
      <c r="F67" s="0" t="n">
        <v>17156370.5640669</v>
      </c>
      <c r="G67" s="0" t="n">
        <v>578815.323063323</v>
      </c>
      <c r="H67" s="0" t="n">
        <v>347494.080953166</v>
      </c>
      <c r="I67" s="0" t="n">
        <v>122923.215077733</v>
      </c>
    </row>
    <row r="68" customFormat="false" ht="12.8" hidden="false" customHeight="false" outlineLevel="0" collapsed="false">
      <c r="A68" s="0" t="n">
        <v>115</v>
      </c>
      <c r="B68" s="0" t="n">
        <v>29769701.4753863</v>
      </c>
      <c r="C68" s="0" t="n">
        <v>28781200.0905583</v>
      </c>
      <c r="D68" s="0" t="n">
        <v>98795306.4214891</v>
      </c>
      <c r="E68" s="0" t="n">
        <v>103657000.330442</v>
      </c>
      <c r="F68" s="0" t="n">
        <v>0</v>
      </c>
      <c r="G68" s="0" t="n">
        <v>563581.854383954</v>
      </c>
      <c r="H68" s="0" t="n">
        <v>341251.024785772</v>
      </c>
      <c r="I68" s="0" t="n">
        <v>119526.436654679</v>
      </c>
    </row>
    <row r="69" customFormat="false" ht="12.8" hidden="false" customHeight="false" outlineLevel="0" collapsed="false">
      <c r="A69" s="0" t="n">
        <v>116</v>
      </c>
      <c r="B69" s="0" t="n">
        <v>34596468.2276363</v>
      </c>
      <c r="C69" s="0" t="n">
        <v>33574123.781941</v>
      </c>
      <c r="D69" s="0" t="n">
        <v>114539049.377405</v>
      </c>
      <c r="E69" s="0" t="n">
        <v>104687481.431181</v>
      </c>
      <c r="F69" s="0" t="n">
        <v>17447913.5718635</v>
      </c>
      <c r="G69" s="0" t="n">
        <v>582959.335860725</v>
      </c>
      <c r="H69" s="0" t="n">
        <v>353169.325701006</v>
      </c>
      <c r="I69" s="0" t="n">
        <v>123165.405904978</v>
      </c>
    </row>
    <row r="70" customFormat="false" ht="12.8" hidden="false" customHeight="false" outlineLevel="0" collapsed="false">
      <c r="A70" s="0" t="n">
        <v>117</v>
      </c>
      <c r="B70" s="0" t="n">
        <v>30427238.3368856</v>
      </c>
      <c r="C70" s="0" t="n">
        <v>29406624.8359771</v>
      </c>
      <c r="D70" s="0" t="n">
        <v>100944035.260774</v>
      </c>
      <c r="E70" s="0" t="n">
        <v>105890871.57228</v>
      </c>
      <c r="F70" s="0" t="n">
        <v>0</v>
      </c>
      <c r="G70" s="0" t="n">
        <v>580806.203239364</v>
      </c>
      <c r="H70" s="0" t="n">
        <v>352324.129715145</v>
      </c>
      <c r="I70" s="0" t="n">
        <v>124975.954219984</v>
      </c>
    </row>
    <row r="71" customFormat="false" ht="12.8" hidden="false" customHeight="false" outlineLevel="0" collapsed="false">
      <c r="A71" s="0" t="n">
        <v>118</v>
      </c>
      <c r="B71" s="0" t="n">
        <v>35193288.6558091</v>
      </c>
      <c r="C71" s="0" t="n">
        <v>34182928.6850024</v>
      </c>
      <c r="D71" s="0" t="n">
        <v>116686624.362161</v>
      </c>
      <c r="E71" s="0" t="n">
        <v>106551432.737821</v>
      </c>
      <c r="F71" s="0" t="n">
        <v>17758572.1229701</v>
      </c>
      <c r="G71" s="0" t="n">
        <v>581013.865019413</v>
      </c>
      <c r="H71" s="0" t="n">
        <v>344381.044876692</v>
      </c>
      <c r="I71" s="0" t="n">
        <v>121378.658443785</v>
      </c>
    </row>
    <row r="72" customFormat="false" ht="12.8" hidden="false" customHeight="false" outlineLevel="0" collapsed="false">
      <c r="A72" s="0" t="n">
        <v>119</v>
      </c>
      <c r="B72" s="0" t="n">
        <v>30898111.8648003</v>
      </c>
      <c r="C72" s="0" t="n">
        <v>29849856.6948363</v>
      </c>
      <c r="D72" s="0" t="n">
        <v>102524859.257511</v>
      </c>
      <c r="E72" s="0" t="n">
        <v>107377128.191398</v>
      </c>
      <c r="F72" s="0" t="n">
        <v>0</v>
      </c>
      <c r="G72" s="0" t="n">
        <v>615081.235967742</v>
      </c>
      <c r="H72" s="0" t="n">
        <v>347135.487279488</v>
      </c>
      <c r="I72" s="0" t="n">
        <v>122912.066738212</v>
      </c>
    </row>
    <row r="73" customFormat="false" ht="12.8" hidden="false" customHeight="false" outlineLevel="0" collapsed="false">
      <c r="A73" s="0" t="n">
        <v>120</v>
      </c>
      <c r="B73" s="0" t="n">
        <v>36098715.0210925</v>
      </c>
      <c r="C73" s="0" t="n">
        <v>35048958.0285365</v>
      </c>
      <c r="D73" s="0" t="n">
        <v>119643435.571997</v>
      </c>
      <c r="E73" s="0" t="n">
        <v>109161637.201873</v>
      </c>
      <c r="F73" s="0" t="n">
        <v>18193606.2003122</v>
      </c>
      <c r="G73" s="0" t="n">
        <v>610071.875280232</v>
      </c>
      <c r="H73" s="0" t="n">
        <v>352435.511234124</v>
      </c>
      <c r="I73" s="0" t="n">
        <v>124642.294345128</v>
      </c>
    </row>
    <row r="74" customFormat="false" ht="12.8" hidden="false" customHeight="false" outlineLevel="0" collapsed="false">
      <c r="A74" s="0" t="n">
        <v>121</v>
      </c>
      <c r="B74" s="0" t="n">
        <v>31840775.6408172</v>
      </c>
      <c r="C74" s="0" t="n">
        <v>30806187.9615496</v>
      </c>
      <c r="D74" s="0" t="n">
        <v>105838120.628704</v>
      </c>
      <c r="E74" s="0" t="n">
        <v>110729230.900216</v>
      </c>
      <c r="F74" s="0" t="n">
        <v>0</v>
      </c>
      <c r="G74" s="0" t="n">
        <v>597555.980052453</v>
      </c>
      <c r="H74" s="0" t="n">
        <v>350309.849179805</v>
      </c>
      <c r="I74" s="0" t="n">
        <v>123888.357193444</v>
      </c>
    </row>
    <row r="75" customFormat="false" ht="12.8" hidden="false" customHeight="false" outlineLevel="0" collapsed="false">
      <c r="A75" s="0" t="n">
        <v>122</v>
      </c>
      <c r="B75" s="0" t="n">
        <v>36637096.203807</v>
      </c>
      <c r="C75" s="0" t="n">
        <v>35583626.8543683</v>
      </c>
      <c r="D75" s="0" t="n">
        <v>121521718.004782</v>
      </c>
      <c r="E75" s="0" t="n">
        <v>110813374.039825</v>
      </c>
      <c r="F75" s="0" t="n">
        <v>18468895.6733042</v>
      </c>
      <c r="G75" s="0" t="n">
        <v>605070.506236025</v>
      </c>
      <c r="H75" s="0" t="n">
        <v>359939.38326969</v>
      </c>
      <c r="I75" s="0" t="n">
        <v>126370.657046995</v>
      </c>
    </row>
    <row r="76" customFormat="false" ht="12.8" hidden="false" customHeight="false" outlineLevel="0" collapsed="false">
      <c r="A76" s="0" t="n">
        <v>123</v>
      </c>
      <c r="B76" s="0" t="n">
        <v>32000348.1496507</v>
      </c>
      <c r="C76" s="0" t="n">
        <v>30914337.2209304</v>
      </c>
      <c r="D76" s="0" t="n">
        <v>106266943.489795</v>
      </c>
      <c r="E76" s="0" t="n">
        <v>111025618.053494</v>
      </c>
      <c r="F76" s="0" t="n">
        <v>0</v>
      </c>
      <c r="G76" s="0" t="n">
        <v>638376.110106142</v>
      </c>
      <c r="H76" s="0" t="n">
        <v>359142.588569806</v>
      </c>
      <c r="I76" s="0" t="n">
        <v>126417.471491951</v>
      </c>
    </row>
    <row r="77" customFormat="false" ht="12.8" hidden="false" customHeight="false" outlineLevel="0" collapsed="false">
      <c r="A77" s="0" t="n">
        <v>124</v>
      </c>
      <c r="B77" s="0" t="n">
        <v>37115089.1861579</v>
      </c>
      <c r="C77" s="0" t="n">
        <v>36014415.053409</v>
      </c>
      <c r="D77" s="0" t="n">
        <v>123040388.778792</v>
      </c>
      <c r="E77" s="0" t="n">
        <v>112117313.05411</v>
      </c>
      <c r="F77" s="0" t="n">
        <v>18686218.8423517</v>
      </c>
      <c r="G77" s="0" t="n">
        <v>647080.68118251</v>
      </c>
      <c r="H77" s="0" t="n">
        <v>364333.866163205</v>
      </c>
      <c r="I77" s="0" t="n">
        <v>127513.693433194</v>
      </c>
    </row>
    <row r="78" customFormat="false" ht="12.8" hidden="false" customHeight="false" outlineLevel="0" collapsed="false">
      <c r="A78" s="0" t="n">
        <v>125</v>
      </c>
      <c r="B78" s="0" t="n">
        <v>32485041.6210123</v>
      </c>
      <c r="C78" s="0" t="n">
        <v>31414551.3235678</v>
      </c>
      <c r="D78" s="0" t="n">
        <v>108074214.659638</v>
      </c>
      <c r="E78" s="0" t="n">
        <v>112899885.686937</v>
      </c>
      <c r="F78" s="0" t="n">
        <v>0</v>
      </c>
      <c r="G78" s="0" t="n">
        <v>612261.146971341</v>
      </c>
      <c r="H78" s="0" t="n">
        <v>367379.547878076</v>
      </c>
      <c r="I78" s="0" t="n">
        <v>129785.14656432</v>
      </c>
    </row>
    <row r="79" customFormat="false" ht="12.8" hidden="false" customHeight="false" outlineLevel="0" collapsed="false">
      <c r="A79" s="0" t="n">
        <v>126</v>
      </c>
      <c r="B79" s="0" t="n">
        <v>37888961.4032576</v>
      </c>
      <c r="C79" s="0" t="n">
        <v>36770782.8466616</v>
      </c>
      <c r="D79" s="0" t="n">
        <v>125727887.322362</v>
      </c>
      <c r="E79" s="0" t="n">
        <v>114476592.334558</v>
      </c>
      <c r="F79" s="0" t="n">
        <v>19079432.0557597</v>
      </c>
      <c r="G79" s="0" t="n">
        <v>670498.396389969</v>
      </c>
      <c r="H79" s="0" t="n">
        <v>360270.623543557</v>
      </c>
      <c r="I79" s="0" t="n">
        <v>124870.766660726</v>
      </c>
    </row>
    <row r="80" customFormat="false" ht="12.8" hidden="false" customHeight="false" outlineLevel="0" collapsed="false">
      <c r="A80" s="0" t="n">
        <v>127</v>
      </c>
      <c r="B80" s="0" t="n">
        <v>32923911.5568047</v>
      </c>
      <c r="C80" s="0" t="n">
        <v>31868505.2628223</v>
      </c>
      <c r="D80" s="0" t="n">
        <v>109707364.747631</v>
      </c>
      <c r="E80" s="0" t="n">
        <v>114457414.62128</v>
      </c>
      <c r="F80" s="0" t="n">
        <v>0</v>
      </c>
      <c r="G80" s="0" t="n">
        <v>612910.83841848</v>
      </c>
      <c r="H80" s="0" t="n">
        <v>356444.108929536</v>
      </c>
      <c r="I80" s="0" t="n">
        <v>122930.49519202</v>
      </c>
    </row>
    <row r="81" customFormat="false" ht="12.8" hidden="false" customHeight="false" outlineLevel="0" collapsed="false">
      <c r="A81" s="0" t="n">
        <v>128</v>
      </c>
      <c r="B81" s="0" t="n">
        <v>38092150.7038765</v>
      </c>
      <c r="C81" s="0" t="n">
        <v>37001741.8869023</v>
      </c>
      <c r="D81" s="0" t="n">
        <v>126559746.783649</v>
      </c>
      <c r="E81" s="0" t="n">
        <v>115136988.991693</v>
      </c>
      <c r="F81" s="0" t="n">
        <v>19189498.1652821</v>
      </c>
      <c r="G81" s="0" t="n">
        <v>633401.948571941</v>
      </c>
      <c r="H81" s="0" t="n">
        <v>368352.641220283</v>
      </c>
      <c r="I81" s="0" t="n">
        <v>126648.895974225</v>
      </c>
    </row>
    <row r="82" customFormat="false" ht="12.8" hidden="false" customHeight="false" outlineLevel="0" collapsed="false">
      <c r="A82" s="0" t="n">
        <v>129</v>
      </c>
      <c r="B82" s="0" t="n">
        <v>33575269.9907015</v>
      </c>
      <c r="C82" s="0" t="n">
        <v>32467649.6555671</v>
      </c>
      <c r="D82" s="0" t="n">
        <v>111833028.038789</v>
      </c>
      <c r="E82" s="0" t="n">
        <v>116550273.271066</v>
      </c>
      <c r="F82" s="0" t="n">
        <v>0</v>
      </c>
      <c r="G82" s="0" t="n">
        <v>656617.555972964</v>
      </c>
      <c r="H82" s="0" t="n">
        <v>363543.271150124</v>
      </c>
      <c r="I82" s="0" t="n">
        <v>124942.154301887</v>
      </c>
    </row>
    <row r="83" customFormat="false" ht="12.8" hidden="false" customHeight="false" outlineLevel="0" collapsed="false">
      <c r="A83" s="0" t="n">
        <v>130</v>
      </c>
      <c r="B83" s="0" t="n">
        <v>38870068.6830089</v>
      </c>
      <c r="C83" s="0" t="n">
        <v>37777669.0742246</v>
      </c>
      <c r="D83" s="0" t="n">
        <v>129263826.480671</v>
      </c>
      <c r="E83" s="0" t="n">
        <v>117505203.353288</v>
      </c>
      <c r="F83" s="0" t="n">
        <v>19584200.5588813</v>
      </c>
      <c r="G83" s="0" t="n">
        <v>635162.233299877</v>
      </c>
      <c r="H83" s="0" t="n">
        <v>367479.392822873</v>
      </c>
      <c r="I83" s="0" t="n">
        <v>128225.689516405</v>
      </c>
    </row>
    <row r="84" customFormat="false" ht="12.8" hidden="false" customHeight="false" outlineLevel="0" collapsed="false">
      <c r="A84" s="0" t="n">
        <v>131</v>
      </c>
      <c r="B84" s="0" t="n">
        <v>34011717.2101275</v>
      </c>
      <c r="C84" s="0" t="n">
        <v>32933350.87974</v>
      </c>
      <c r="D84" s="0" t="n">
        <v>113451437.615763</v>
      </c>
      <c r="E84" s="0" t="n">
        <v>118186403.485649</v>
      </c>
      <c r="F84" s="0" t="n">
        <v>0</v>
      </c>
      <c r="G84" s="0" t="n">
        <v>626117.432347514</v>
      </c>
      <c r="H84" s="0" t="n">
        <v>364539.13736656</v>
      </c>
      <c r="I84" s="0" t="n">
        <v>125299.658104924</v>
      </c>
    </row>
    <row r="85" customFormat="false" ht="12.8" hidden="false" customHeight="false" outlineLevel="0" collapsed="false">
      <c r="A85" s="0" t="n">
        <v>132</v>
      </c>
      <c r="B85" s="0" t="n">
        <v>39337516.5032301</v>
      </c>
      <c r="C85" s="0" t="n">
        <v>38278184.1186075</v>
      </c>
      <c r="D85" s="0" t="n">
        <v>130971931.651114</v>
      </c>
      <c r="E85" s="0" t="n">
        <v>119026202.038078</v>
      </c>
      <c r="F85" s="0" t="n">
        <v>19837700.3396797</v>
      </c>
      <c r="G85" s="0" t="n">
        <v>598605.296317344</v>
      </c>
      <c r="H85" s="0" t="n">
        <v>371041.302194885</v>
      </c>
      <c r="I85" s="0" t="n">
        <v>128122.551586226</v>
      </c>
    </row>
    <row r="86" customFormat="false" ht="12.8" hidden="false" customHeight="false" outlineLevel="0" collapsed="false">
      <c r="A86" s="0" t="n">
        <v>133</v>
      </c>
      <c r="B86" s="0" t="n">
        <v>34516927.8164281</v>
      </c>
      <c r="C86" s="0" t="n">
        <v>33449217.2093915</v>
      </c>
      <c r="D86" s="0" t="n">
        <v>115225061.346273</v>
      </c>
      <c r="E86" s="0" t="n">
        <v>119981281.593584</v>
      </c>
      <c r="F86" s="0" t="n">
        <v>0</v>
      </c>
      <c r="G86" s="0" t="n">
        <v>594525.816175768</v>
      </c>
      <c r="H86" s="0" t="n">
        <v>380870.793550713</v>
      </c>
      <c r="I86" s="0" t="n">
        <v>131877.139014338</v>
      </c>
    </row>
    <row r="87" customFormat="false" ht="12.8" hidden="false" customHeight="false" outlineLevel="0" collapsed="false">
      <c r="A87" s="0" t="n">
        <v>134</v>
      </c>
      <c r="B87" s="0" t="n">
        <v>40153116.8567859</v>
      </c>
      <c r="C87" s="0" t="n">
        <v>39043081.2663171</v>
      </c>
      <c r="D87" s="0" t="n">
        <v>133608505.44356</v>
      </c>
      <c r="E87" s="0" t="n">
        <v>121335341.282649</v>
      </c>
      <c r="F87" s="0" t="n">
        <v>20222556.8804415</v>
      </c>
      <c r="G87" s="0" t="n">
        <v>639794.139166871</v>
      </c>
      <c r="H87" s="0" t="n">
        <v>379120.278662729</v>
      </c>
      <c r="I87" s="0" t="n">
        <v>130173.103770345</v>
      </c>
    </row>
    <row r="88" customFormat="false" ht="12.8" hidden="false" customHeight="false" outlineLevel="0" collapsed="false">
      <c r="A88" s="0" t="n">
        <v>135</v>
      </c>
      <c r="B88" s="0" t="n">
        <v>35040296.8356989</v>
      </c>
      <c r="C88" s="0" t="n">
        <v>33942495.0914522</v>
      </c>
      <c r="D88" s="0" t="n">
        <v>116897892.948659</v>
      </c>
      <c r="E88" s="0" t="n">
        <v>121619414.190894</v>
      </c>
      <c r="F88" s="0" t="n">
        <v>0</v>
      </c>
      <c r="G88" s="0" t="n">
        <v>634058.769330395</v>
      </c>
      <c r="H88" s="0" t="n">
        <v>373714.357503407</v>
      </c>
      <c r="I88" s="0" t="n">
        <v>128612.310589792</v>
      </c>
    </row>
    <row r="89" customFormat="false" ht="12.8" hidden="false" customHeight="false" outlineLevel="0" collapsed="false">
      <c r="A89" s="0" t="n">
        <v>136</v>
      </c>
      <c r="B89" s="0" t="n">
        <v>40427896.375446</v>
      </c>
      <c r="C89" s="0" t="n">
        <v>39299864.1767729</v>
      </c>
      <c r="D89" s="0" t="n">
        <v>134462608.236836</v>
      </c>
      <c r="E89" s="0" t="n">
        <v>122063257.582176</v>
      </c>
      <c r="F89" s="0" t="n">
        <v>20343876.263696</v>
      </c>
      <c r="G89" s="0" t="n">
        <v>639409.44153195</v>
      </c>
      <c r="H89" s="0" t="n">
        <v>394152.364850137</v>
      </c>
      <c r="I89" s="0" t="n">
        <v>134957.703272782</v>
      </c>
    </row>
    <row r="90" customFormat="false" ht="12.8" hidden="false" customHeight="false" outlineLevel="0" collapsed="false">
      <c r="A90" s="0" t="n">
        <v>137</v>
      </c>
      <c r="B90" s="0" t="n">
        <v>35463248.9968927</v>
      </c>
      <c r="C90" s="0" t="n">
        <v>34320739.4970605</v>
      </c>
      <c r="D90" s="0" t="n">
        <v>118235824.695879</v>
      </c>
      <c r="E90" s="0" t="n">
        <v>122978233.259346</v>
      </c>
      <c r="F90" s="0" t="n">
        <v>0</v>
      </c>
      <c r="G90" s="0" t="n">
        <v>669799.143907595</v>
      </c>
      <c r="H90" s="0" t="n">
        <v>382949.183035657</v>
      </c>
      <c r="I90" s="0" t="n">
        <v>128230.246984126</v>
      </c>
    </row>
    <row r="91" customFormat="false" ht="12.8" hidden="false" customHeight="false" outlineLevel="0" collapsed="false">
      <c r="A91" s="0" t="n">
        <v>138</v>
      </c>
      <c r="B91" s="0" t="n">
        <v>41040509.2228234</v>
      </c>
      <c r="C91" s="0" t="n">
        <v>39882074.065809</v>
      </c>
      <c r="D91" s="0" t="n">
        <v>136549959.124598</v>
      </c>
      <c r="E91" s="0" t="n">
        <v>123917185.813019</v>
      </c>
      <c r="F91" s="0" t="n">
        <v>20652864.3021698</v>
      </c>
      <c r="G91" s="0" t="n">
        <v>689566.602047983</v>
      </c>
      <c r="H91" s="0" t="n">
        <v>380702.488802163</v>
      </c>
      <c r="I91" s="0" t="n">
        <v>125951.523091711</v>
      </c>
    </row>
    <row r="92" customFormat="false" ht="12.8" hidden="false" customHeight="false" outlineLevel="0" collapsed="false">
      <c r="A92" s="0" t="n">
        <v>139</v>
      </c>
      <c r="B92" s="0" t="n">
        <v>36236265.2771523</v>
      </c>
      <c r="C92" s="0" t="n">
        <v>35070095.6182674</v>
      </c>
      <c r="D92" s="0" t="n">
        <v>120884841.092947</v>
      </c>
      <c r="E92" s="0" t="n">
        <v>125708663.855314</v>
      </c>
      <c r="F92" s="0" t="n">
        <v>0</v>
      </c>
      <c r="G92" s="0" t="n">
        <v>693687.938424462</v>
      </c>
      <c r="H92" s="0" t="n">
        <v>385710.757713224</v>
      </c>
      <c r="I92" s="0" t="n">
        <v>123958.518210312</v>
      </c>
    </row>
    <row r="93" customFormat="false" ht="12.8" hidden="false" customHeight="false" outlineLevel="0" collapsed="false">
      <c r="A93" s="0" t="n">
        <v>140</v>
      </c>
      <c r="B93" s="0" t="n">
        <v>41911930.897915</v>
      </c>
      <c r="C93" s="0" t="n">
        <v>40748364.5528296</v>
      </c>
      <c r="D93" s="0" t="n">
        <v>139552696.027033</v>
      </c>
      <c r="E93" s="0" t="n">
        <v>126623157.180778</v>
      </c>
      <c r="F93" s="0" t="n">
        <v>21103859.5301297</v>
      </c>
      <c r="G93" s="0" t="n">
        <v>681611.502096038</v>
      </c>
      <c r="H93" s="0" t="n">
        <v>392627.929553418</v>
      </c>
      <c r="I93" s="0" t="n">
        <v>127609.876337071</v>
      </c>
    </row>
    <row r="94" customFormat="false" ht="12.8" hidden="false" customHeight="false" outlineLevel="0" collapsed="false">
      <c r="A94" s="0" t="n">
        <v>141</v>
      </c>
      <c r="B94" s="0" t="n">
        <v>36791086.9936857</v>
      </c>
      <c r="C94" s="0" t="n">
        <v>35552569.5660029</v>
      </c>
      <c r="D94" s="0" t="n">
        <v>122618744.850743</v>
      </c>
      <c r="E94" s="0" t="n">
        <v>127424638.91684</v>
      </c>
      <c r="F94" s="0" t="n">
        <v>0</v>
      </c>
      <c r="G94" s="0" t="n">
        <v>754548.397723098</v>
      </c>
      <c r="H94" s="0" t="n">
        <v>393557.892319765</v>
      </c>
      <c r="I94" s="0" t="n">
        <v>129158.768057018</v>
      </c>
    </row>
    <row r="95" customFormat="false" ht="12.8" hidden="false" customHeight="false" outlineLevel="0" collapsed="false">
      <c r="A95" s="0" t="n">
        <v>142</v>
      </c>
      <c r="B95" s="0" t="n">
        <v>42526917.1125123</v>
      </c>
      <c r="C95" s="0" t="n">
        <v>41372781.1295474</v>
      </c>
      <c r="D95" s="0" t="n">
        <v>141720831.827358</v>
      </c>
      <c r="E95" s="0" t="n">
        <v>128507072.649847</v>
      </c>
      <c r="F95" s="0" t="n">
        <v>21417845.4416411</v>
      </c>
      <c r="G95" s="0" t="n">
        <v>682098.095680528</v>
      </c>
      <c r="H95" s="0" t="n">
        <v>383360.52655195</v>
      </c>
      <c r="I95" s="0" t="n">
        <v>126681.943903467</v>
      </c>
    </row>
    <row r="96" customFormat="false" ht="12.8" hidden="false" customHeight="false" outlineLevel="0" collapsed="false">
      <c r="A96" s="0" t="n">
        <v>143</v>
      </c>
      <c r="B96" s="0" t="n">
        <v>37188092.2161063</v>
      </c>
      <c r="C96" s="0" t="n">
        <v>35996140.9604492</v>
      </c>
      <c r="D96" s="0" t="n">
        <v>124184595.578608</v>
      </c>
      <c r="E96" s="0" t="n">
        <v>128900803.063245</v>
      </c>
      <c r="F96" s="0" t="n">
        <v>0</v>
      </c>
      <c r="G96" s="0" t="n">
        <v>719488.878824098</v>
      </c>
      <c r="H96" s="0" t="n">
        <v>385615.483301712</v>
      </c>
      <c r="I96" s="0" t="n">
        <v>124066.990759006</v>
      </c>
    </row>
    <row r="97" customFormat="false" ht="12.8" hidden="false" customHeight="false" outlineLevel="0" collapsed="false">
      <c r="A97" s="0" t="n">
        <v>144</v>
      </c>
      <c r="B97" s="0" t="n">
        <v>42931182.9803127</v>
      </c>
      <c r="C97" s="0" t="n">
        <v>41721459.3595706</v>
      </c>
      <c r="D97" s="0" t="n">
        <v>142982355.218184</v>
      </c>
      <c r="E97" s="0" t="n">
        <v>129590619.703841</v>
      </c>
      <c r="F97" s="0" t="n">
        <v>21598436.6173068</v>
      </c>
      <c r="G97" s="0" t="n">
        <v>717696.031621802</v>
      </c>
      <c r="H97" s="0" t="n">
        <v>401526.532063632</v>
      </c>
      <c r="I97" s="0" t="n">
        <v>129287.224366649</v>
      </c>
    </row>
    <row r="98" customFormat="false" ht="12.8" hidden="false" customHeight="false" outlineLevel="0" collapsed="false">
      <c r="A98" s="0" t="n">
        <v>145</v>
      </c>
      <c r="B98" s="0" t="n">
        <v>37561330.9249758</v>
      </c>
      <c r="C98" s="0" t="n">
        <v>36410167.5565224</v>
      </c>
      <c r="D98" s="0" t="n">
        <v>125601298.233439</v>
      </c>
      <c r="E98" s="0" t="n">
        <v>130457445.038384</v>
      </c>
      <c r="F98" s="0" t="n">
        <v>0</v>
      </c>
      <c r="G98" s="0" t="n">
        <v>668357.695785938</v>
      </c>
      <c r="H98" s="0" t="n">
        <v>391964.190815612</v>
      </c>
      <c r="I98" s="0" t="n">
        <v>129773.545502702</v>
      </c>
    </row>
    <row r="99" customFormat="false" ht="12.8" hidden="false" customHeight="false" outlineLevel="0" collapsed="false">
      <c r="A99" s="0" t="n">
        <v>146</v>
      </c>
      <c r="B99" s="0" t="n">
        <v>43505879.0885107</v>
      </c>
      <c r="C99" s="0" t="n">
        <v>42361519.2352707</v>
      </c>
      <c r="D99" s="0" t="n">
        <v>145215265.819806</v>
      </c>
      <c r="E99" s="0" t="n">
        <v>131565899.015173</v>
      </c>
      <c r="F99" s="0" t="n">
        <v>21927649.8358622</v>
      </c>
      <c r="G99" s="0" t="n">
        <v>646889.389211643</v>
      </c>
      <c r="H99" s="0" t="n">
        <v>404452.210043384</v>
      </c>
      <c r="I99" s="0" t="n">
        <v>132883.219978621</v>
      </c>
    </row>
    <row r="100" customFormat="false" ht="12.8" hidden="false" customHeight="false" outlineLevel="0" collapsed="false">
      <c r="A100" s="0" t="n">
        <v>147</v>
      </c>
      <c r="B100" s="0" t="n">
        <v>38122823.9935375</v>
      </c>
      <c r="C100" s="0" t="n">
        <v>36915974.9740027</v>
      </c>
      <c r="D100" s="0" t="n">
        <v>127430545.996351</v>
      </c>
      <c r="E100" s="0" t="n">
        <v>132209475.89756</v>
      </c>
      <c r="F100" s="0" t="n">
        <v>0</v>
      </c>
      <c r="G100" s="0" t="n">
        <v>710213.955397705</v>
      </c>
      <c r="H100" s="0" t="n">
        <v>403129.645353493</v>
      </c>
      <c r="I100" s="0" t="n">
        <v>133579.16969089</v>
      </c>
    </row>
    <row r="101" customFormat="false" ht="12.8" hidden="false" customHeight="false" outlineLevel="0" collapsed="false">
      <c r="A101" s="0" t="n">
        <v>148</v>
      </c>
      <c r="B101" s="0" t="n">
        <v>44285379.3151951</v>
      </c>
      <c r="C101" s="0" t="n">
        <v>43132014.9785975</v>
      </c>
      <c r="D101" s="0" t="n">
        <v>147883093.656457</v>
      </c>
      <c r="E101" s="0" t="n">
        <v>133885159.364083</v>
      </c>
      <c r="F101" s="0" t="n">
        <v>22314193.2273472</v>
      </c>
      <c r="G101" s="0" t="n">
        <v>676424.60985258</v>
      </c>
      <c r="H101" s="0" t="n">
        <v>386326.27982317</v>
      </c>
      <c r="I101" s="0" t="n">
        <v>129447.781316871</v>
      </c>
    </row>
    <row r="102" customFormat="false" ht="12.8" hidden="false" customHeight="false" outlineLevel="0" collapsed="false">
      <c r="A102" s="0" t="n">
        <v>149</v>
      </c>
      <c r="B102" s="0" t="n">
        <v>38738248.6268997</v>
      </c>
      <c r="C102" s="0" t="n">
        <v>37579625.6176294</v>
      </c>
      <c r="D102" s="0" t="n">
        <v>129743260.473656</v>
      </c>
      <c r="E102" s="0" t="n">
        <v>134555685.04832</v>
      </c>
      <c r="F102" s="0" t="n">
        <v>0</v>
      </c>
      <c r="G102" s="0" t="n">
        <v>683050.3321948</v>
      </c>
      <c r="H102" s="0" t="n">
        <v>386280.558824412</v>
      </c>
      <c r="I102" s="0" t="n">
        <v>127560.168930203</v>
      </c>
    </row>
    <row r="103" customFormat="false" ht="12.8" hidden="false" customHeight="false" outlineLevel="0" collapsed="false">
      <c r="A103" s="0" t="n">
        <v>150</v>
      </c>
      <c r="B103" s="0" t="n">
        <v>44747379.5337691</v>
      </c>
      <c r="C103" s="0" t="n">
        <v>43622243.0339844</v>
      </c>
      <c r="D103" s="0" t="n">
        <v>149582282.252071</v>
      </c>
      <c r="E103" s="0" t="n">
        <v>135405827.818388</v>
      </c>
      <c r="F103" s="0" t="n">
        <v>22567637.9697313</v>
      </c>
      <c r="G103" s="0" t="n">
        <v>625726.77514457</v>
      </c>
      <c r="H103" s="0" t="n">
        <v>405961.937561943</v>
      </c>
      <c r="I103" s="0" t="n">
        <v>133496.838683084</v>
      </c>
    </row>
    <row r="104" customFormat="false" ht="12.8" hidden="false" customHeight="false" outlineLevel="0" collapsed="false">
      <c r="A104" s="0" t="n">
        <v>151</v>
      </c>
      <c r="B104" s="0" t="n">
        <v>39350431.4611089</v>
      </c>
      <c r="C104" s="0" t="n">
        <v>38238869.3936509</v>
      </c>
      <c r="D104" s="0" t="n">
        <v>132036191.761136</v>
      </c>
      <c r="E104" s="0" t="n">
        <v>136870726.947148</v>
      </c>
      <c r="F104" s="0" t="n">
        <v>0</v>
      </c>
      <c r="G104" s="0" t="n">
        <v>631824.587452906</v>
      </c>
      <c r="H104" s="0" t="n">
        <v>391181.041160576</v>
      </c>
      <c r="I104" s="0" t="n">
        <v>126509.198349319</v>
      </c>
    </row>
    <row r="105" customFormat="false" ht="12.8" hidden="false" customHeight="false" outlineLevel="0" collapsed="false">
      <c r="A105" s="0" t="n">
        <v>152</v>
      </c>
      <c r="B105" s="0" t="n">
        <v>45385624.1691652</v>
      </c>
      <c r="C105" s="0" t="n">
        <v>44226058.7408931</v>
      </c>
      <c r="D105" s="0" t="n">
        <v>151686244.50836</v>
      </c>
      <c r="E105" s="0" t="n">
        <v>137212769.300121</v>
      </c>
      <c r="F105" s="0" t="n">
        <v>22868794.8833534</v>
      </c>
      <c r="G105" s="0" t="n">
        <v>664832.500077435</v>
      </c>
      <c r="H105" s="0" t="n">
        <v>402394.837623915</v>
      </c>
      <c r="I105" s="0" t="n">
        <v>131911.557958228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V7" colorId="64" zoomScale="60" zoomScaleNormal="60" zoomScalePageLayoutView="100" workbookViewId="0">
      <selection pane="topLeft" activeCell="AG14" activeCellId="0" sqref="AG14"/>
    </sheetView>
  </sheetViews>
  <sheetFormatPr defaultColWidth="9.35546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0.0796287329121959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</v>
      </c>
      <c r="BN5" s="51" t="n">
        <f aca="false">(SUM(H18:H21)+SUM(J18:J21))/AVERAGE(AG18:AG21)</f>
        <v>1.99943032025564E-005</v>
      </c>
      <c r="BO5" s="52" t="n">
        <f aca="false">AL5-BN5</f>
        <v>-0.0331995920570141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BM6+BN6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-0.0376961884096757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0.0514250350291287</v>
      </c>
      <c r="BL8" s="51" t="n">
        <f aca="false">SUM(P30:P33)/AVERAGE(AG30:AG33)</f>
        <v>0.0167299808510694</v>
      </c>
      <c r="BM8" s="51" t="n">
        <f aca="false">SUM(D30:D33)/AVERAGE(AG30:AG33)</f>
        <v>0.072391242587735</v>
      </c>
      <c r="BN8" s="51" t="n">
        <f aca="false">(SUM(H30:H33)+SUM(J30:J33))/AVERAGE(AG30:AG33)</f>
        <v>0.000883879588348041</v>
      </c>
      <c r="BO8" s="52" t="n">
        <f aca="false">AL8-BN8</f>
        <v>-0.0385800679980238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-0.0462320911620017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0.0587999583068625</v>
      </c>
      <c r="BL9" s="51" t="n">
        <f aca="false">SUM(P34:P37)/AVERAGE(AG34:AG37)</f>
        <v>0.0180714268512591</v>
      </c>
      <c r="BM9" s="51" t="n">
        <f aca="false">SUM(D34:D37)/AVERAGE(AG34:AG37)</f>
        <v>0.086960622617605</v>
      </c>
      <c r="BN9" s="51" t="n">
        <f aca="false">(SUM(H34:H37)+SUM(J34:J37))/AVERAGE(AG34:AG37)</f>
        <v>0.00137945576016304</v>
      </c>
      <c r="BO9" s="52" t="n">
        <f aca="false">AL9-BN9</f>
        <v>-0.0476115469221648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-0.0357944212135591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0.0170321035746922</v>
      </c>
      <c r="BJ10" s="1" t="n">
        <f aca="false">BJ9+1</f>
        <v>2021</v>
      </c>
      <c r="BK10" s="51" t="n">
        <f aca="false">SUM(T38:T41)/AVERAGE(AG38:AG41)</f>
        <v>0.0582859611993681</v>
      </c>
      <c r="BL10" s="51" t="n">
        <f aca="false">SUM(P38:P41)/AVERAGE(AG38:AG41)</f>
        <v>0.0164984719299344</v>
      </c>
      <c r="BM10" s="51" t="n">
        <f aca="false">SUM(D38:D41)/AVERAGE(AG38:AG41)</f>
        <v>0.0775819104829928</v>
      </c>
      <c r="BN10" s="51" t="n">
        <f aca="false">(SUM(H38:H41)+SUM(J38:J41))/AVERAGE(AG38:AG41)</f>
        <v>0.00150388275187447</v>
      </c>
      <c r="BO10" s="52" t="n">
        <f aca="false">AL10-BN10</f>
        <v>-0.0372983039654335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-0.0387159039185849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0.0587555361573505</v>
      </c>
      <c r="BL11" s="51" t="n">
        <f aca="false">SUM(P42:P45)/AVERAGE(AG42:AG45)</f>
        <v>0.0171507952676351</v>
      </c>
      <c r="BM11" s="51" t="n">
        <f aca="false">SUM(D42:D45)/AVERAGE(AG42:AG45)</f>
        <v>0.0803206448083003</v>
      </c>
      <c r="BN11" s="51" t="n">
        <f aca="false">(SUM(H42:H45)+SUM(J42:J45))/AVERAGE(AG42:AG45)</f>
        <v>0.00183946514471804</v>
      </c>
      <c r="BO11" s="52" t="n">
        <f aca="false">AL11-BN11</f>
        <v>-0.0405553690633029</v>
      </c>
      <c r="BP11" s="32" t="n">
        <f aca="false">BM11+BN11</f>
        <v>0.0821601099530183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-0.0408100819005653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0.0595540355710781</v>
      </c>
      <c r="BL12" s="51" t="n">
        <f aca="false">SUM(P46:P49)/AVERAGE(AG46:AG49)</f>
        <v>0.0175507651869806</v>
      </c>
      <c r="BM12" s="51" t="n">
        <f aca="false">SUM(D46:D49)/AVERAGE(AG46:AG49)</f>
        <v>0.0828133522846628</v>
      </c>
      <c r="BN12" s="51" t="n">
        <f aca="false">(SUM(H46:H49)+SUM(J46:J49))/AVERAGE(AG46:AG49)</f>
        <v>0.00215727656277379</v>
      </c>
      <c r="BO12" s="52" t="n">
        <f aca="false">AL12-BN12</f>
        <v>-0.0429673584633391</v>
      </c>
      <c r="BP12" s="32" t="n">
        <f aca="false">BM12+BN12</f>
        <v>0.0849706288474366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-0.0430954944581871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0.0595908629982876</v>
      </c>
      <c r="BL13" s="32" t="n">
        <f aca="false">SUM(P50:P53)/AVERAGE(AG50:AG53)</f>
        <v>0.0180380393442883</v>
      </c>
      <c r="BM13" s="32" t="n">
        <f aca="false">SUM(D50:D53)/AVERAGE(AG50:AG53)</f>
        <v>0.0846483181121864</v>
      </c>
      <c r="BN13" s="32" t="n">
        <f aca="false">(SUM(H50:H53)+SUM(J50:J53))/AVERAGE(AG50:AG53)</f>
        <v>0.00252026760750585</v>
      </c>
      <c r="BO13" s="59" t="n">
        <f aca="false">AL13-BN13</f>
        <v>-0.0456157620656929</v>
      </c>
      <c r="BP13" s="32" t="n">
        <f aca="false">BM13+BN13</f>
        <v>0.0871685857196922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-0.0437738764226119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0.060703602810974</v>
      </c>
      <c r="BL14" s="61" t="n">
        <f aca="false">SUM(P54:P57)/AVERAGE(AG54:AG57)</f>
        <v>0.0181523047403837</v>
      </c>
      <c r="BM14" s="61" t="n">
        <f aca="false">SUM(D54:D57)/AVERAGE(AG54:AG57)</f>
        <v>0.0863251744932022</v>
      </c>
      <c r="BN14" s="61" t="n">
        <f aca="false">(SUM(H54:H57)+SUM(J54:J57))/AVERAGE(AG54:AG57)</f>
        <v>0.00349377559158115</v>
      </c>
      <c r="BO14" s="63" t="n">
        <f aca="false">AL14-BN14</f>
        <v>-0.0472676520141931</v>
      </c>
      <c r="BP14" s="32" t="n">
        <f aca="false">BM14+BN14</f>
        <v>0.0898189500847834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-0.00755791576565868</v>
      </c>
      <c r="AK15" s="68" t="n">
        <f aca="false">AK14+1</f>
        <v>2026</v>
      </c>
      <c r="AL15" s="69" t="n">
        <f aca="false">SUM(AB58:AB61)/AVERAGE(AG58:AG61)</f>
        <v>-0.045914586230117</v>
      </c>
      <c r="AM15" s="9" t="n">
        <v>13032040.9288315</v>
      </c>
      <c r="AN15" s="69" t="n">
        <f aca="false">AM15/AVERAGE(AG58:AG61)</f>
        <v>0.00222230920051687</v>
      </c>
      <c r="AO15" s="69" t="n">
        <f aca="false">'GDP evolution by scenario'!G57</f>
        <v>0.0272408109747593</v>
      </c>
      <c r="AP15" s="69"/>
      <c r="AQ15" s="9" t="n">
        <f aca="false">AQ14*(1+AO15)</f>
        <v>483899807.328506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369311191.92822</v>
      </c>
      <c r="AS15" s="70" t="n">
        <f aca="false">AQ15/AG61</f>
        <v>0.0812162362311964</v>
      </c>
      <c r="AT15" s="70" t="n">
        <f aca="false">AR15/AG61</f>
        <v>0.061984039985585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0.0567334387041137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0.0608740461142777</v>
      </c>
      <c r="BL15" s="40" t="n">
        <f aca="false">SUM(P58:P61)/AVERAGE(AG58:AG61)</f>
        <v>0.0183572347147964</v>
      </c>
      <c r="BM15" s="40" t="n">
        <f aca="false">SUM(D58:D61)/AVERAGE(AG58:AG61)</f>
        <v>0.0884313976295982</v>
      </c>
      <c r="BN15" s="40" t="n">
        <f aca="false">(SUM(H58:H61)+SUM(J58:J61))/AVERAGE(AG58:AG61)</f>
        <v>0.00461135152358326</v>
      </c>
      <c r="BO15" s="69" t="n">
        <f aca="false">AL15-BN15</f>
        <v>-0.0505259377537002</v>
      </c>
      <c r="BP15" s="32" t="n">
        <f aca="false">BM15+BN15</f>
        <v>0.0930427491531815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-0.00889126973565055</v>
      </c>
      <c r="AK16" s="68" t="n">
        <f aca="false">AK15+1</f>
        <v>2027</v>
      </c>
      <c r="AL16" s="69" t="n">
        <f aca="false">SUM(AB62:AB65)/AVERAGE(AG62:AG65)</f>
        <v>-0.0435024228731765</v>
      </c>
      <c r="AM16" s="9" t="n">
        <v>12139889.4651339</v>
      </c>
      <c r="AN16" s="69" t="n">
        <f aca="false">AM16/AVERAGE(AG62:AG65)</f>
        <v>0.00197759782813619</v>
      </c>
      <c r="AO16" s="69" t="n">
        <f aca="false">'GDP evolution by scenario'!G61</f>
        <v>0.0468122712923114</v>
      </c>
      <c r="AP16" s="69"/>
      <c r="AQ16" s="9" t="n">
        <f aca="false">AQ15*(1+AO16)</f>
        <v>506552256.387465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374201280.750991</v>
      </c>
      <c r="AS16" s="70" t="n">
        <f aca="false">AQ16/AG65</f>
        <v>0.080666466100596</v>
      </c>
      <c r="AT16" s="70" t="n">
        <f aca="false">AR16/AG65</f>
        <v>0.0595900907514868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0.0616415756640231</v>
      </c>
      <c r="BL16" s="40" t="n">
        <f aca="false">SUM(P62:P65)/AVERAGE(AG62:AG65)</f>
        <v>0.0179510547046925</v>
      </c>
      <c r="BM16" s="40" t="n">
        <f aca="false">SUM(D62:D65)/AVERAGE(AG62:AG65)</f>
        <v>0.0871929438325071</v>
      </c>
      <c r="BN16" s="40" t="n">
        <f aca="false">(SUM(H62:H65)+SUM(J62:J65))/AVERAGE(AG62:AG65)</f>
        <v>0.00534700828234047</v>
      </c>
      <c r="BO16" s="69" t="n">
        <f aca="false">AL16-BN16</f>
        <v>-0.0488494311555169</v>
      </c>
      <c r="BP16" s="32" t="n">
        <f aca="false">BM16+BN16</f>
        <v>0.0925399521148475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-0.0413976116790691</v>
      </c>
      <c r="AM17" s="9" t="n">
        <v>11273018.6820578</v>
      </c>
      <c r="AN17" s="69" t="n">
        <f aca="false">AM17/AVERAGE(AG66:AG69)</f>
        <v>0.0017711444282134</v>
      </c>
      <c r="AO17" s="69" t="n">
        <f aca="false">'GDP evolution by scenario'!G65</f>
        <v>0.0368346285525369</v>
      </c>
      <c r="AP17" s="69"/>
      <c r="AQ17" s="9" t="n">
        <f aca="false">AQ16*(1+AO17)</f>
        <v>525210920.593946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376522753.042036</v>
      </c>
      <c r="AS17" s="70" t="n">
        <f aca="false">AQ17/AG69</f>
        <v>0.0816861163748833</v>
      </c>
      <c r="AT17" s="70" t="n">
        <f aca="false">AR17/AG69</f>
        <v>0.0585606281529739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-0.00607685509864881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0.0624068269234001</v>
      </c>
      <c r="BL17" s="40" t="n">
        <f aca="false">SUM(P66:P69)/AVERAGE(AG66:AG69)</f>
        <v>0.0175427083162422</v>
      </c>
      <c r="BM17" s="40" t="n">
        <f aca="false">SUM(D66:D69)/AVERAGE(AG66:AG69)</f>
        <v>0.086261730286227</v>
      </c>
      <c r="BN17" s="40" t="n">
        <f aca="false">(SUM(H66:H69)+SUM(J66:J69))/AVERAGE(AG66:AG69)</f>
        <v>0.00607875732869203</v>
      </c>
      <c r="BO17" s="69" t="n">
        <f aca="false">AL17-BN17</f>
        <v>-0.0474763690077611</v>
      </c>
      <c r="BP17" s="32" t="n">
        <f aca="false">BM17+BN17</f>
        <v>0.092340487614919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-0.0410401991825616</v>
      </c>
      <c r="AM18" s="6" t="n">
        <v>10452476.7322336</v>
      </c>
      <c r="AN18" s="63" t="n">
        <f aca="false">AM18/AVERAGE(AG70:AG73)</f>
        <v>0.00160533790742444</v>
      </c>
      <c r="AO18" s="63" t="n">
        <f aca="false">'GDP evolution by scenario'!G69</f>
        <v>0.022978483003415</v>
      </c>
      <c r="AP18" s="63"/>
      <c r="AQ18" s="6" t="n">
        <f aca="false">AQ17*(1+AO18)</f>
        <v>537279470.806022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374612566.099399</v>
      </c>
      <c r="AS18" s="64" t="n">
        <f aca="false">AQ18/AG73</f>
        <v>0.0818785756635386</v>
      </c>
      <c r="AT18" s="64" t="n">
        <f aca="false">AR18/AG73</f>
        <v>0.0570889918646379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0.0627486403034957</v>
      </c>
      <c r="BL18" s="61" t="n">
        <f aca="false">SUM(P70:P73)/AVERAGE(AG70:AG73)</f>
        <v>0.0174522160049955</v>
      </c>
      <c r="BM18" s="61" t="n">
        <f aca="false">SUM(D70:D73)/AVERAGE(AG70:AG73)</f>
        <v>0.0863366234810617</v>
      </c>
      <c r="BN18" s="61" t="n">
        <f aca="false">(SUM(H70:H73)+SUM(J70:J73))/AVERAGE(AG70:AG73)</f>
        <v>0.00690291023992706</v>
      </c>
      <c r="BO18" s="63" t="n">
        <f aca="false">AL18-BN18</f>
        <v>-0.0479431094224886</v>
      </c>
      <c r="BP18" s="32" t="n">
        <f aca="false">BM18+BN18</f>
        <v>0.0932395337209888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-0.0394220487689796</v>
      </c>
      <c r="AM19" s="9" t="n">
        <v>9649081.86791266</v>
      </c>
      <c r="AN19" s="69" t="n">
        <f aca="false">AM19/AVERAGE(AG74:AG77)</f>
        <v>0.001451267397661</v>
      </c>
      <c r="AO19" s="69" t="n">
        <f aca="false">'GDP evolution by scenario'!G73</f>
        <v>0.0211412108537117</v>
      </c>
      <c r="AP19" s="69"/>
      <c r="AQ19" s="9" t="n">
        <f aca="false">AQ18*(1+AO19)</f>
        <v>548638209.385703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372790103.732603</v>
      </c>
      <c r="AS19" s="70" t="n">
        <f aca="false">AQ19/AG77</f>
        <v>0.0816193351085354</v>
      </c>
      <c r="AT19" s="70" t="n">
        <f aca="false">AR19/AG77</f>
        <v>0.0554589160601214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0.0631226145962037</v>
      </c>
      <c r="BL19" s="40" t="n">
        <f aca="false">SUM(P74:P77)/AVERAGE(AG74:AG77)</f>
        <v>0.0170714354262456</v>
      </c>
      <c r="BM19" s="40" t="n">
        <f aca="false">SUM(D74:D77)/AVERAGE(AG74:AG77)</f>
        <v>0.0854732279389377</v>
      </c>
      <c r="BN19" s="40" t="n">
        <f aca="false">(SUM(H74:H77)+SUM(J74:J77))/AVERAGE(AG74:AG77)</f>
        <v>0.00754133261690567</v>
      </c>
      <c r="BO19" s="69" t="n">
        <f aca="false">AL19-BN19</f>
        <v>-0.0469633813858853</v>
      </c>
      <c r="BP19" s="32" t="n">
        <f aca="false">BM19+BN19</f>
        <v>0.0930145605558433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-0.0378382151589693</v>
      </c>
      <c r="AM20" s="9" t="n">
        <v>8873587.4679367</v>
      </c>
      <c r="AN20" s="69" t="n">
        <f aca="false">AM20/AVERAGE(AG78:AG81)</f>
        <v>0.0013040179483895</v>
      </c>
      <c r="AO20" s="69" t="n">
        <f aca="false">'GDP evolution by scenario'!G77</f>
        <v>0.0234747044366279</v>
      </c>
      <c r="AP20" s="69"/>
      <c r="AQ20" s="9" t="n">
        <f aca="false">AQ19*(1+AO20)</f>
        <v>561517329.193673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372572580.694799</v>
      </c>
      <c r="AS20" s="70" t="n">
        <f aca="false">AQ20/AG81</f>
        <v>0.0818739183707298</v>
      </c>
      <c r="AT20" s="70" t="n">
        <f aca="false">AR20/AG81</f>
        <v>0.0543241953062805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0.00540648623318338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0.0634320271872046</v>
      </c>
      <c r="BL20" s="40" t="n">
        <f aca="false">SUM(P78:P81)/AVERAGE(AG78:AG81)</f>
        <v>0.0166479584699811</v>
      </c>
      <c r="BM20" s="40" t="n">
        <f aca="false">SUM(D78:D81)/AVERAGE(AG78:AG81)</f>
        <v>0.0846222838761928</v>
      </c>
      <c r="BN20" s="40" t="n">
        <f aca="false">(SUM(H78:H81)+SUM(J78:J81))/AVERAGE(AG78:AG81)</f>
        <v>0.00837672378889655</v>
      </c>
      <c r="BO20" s="69" t="n">
        <f aca="false">AL20-BN20</f>
        <v>-0.0462149389478659</v>
      </c>
      <c r="BP20" s="32" t="n">
        <f aca="false">BM20+BN20</f>
        <v>0.0929990076650894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106674587.034117</v>
      </c>
      <c r="E21" s="9"/>
      <c r="F21" s="67" t="n">
        <f aca="false">'Central pensions'!I21</f>
        <v>19389368.9245406</v>
      </c>
      <c r="G21" s="9" t="n">
        <f aca="false">'Central pensions'!K21</f>
        <v>18171.7985793121</v>
      </c>
      <c r="H21" s="9" t="n">
        <f aca="false">'Central pensions'!V21</f>
        <v>99975.8742359993</v>
      </c>
      <c r="I21" s="67" t="n">
        <f aca="false">'Central pensions'!M21</f>
        <v>562.014389050884</v>
      </c>
      <c r="J21" s="9" t="n">
        <f aca="false">'Central pensions'!W21</f>
        <v>3092.03734750511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798385.086672671</v>
      </c>
      <c r="O21" s="9"/>
      <c r="P21" s="9" t="n">
        <f aca="false">'Central pensions'!X21</f>
        <v>24592956.552895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-0.0366652715460535</v>
      </c>
      <c r="AM21" s="9" t="n">
        <v>8126011.66426731</v>
      </c>
      <c r="AN21" s="69" t="n">
        <f aca="false">AM21/AVERAGE(AG82:AG85)</f>
        <v>0.00117523604997194</v>
      </c>
      <c r="AO21" s="69" t="n">
        <f aca="false">'GDP evolution by scenario'!G81</f>
        <v>0.0161005139714172</v>
      </c>
      <c r="AP21" s="69"/>
      <c r="AQ21" s="9" t="n">
        <f aca="false">AQ20*(1+AO21)</f>
        <v>570558046.797549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370385386.894343</v>
      </c>
      <c r="AS21" s="70" t="n">
        <f aca="false">AQ21/AG85</f>
        <v>0.0819527364843105</v>
      </c>
      <c r="AT21" s="70" t="n">
        <f aca="false">AR21/AG85</f>
        <v>0.0532007149494502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0.0637616728727589</v>
      </c>
      <c r="BL21" s="40" t="n">
        <f aca="false">SUM(P82:P85)/AVERAGE(AG82:AG85)</f>
        <v>0.0162938348953847</v>
      </c>
      <c r="BM21" s="40" t="n">
        <f aca="false">SUM(D82:D85)/AVERAGE(AG82:AG85)</f>
        <v>0.0841331095234277</v>
      </c>
      <c r="BN21" s="40" t="n">
        <f aca="false">(SUM(H82:H85)+SUM(J82:J85))/AVERAGE(AG82:AG85)</f>
        <v>0.00918494543071387</v>
      </c>
      <c r="BO21" s="69" t="n">
        <f aca="false">AL21-BN21</f>
        <v>-0.0458502169767674</v>
      </c>
      <c r="BP21" s="32" t="n">
        <f aca="false">BM21+BN21</f>
        <v>0.0933180549541415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18620869.6440623</v>
      </c>
      <c r="G22" s="6" t="n">
        <f aca="false">'Central pensions'!K22</f>
        <v>50798.6387637148</v>
      </c>
      <c r="H22" s="6" t="n">
        <f aca="false">'Central pensions'!V22</f>
        <v>279479.122456429</v>
      </c>
      <c r="I22" s="8" t="n">
        <f aca="false">'Central pensions'!M22</f>
        <v>1571.09192052727</v>
      </c>
      <c r="J22" s="6" t="n">
        <f aca="false">'Central pensions'!W22</f>
        <v>8643.68419968338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769319.886297978</v>
      </c>
      <c r="O22" s="6"/>
      <c r="P22" s="6" t="n">
        <f aca="false">'Central pensions'!X22</f>
        <v>26142707.358556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-0.0355073421666852</v>
      </c>
      <c r="AM22" s="6" t="n">
        <v>7406781.38079157</v>
      </c>
      <c r="AN22" s="63" t="n">
        <f aca="false">AM22/AVERAGE(AG86:AG89)</f>
        <v>0.00105056429885319</v>
      </c>
      <c r="AO22" s="63" t="n">
        <f aca="false">'GDP evolution by scenario'!G85</f>
        <v>0.0196580480879325</v>
      </c>
      <c r="AP22" s="63"/>
      <c r="AQ22" s="6" t="n">
        <f aca="false">AQ21*(1+AO22)</f>
        <v>581774104.318452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370193159.180285</v>
      </c>
      <c r="AS22" s="64" t="n">
        <f aca="false">AQ22/AG89</f>
        <v>0.0819409156070999</v>
      </c>
      <c r="AT22" s="64" t="n">
        <f aca="false">AR22/AG89</f>
        <v>0.0521404548424404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0.0174254228794832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0.0637929548669184</v>
      </c>
      <c r="BL22" s="61" t="n">
        <f aca="false">SUM(P86:P89)/AVERAGE(AG86:AG89)</f>
        <v>0.0159603583651001</v>
      </c>
      <c r="BM22" s="61" t="n">
        <f aca="false">SUM(D86:D89)/AVERAGE(AG86:AG89)</f>
        <v>0.0833399386685035</v>
      </c>
      <c r="BN22" s="61" t="n">
        <f aca="false">(SUM(H86:H89)+SUM(J86:J89))/AVERAGE(AG86:AG89)</f>
        <v>0.0098436132923431</v>
      </c>
      <c r="BO22" s="63" t="n">
        <f aca="false">AL22-BN22</f>
        <v>-0.0453509554590283</v>
      </c>
      <c r="BP22" s="32" t="n">
        <f aca="false">BM22+BN22</f>
        <v>0.0931835519608467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109204030.147276</v>
      </c>
      <c r="E23" s="9"/>
      <c r="F23" s="67" t="n">
        <f aca="false">'Central pensions'!I23</f>
        <v>19849125.1519446</v>
      </c>
      <c r="G23" s="9" t="n">
        <f aca="false">'Central pensions'!K23</f>
        <v>96262.318508751</v>
      </c>
      <c r="H23" s="9" t="n">
        <f aca="false">'Central pensions'!V23</f>
        <v>529606.874459475</v>
      </c>
      <c r="I23" s="67" t="n">
        <f aca="false">'Central pensions'!M23</f>
        <v>2977.18510851808</v>
      </c>
      <c r="J23" s="9" t="n">
        <f aca="false">'Central pensions'!W23</f>
        <v>16379.5940554477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821999.111393176</v>
      </c>
      <c r="O23" s="9"/>
      <c r="P23" s="9" t="n">
        <f aca="false">'Central pensions'!X23</f>
        <v>24590181.0277321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-0.0350234520407194</v>
      </c>
      <c r="AM23" s="9" t="n">
        <v>6738583.40306814</v>
      </c>
      <c r="AN23" s="69" t="n">
        <f aca="false">AM23/AVERAGE(AG90:AG93)</f>
        <v>0.000937266298568558</v>
      </c>
      <c r="AO23" s="69" t="n">
        <f aca="false">'GDP evolution by scenario'!G89</f>
        <v>0.0197617513397148</v>
      </c>
      <c r="AP23" s="69"/>
      <c r="AQ23" s="9" t="n">
        <f aca="false">AQ22*(1+AO23)</f>
        <v>593270979.503879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370709422.075472</v>
      </c>
      <c r="AS23" s="70" t="n">
        <f aca="false">AQ23/AG93</f>
        <v>0.0818050044671068</v>
      </c>
      <c r="AT23" s="70" t="n">
        <f aca="false">AR23/AG93</f>
        <v>0.0511164155614734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-0.00103568903780861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0.0641284103031803</v>
      </c>
      <c r="BL23" s="40" t="n">
        <f aca="false">SUM(P90:P93)/AVERAGE(AG90:AG93)</f>
        <v>0.0158817956105126</v>
      </c>
      <c r="BM23" s="40" t="n">
        <f aca="false">SUM(D90:D93)/AVERAGE(AG90:AG93)</f>
        <v>0.0832700667333871</v>
      </c>
      <c r="BN23" s="40" t="n">
        <f aca="false">(SUM(H90:H93)+SUM(J90:J93))/AVERAGE(AG90:AG93)</f>
        <v>0.0105775120669283</v>
      </c>
      <c r="BO23" s="69" t="n">
        <f aca="false">AL23-BN23</f>
        <v>-0.0456009641076476</v>
      </c>
      <c r="BP23" s="32" t="n">
        <f aca="false">BM23+BN23</f>
        <v>0.0938475788003154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104751367.675306</v>
      </c>
      <c r="E24" s="9"/>
      <c r="F24" s="67" t="n">
        <f aca="false">'Central pensions'!I24</f>
        <v>19039801.0404965</v>
      </c>
      <c r="G24" s="9" t="n">
        <f aca="false">'Central pensions'!K24</f>
        <v>113713.068782356</v>
      </c>
      <c r="H24" s="9" t="n">
        <f aca="false">'Central pensions'!V24</f>
        <v>625615.753661117</v>
      </c>
      <c r="I24" s="67" t="n">
        <f aca="false">'Central pensions'!M24</f>
        <v>3516.89903450584</v>
      </c>
      <c r="J24" s="9" t="n">
        <f aca="false">'Central pensions'!W24</f>
        <v>19348.9408348799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789308.460410219</v>
      </c>
      <c r="O24" s="9"/>
      <c r="P24" s="9" t="n">
        <f aca="false">'Central pensions'!X24</f>
        <v>22560465.5764801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-0.0334285529262667</v>
      </c>
      <c r="AM24" s="9" t="n">
        <v>6098422.29766839</v>
      </c>
      <c r="AN24" s="69" t="n">
        <f aca="false">AM24/AVERAGE(AG94:AG97)</f>
        <v>0.000831548314445175</v>
      </c>
      <c r="AO24" s="69" t="n">
        <f aca="false">'GDP evolution by scenario'!G93</f>
        <v>0.0200569059465479</v>
      </c>
      <c r="AP24" s="69"/>
      <c r="AQ24" s="9" t="n">
        <f aca="false">AQ23*(1+AO24)</f>
        <v>605170159.740604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371990423.536062</v>
      </c>
      <c r="AS24" s="70" t="n">
        <f aca="false">AQ24/AG97</f>
        <v>0.0820519890073396</v>
      </c>
      <c r="AT24" s="70" t="n">
        <f aca="false">AR24/AG97</f>
        <v>0.0504363172101869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0.0182338088499774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0.0644042148031522</v>
      </c>
      <c r="BL24" s="40" t="n">
        <f aca="false">SUM(P94:P97)/AVERAGE(AG94:AG97)</f>
        <v>0.0154306208858242</v>
      </c>
      <c r="BM24" s="40" t="n">
        <f aca="false">SUM(D94:D97)/AVERAGE(AG94:AG97)</f>
        <v>0.0824021468435948</v>
      </c>
      <c r="BN24" s="40" t="n">
        <f aca="false">(SUM(H94:H97)+SUM(J94:J97))/AVERAGE(AG94:AG97)</f>
        <v>0.0113800857583998</v>
      </c>
      <c r="BO24" s="69" t="n">
        <f aca="false">AL24-BN24</f>
        <v>-0.0448086386846665</v>
      </c>
      <c r="BP24" s="32" t="n">
        <f aca="false">BM24+BN24</f>
        <v>0.0937822326019945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113941937.453566</v>
      </c>
      <c r="E25" s="9"/>
      <c r="F25" s="67" t="n">
        <f aca="false">'Central pensions'!I25</f>
        <v>20710295.8885376</v>
      </c>
      <c r="G25" s="9" t="n">
        <f aca="false">'Central pensions'!K25</f>
        <v>157839.543071787</v>
      </c>
      <c r="H25" s="9" t="n">
        <f aca="false">'Central pensions'!V25</f>
        <v>868386.595786821</v>
      </c>
      <c r="I25" s="67" t="n">
        <f aca="false">'Central pensions'!M25</f>
        <v>4881.6353527357</v>
      </c>
      <c r="J25" s="9" t="n">
        <f aca="false">'Central pensions'!W25</f>
        <v>26857.3173954688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860818.224680152</v>
      </c>
      <c r="O25" s="9"/>
      <c r="P25" s="9" t="n">
        <f aca="false">'Central pensions'!X25</f>
        <v>25443914.7660156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-0.00860464050561489</v>
      </c>
      <c r="AK25" s="68" t="n">
        <f aca="false">AK24+1</f>
        <v>2036</v>
      </c>
      <c r="AL25" s="69" t="n">
        <f aca="false">SUM(AB98:AB101)/AVERAGE(AG98:AG101)</f>
        <v>-0.0320214457512724</v>
      </c>
      <c r="AM25" s="9" t="n">
        <v>5493111.4769607</v>
      </c>
      <c r="AN25" s="69" t="n">
        <f aca="false">AM25/AVERAGE(AG98:AG101)</f>
        <v>0.000735437091676231</v>
      </c>
      <c r="AO25" s="69" t="n">
        <f aca="false">'GDP evolution by scenario'!G97</f>
        <v>0.0184574183586428</v>
      </c>
      <c r="AP25" s="69"/>
      <c r="AQ25" s="9" t="n">
        <f aca="false">AQ24*(1+AO25)</f>
        <v>616340038.557103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373316978.582814</v>
      </c>
      <c r="AS25" s="70" t="n">
        <f aca="false">AQ25/AG101</f>
        <v>0.0816858783284399</v>
      </c>
      <c r="AT25" s="70" t="n">
        <f aca="false">AR25/AG101</f>
        <v>0.049477112280174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0.00232283872460808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0.0646461510613424</v>
      </c>
      <c r="BL25" s="40" t="n">
        <f aca="false">SUM(P98:P101)/AVERAGE(AG98:AG101)</f>
        <v>0.0152180514639295</v>
      </c>
      <c r="BM25" s="40" t="n">
        <f aca="false">SUM(D98:D101)/AVERAGE(AG98:AG101)</f>
        <v>0.0814495453486852</v>
      </c>
      <c r="BN25" s="40" t="n">
        <f aca="false">(SUM(H98:H101)+SUM(J98:J101))/AVERAGE(AG98:AG101)</f>
        <v>0.0122007799015705</v>
      </c>
      <c r="BO25" s="69" t="n">
        <f aca="false">AL25-BN25</f>
        <v>-0.0442222256528429</v>
      </c>
      <c r="BP25" s="32" t="n">
        <f aca="false">BM25+BN25</f>
        <v>0.0936503252502557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6" t="n">
        <f aca="false">'Central pensions'!Q26</f>
        <v>105874611.755873</v>
      </c>
      <c r="E26" s="6"/>
      <c r="F26" s="8" t="n">
        <f aca="false">'Central pensions'!I26</f>
        <v>19243963.9482325</v>
      </c>
      <c r="G26" s="6" t="n">
        <f aca="false">'Central pensions'!K26</f>
        <v>170259.213945529</v>
      </c>
      <c r="H26" s="6" t="n">
        <f aca="false">'Central pensions'!V26</f>
        <v>936715.960538819</v>
      </c>
      <c r="I26" s="8" t="n">
        <f aca="false">'Central pensions'!M26</f>
        <v>5265.74888491325</v>
      </c>
      <c r="J26" s="6" t="n">
        <f aca="false">'Central pensions'!W26</f>
        <v>28970.5967176954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799400.042047985</v>
      </c>
      <c r="O26" s="6"/>
      <c r="P26" s="6" t="n">
        <f aca="false">'Central pensions'!X26</f>
        <v>26368008.7926355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-0.031141493401375</v>
      </c>
      <c r="AM26" s="6" t="n">
        <v>4920541.96276278</v>
      </c>
      <c r="AN26" s="63" t="n">
        <f aca="false">AM26/AVERAGE(AG102:AG105)</f>
        <v>0.000648045454000154</v>
      </c>
      <c r="AO26" s="63" t="n">
        <f aca="false">'GDP evolution by scenario'!G101</f>
        <v>0.0165636785227667</v>
      </c>
      <c r="AP26" s="63"/>
      <c r="AQ26" s="6" t="n">
        <f aca="false">AQ25*(1+AO26)</f>
        <v>626548896.816473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374542694.632163</v>
      </c>
      <c r="AS26" s="64" t="n">
        <f aca="false">AQ26/AG105</f>
        <v>0.0822595331986925</v>
      </c>
      <c r="AT26" s="64" t="n">
        <f aca="false">AR26/AG105</f>
        <v>0.0491736676578123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-0.00761256080796605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0.0650229745778395</v>
      </c>
      <c r="BL26" s="61" t="n">
        <f aca="false">SUM(P102:P105)/AVERAGE(AG102:AG105)</f>
        <v>0.0149977284196242</v>
      </c>
      <c r="BM26" s="61" t="n">
        <f aca="false">SUM(D102:D105)/AVERAGE(AG102:AG105)</f>
        <v>0.0811667395595903</v>
      </c>
      <c r="BN26" s="61" t="n">
        <f aca="false">(SUM(H102:H105)+SUM(J102:J105))/AVERAGE(AG102:AG105)</f>
        <v>0.0129204548565051</v>
      </c>
      <c r="BO26" s="63" t="n">
        <f aca="false">AL26-BN26</f>
        <v>-0.0440619482578801</v>
      </c>
      <c r="BP26" s="32" t="n">
        <f aca="false">BM26+BN26</f>
        <v>0.0940871944160954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9" t="n">
        <f aca="false">'Central pensions'!Q27</f>
        <v>106201919.122204</v>
      </c>
      <c r="E27" s="9"/>
      <c r="F27" s="67" t="n">
        <f aca="false">'Central pensions'!I27</f>
        <v>19303455.936474</v>
      </c>
      <c r="G27" s="9" t="n">
        <f aca="false">'Central pensions'!K27</f>
        <v>196660.371118102</v>
      </c>
      <c r="H27" s="9" t="n">
        <f aca="false">'Central pensions'!V27</f>
        <v>1081967.33770162</v>
      </c>
      <c r="I27" s="67" t="n">
        <f aca="false">'Central pensions'!M27</f>
        <v>6082.27951911654</v>
      </c>
      <c r="J27" s="9" t="n">
        <f aca="false">'Central pensions'!W27</f>
        <v>33462.9073515963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789825.597726565</v>
      </c>
      <c r="O27" s="9"/>
      <c r="P27" s="9" t="n">
        <f aca="false">'Central pensions'!X27</f>
        <v>22966696.521374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-0.00890476566505876</v>
      </c>
      <c r="AK27" s="68" t="n">
        <f aca="false">AK26+1</f>
        <v>2038</v>
      </c>
      <c r="AL27" s="69" t="n">
        <f aca="false">SUM(AB106:AB109)/AVERAGE(AG106:AG109)</f>
        <v>-0.029665189089408</v>
      </c>
      <c r="AM27" s="9" t="n">
        <v>4379286.21321994</v>
      </c>
      <c r="AN27" s="69" t="n">
        <f aca="false">AM27/AVERAGE(AG106:AG109)</f>
        <v>0.00056585223449297</v>
      </c>
      <c r="AO27" s="69" t="n">
        <f aca="false">'GDP evolution by scenario'!G105</f>
        <v>0.0192784054031572</v>
      </c>
      <c r="AP27" s="69"/>
      <c r="AQ27" s="9" t="n">
        <f aca="false">AQ26*(1+AO27)</f>
        <v>638627760.454201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377345432.643074</v>
      </c>
      <c r="AS27" s="70" t="n">
        <f aca="false">AQ27/AG109</f>
        <v>0.0818511853306228</v>
      </c>
      <c r="AT27" s="70" t="n">
        <f aca="false">AR27/AG109</f>
        <v>0.048363339105343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-0.0145794581504698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0.0648000738005019</v>
      </c>
      <c r="BL27" s="40" t="n">
        <f aca="false">SUM(P106:P109)/AVERAGE(AG106:AG109)</f>
        <v>0.0146635801808821</v>
      </c>
      <c r="BM27" s="40" t="n">
        <f aca="false">SUM(D106:D109)/AVERAGE(AG106:AG109)</f>
        <v>0.0798016827090278</v>
      </c>
      <c r="BN27" s="40" t="n">
        <f aca="false">(SUM(H106:H109)+SUM(J106:J109))/AVERAGE(AG106:AG109)</f>
        <v>0.0133757300867244</v>
      </c>
      <c r="BO27" s="69" t="n">
        <f aca="false">AL27-BN27</f>
        <v>-0.0430409191761324</v>
      </c>
      <c r="BP27" s="32" t="n">
        <f aca="false">BM27+BN27</f>
        <v>0.0931774127957522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9" t="n">
        <f aca="false">'Central pensions'!Q28</f>
        <v>99166306.7787895</v>
      </c>
      <c r="E28" s="9"/>
      <c r="F28" s="67" t="n">
        <f aca="false">'Central pensions'!I28</f>
        <v>18024650.110932</v>
      </c>
      <c r="G28" s="9" t="n">
        <f aca="false">'Central pensions'!K28</f>
        <v>216176.440065739</v>
      </c>
      <c r="H28" s="9" t="n">
        <f aca="false">'Central pensions'!V28</f>
        <v>1189338.99088026</v>
      </c>
      <c r="I28" s="67" t="n">
        <f aca="false">'Central pensions'!M28</f>
        <v>6685.86928038366</v>
      </c>
      <c r="J28" s="9" t="n">
        <f aca="false">'Central pensions'!W28</f>
        <v>36783.6801303172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749459.692106318</v>
      </c>
      <c r="O28" s="9"/>
      <c r="P28" s="9" t="n">
        <f aca="false">'Central pensions'!X28</f>
        <v>21109070.9815816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68737098.0666499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-0.0284091802820956</v>
      </c>
      <c r="AM28" s="9" t="n">
        <v>3887732.69163583</v>
      </c>
      <c r="AN28" s="69" t="n">
        <f aca="false">AM28/AVERAGE(AG110:AG113)</f>
        <v>0.00049312904629659</v>
      </c>
      <c r="AO28" s="69" t="n">
        <f aca="false">'GDP evolution by scenario'!G109</f>
        <v>0.0186746944958924</v>
      </c>
      <c r="AP28" s="69"/>
      <c r="AQ28" s="9" t="n">
        <f aca="false">AQ27*(1+AO28)</f>
        <v>650553938.77728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380471345.773134</v>
      </c>
      <c r="AS28" s="70" t="n">
        <f aca="false">AQ28/AG113</f>
        <v>0.0817493620823769</v>
      </c>
      <c r="AT28" s="70" t="n">
        <f aca="false">AR28/AG113</f>
        <v>0.0478104703601304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-0.0567620508175585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0.0174237424759532</v>
      </c>
      <c r="BJ28" s="7" t="n">
        <f aca="false">BJ27+1</f>
        <v>2039</v>
      </c>
      <c r="BK28" s="40" t="n">
        <f aca="false">SUM(T110:T113)/AVERAGE(AG110:AG113)</f>
        <v>0.0652004590083579</v>
      </c>
      <c r="BL28" s="40" t="n">
        <f aca="false">SUM(P110:P113)/AVERAGE(AG110:AG113)</f>
        <v>0.0144657338587805</v>
      </c>
      <c r="BM28" s="40" t="n">
        <f aca="false">SUM(D110:D113)/AVERAGE(AG110:AG113)</f>
        <v>0.079143905431673</v>
      </c>
      <c r="BN28" s="40" t="n">
        <f aca="false">(SUM(H110:H113)+SUM(J110:J113))/AVERAGE(AG110:AG113)</f>
        <v>0.0141201358396026</v>
      </c>
      <c r="BO28" s="69" t="n">
        <f aca="false">AL28-BN28</f>
        <v>-0.0425293161216982</v>
      </c>
      <c r="BP28" s="32" t="n">
        <f aca="false">BM28+BN28</f>
        <v>0.0932640412712756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9" t="n">
        <f aca="false">'Central pensions'!Q29</f>
        <v>90641207.294696</v>
      </c>
      <c r="E29" s="9"/>
      <c r="F29" s="67" t="n">
        <f aca="false">'Central pensions'!I29</f>
        <v>16475112.3661772</v>
      </c>
      <c r="G29" s="9" t="n">
        <f aca="false">'Central pensions'!K29</f>
        <v>224042.162428257</v>
      </c>
      <c r="H29" s="9" t="n">
        <f aca="false">'Central pensions'!V29</f>
        <v>1232613.87455554</v>
      </c>
      <c r="I29" s="67" t="n">
        <f aca="false">'Central pensions'!M29</f>
        <v>6929.13904417286</v>
      </c>
      <c r="J29" s="9" t="n">
        <f aca="false">'Central pensions'!W29</f>
        <v>38122.0785945011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683434.677769862</v>
      </c>
      <c r="O29" s="9"/>
      <c r="P29" s="9" t="n">
        <f aca="false">'Central pensions'!X29</f>
        <v>19524903.3210839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-0.0276507657125327</v>
      </c>
      <c r="AM29" s="9" t="n">
        <v>3427469.19706586</v>
      </c>
      <c r="AN29" s="69" t="n">
        <f aca="false">AM29/AVERAGE(AG114:AG117)</f>
        <v>0.000428061965532703</v>
      </c>
      <c r="AO29" s="69" t="n">
        <f aca="false">'GDP evolution by scenario'!G113</f>
        <v>0.0156196775264126</v>
      </c>
      <c r="AP29" s="69"/>
      <c r="AQ29" s="9" t="n">
        <f aca="false">AQ28*(1+AO29)</f>
        <v>660715381.514518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382962247.6539</v>
      </c>
      <c r="AS29" s="70" t="n">
        <f aca="false">AQ29/AG117</f>
        <v>0.0822933406873741</v>
      </c>
      <c r="AT29" s="70" t="n">
        <f aca="false">AR29/AG117</f>
        <v>0.0476986666245675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0.0133187297136974</v>
      </c>
      <c r="BJ29" s="7" t="n">
        <f aca="false">BJ28+1</f>
        <v>2040</v>
      </c>
      <c r="BK29" s="40" t="n">
        <f aca="false">SUM(T114:T117)/AVERAGE(AG114:AG117)</f>
        <v>0.0656266909664465</v>
      </c>
      <c r="BL29" s="40" t="n">
        <f aca="false">SUM(P114:P117)/AVERAGE(AG114:AG117)</f>
        <v>0.0141683777059282</v>
      </c>
      <c r="BM29" s="40" t="n">
        <f aca="false">SUM(D114:D117)/AVERAGE(AG114:AG117)</f>
        <v>0.079109078973051</v>
      </c>
      <c r="BN29" s="40" t="n">
        <f aca="false">(SUM(H114:H117)+SUM(J114:J117))/AVERAGE(AG114:AG117)</f>
        <v>0.0146400184673402</v>
      </c>
      <c r="BO29" s="69" t="n">
        <f aca="false">AL29-BN29</f>
        <v>-0.0422907841798729</v>
      </c>
      <c r="BP29" s="32" t="n">
        <f aca="false">BM29+BN29</f>
        <v>0.0937490974403912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89965868.98707</v>
      </c>
      <c r="E30" s="6"/>
      <c r="F30" s="8" t="n">
        <f aca="false">'Central pensions'!I30</f>
        <v>16352361.6346346</v>
      </c>
      <c r="G30" s="6" t="n">
        <f aca="false">'Central pensions'!K30</f>
        <v>189722.850050616</v>
      </c>
      <c r="H30" s="6" t="n">
        <f aca="false">'Central pensions'!V30</f>
        <v>1043799.14368794</v>
      </c>
      <c r="I30" s="8" t="n">
        <f aca="false">'Central pensions'!M30</f>
        <v>5867.71701187475</v>
      </c>
      <c r="J30" s="6" t="n">
        <f aca="false">'Central pensions'!W30</f>
        <v>32282.4477429262</v>
      </c>
      <c r="K30" s="6"/>
      <c r="L30" s="8" t="n">
        <f aca="false">'Central pensions'!N30</f>
        <v>3559515.16025304</v>
      </c>
      <c r="M30" s="8"/>
      <c r="N30" s="8" t="n">
        <f aca="false">'Central pensions'!L30</f>
        <v>678706.000540201</v>
      </c>
      <c r="O30" s="6"/>
      <c r="P30" s="6" t="n">
        <f aca="false">'Central pensions'!X30</f>
        <v>22204381.2521039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113588.720787944</v>
      </c>
      <c r="W30" s="8"/>
      <c r="X30" s="8" t="n">
        <f aca="false">'Central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-0.340488389016468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-0.0053364651351568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0.0154840891040147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90945332.7709491</v>
      </c>
      <c r="E31" s="9"/>
      <c r="F31" s="67" t="n">
        <f aca="false">'Central pensions'!I31</f>
        <v>16530390.7714879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5685.00696187009</v>
      </c>
      <c r="J31" s="9" t="n">
        <f aca="false">'Central pensions'!W31</f>
        <v>31277.2309559807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687168.922397811</v>
      </c>
      <c r="O31" s="9"/>
      <c r="P31" s="9" t="n">
        <f aca="false">'Central pensions'!X31</f>
        <v>20867402.445491</v>
      </c>
      <c r="Q31" s="67"/>
      <c r="R31" s="67" t="n">
        <f aca="false">'Central SIPA income'!G26</f>
        <v>18768315.1400203</v>
      </c>
      <c r="S31" s="67"/>
      <c r="T31" s="9" t="n">
        <f aca="false">'Central SIPA income'!J26</f>
        <v>71762279.6196469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382962247.6539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5964.69692516812</v>
      </c>
      <c r="BA31" s="40" t="n">
        <f aca="false">(AZ31-AZ30)/AZ30</f>
        <v>-0.00268239494560594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0.0133606387846418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9" t="n">
        <f aca="false">'Central pensions'!Q32</f>
        <v>93389852.5820061</v>
      </c>
      <c r="E32" s="9"/>
      <c r="F32" s="67" t="n">
        <f aca="false">'Central pensions'!I32</f>
        <v>16974711.1834785</v>
      </c>
      <c r="G32" s="9" t="n">
        <f aca="false">'Central pensions'!K32</f>
        <v>198428.68944272</v>
      </c>
      <c r="H32" s="9" t="n">
        <f aca="false">'Central pensions'!V32</f>
        <v>1091696.10338541</v>
      </c>
      <c r="I32" s="67" t="n">
        <f aca="false">'Central pensions'!M32</f>
        <v>6136.96977657895</v>
      </c>
      <c r="J32" s="9" t="n">
        <f aca="false">'Central pensions'!W32</f>
        <v>33763.7970119198</v>
      </c>
      <c r="K32" s="9"/>
      <c r="L32" s="67" t="n">
        <f aca="false">'Central pensions'!N32</f>
        <v>3222133.25828742</v>
      </c>
      <c r="M32" s="67"/>
      <c r="N32" s="67" t="n">
        <f aca="false">'Central pensions'!L32</f>
        <v>707824.822523344</v>
      </c>
      <c r="O32" s="9"/>
      <c r="P32" s="9" t="n">
        <f aca="false">'Central pensions'!X32</f>
        <v>20613908.126068</v>
      </c>
      <c r="Q32" s="67"/>
      <c r="R32" s="67" t="n">
        <f aca="false">'Central SIPA income'!G27</f>
        <v>15636784.0553688</v>
      </c>
      <c r="S32" s="67"/>
      <c r="T32" s="9" t="n">
        <f aca="false">'Central SIPA income'!J27</f>
        <v>59788599.1023591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386414185.502151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0.0155746277082348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91734934.6040553</v>
      </c>
      <c r="E33" s="9"/>
      <c r="F33" s="67" t="n">
        <f aca="false">'Central pensions'!I33</f>
        <v>16673910.2513495</v>
      </c>
      <c r="G33" s="9" t="n">
        <f aca="false">'Central pensions'!K33</f>
        <v>215995.281422386</v>
      </c>
      <c r="H33" s="9" t="n">
        <f aca="false">'Central pensions'!V33</f>
        <v>1188342.30947497</v>
      </c>
      <c r="I33" s="67" t="n">
        <f aca="false">'Central pensions'!M33</f>
        <v>6680.26643574389</v>
      </c>
      <c r="J33" s="9" t="n">
        <f aca="false">'Central pensions'!W33</f>
        <v>36752.8549322156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695086.389893012</v>
      </c>
      <c r="O33" s="9"/>
      <c r="P33" s="9" t="n">
        <f aca="false">'Central pensions'!X33</f>
        <v>20907069.2194283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105328.863710972</v>
      </c>
      <c r="W33" s="67"/>
      <c r="X33" s="67" t="n">
        <f aca="false">'Central SIPA income'!M28</f>
        <v>264555.738487923</v>
      </c>
      <c r="Y33" s="9"/>
      <c r="Z33" s="9" t="n">
        <f aca="false">R33+V33-N33-L33-F33</f>
        <v>-2727686.77376027</v>
      </c>
      <c r="AA33" s="9"/>
      <c r="AB33" s="9" t="n">
        <f aca="false">T33-P33-D33</f>
        <v>-44474653.5377265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-0.00882831028819487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0.0135339649898076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105302741.539849</v>
      </c>
      <c r="E34" s="6"/>
      <c r="F34" s="8" t="n">
        <f aca="false">'Central pensions'!I34</f>
        <v>19140019.7671137</v>
      </c>
      <c r="G34" s="6" t="n">
        <f aca="false">'Central pensions'!K34</f>
        <v>236635.046227798</v>
      </c>
      <c r="H34" s="6" t="n">
        <f aca="false">'Central pensions'!V34</f>
        <v>1301896.20571922</v>
      </c>
      <c r="I34" s="8" t="n">
        <f aca="false">'Central pensions'!M34</f>
        <v>7318.60967714837</v>
      </c>
      <c r="J34" s="6" t="n">
        <f aca="false">'Central pensions'!W34</f>
        <v>40264.8311047179</v>
      </c>
      <c r="K34" s="6"/>
      <c r="L34" s="8" t="n">
        <f aca="false">'Central pensions'!N34</f>
        <v>3802902.90237036</v>
      </c>
      <c r="M34" s="8"/>
      <c r="N34" s="8" t="n">
        <f aca="false">'Central pensions'!L34</f>
        <v>711251.295113537</v>
      </c>
      <c r="O34" s="6"/>
      <c r="P34" s="6" t="n">
        <f aca="false">'Central pensions'!X34</f>
        <v>23646376.0112955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-7307577.14100963</v>
      </c>
      <c r="AA34" s="6"/>
      <c r="AB34" s="6" t="n">
        <f aca="false">T34-P34-D34</f>
        <v>-66883732.5396704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-0.0139524509152103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0.0529303073998625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0.0157930173916696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96812503.7377015</v>
      </c>
      <c r="E35" s="9"/>
      <c r="F35" s="67" t="n">
        <f aca="false">'Central pensions'!I35</f>
        <v>17596818.5457181</v>
      </c>
      <c r="G35" s="9" t="n">
        <f aca="false">'Central pensions'!K35</f>
        <v>281445.048536626</v>
      </c>
      <c r="H35" s="9" t="n">
        <f aca="false">'Central pensions'!V35</f>
        <v>1548427.61733427</v>
      </c>
      <c r="I35" s="67" t="n">
        <f aca="false">'Central pensions'!M35</f>
        <v>8704.48603721522</v>
      </c>
      <c r="J35" s="9" t="n">
        <f aca="false">'Central pensions'!W35</f>
        <v>47889.5139381732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723269.508479893</v>
      </c>
      <c r="O35" s="9"/>
      <c r="P35" s="9" t="n">
        <f aca="false">'Central pensions'!X35</f>
        <v>19370466.2183546</v>
      </c>
      <c r="Q35" s="67"/>
      <c r="R35" s="67" t="n">
        <f aca="false">'Central SIPA income'!G30</f>
        <v>18318550.333424</v>
      </c>
      <c r="S35" s="67"/>
      <c r="T35" s="9" t="n">
        <f aca="false">'Central SIPA income'!J30</f>
        <v>70042564.8997456</v>
      </c>
      <c r="U35" s="9"/>
      <c r="V35" s="67" t="n">
        <f aca="false">'Central SIPA income'!F30</f>
        <v>82723.7607858221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-2884941.6688579</v>
      </c>
      <c r="AA35" s="9"/>
      <c r="AB35" s="9" t="n">
        <f aca="false">T35-P35-D35</f>
        <v>-46140405.0563105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-0.0114778568801418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9401693</v>
      </c>
      <c r="AX35" s="7"/>
      <c r="AY35" s="40" t="n">
        <f aca="false">(AW35-AW34)/AW34</f>
        <v>-0.18359776818456</v>
      </c>
      <c r="AZ35" s="39" t="n">
        <f aca="false">workers_and_wage_central!B23</f>
        <v>6364.43420483386</v>
      </c>
      <c r="BA35" s="40" t="n">
        <f aca="false">(AZ35-AZ34)/AZ34</f>
        <v>0.0730043767010163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0.0135792946752575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96220955.3722416</v>
      </c>
      <c r="E36" s="9"/>
      <c r="F36" s="67" t="n">
        <f aca="false">'Central pensions'!I36</f>
        <v>17489297.6280046</v>
      </c>
      <c r="G36" s="9" t="n">
        <f aca="false">'Central pensions'!K36</f>
        <v>290263.428839053</v>
      </c>
      <c r="H36" s="9" t="n">
        <f aca="false">'Central pensions'!V36</f>
        <v>1596943.7439154</v>
      </c>
      <c r="I36" s="67" t="n">
        <f aca="false">'Central pensions'!M36</f>
        <v>8977.21944863064</v>
      </c>
      <c r="J36" s="9" t="n">
        <f aca="false">'Central pensions'!W36</f>
        <v>49390.0126984151</v>
      </c>
      <c r="K36" s="9"/>
      <c r="L36" s="67" t="n">
        <f aca="false">'Central pensions'!N36</f>
        <v>2955506.1594936</v>
      </c>
      <c r="M36" s="67"/>
      <c r="N36" s="67" t="n">
        <f aca="false">'Central pensions'!L36</f>
        <v>720933.053052791</v>
      </c>
      <c r="O36" s="9"/>
      <c r="P36" s="9" t="n">
        <f aca="false">'Central pensions'!X36</f>
        <v>19302496.4597548</v>
      </c>
      <c r="Q36" s="67"/>
      <c r="R36" s="67" t="n">
        <f aca="false">'Central SIPA income'!G31</f>
        <v>15717730.6866453</v>
      </c>
      <c r="S36" s="67"/>
      <c r="T36" s="9" t="n">
        <f aca="false">'Central SIPA income'!J31</f>
        <v>60098105.5628272</v>
      </c>
      <c r="U36" s="9"/>
      <c r="V36" s="67" t="n">
        <f aca="false">'Central SIPA income'!F31</f>
        <v>82703.572565179</v>
      </c>
      <c r="W36" s="67"/>
      <c r="X36" s="67" t="n">
        <f aca="false">'Central SIPA income'!M31</f>
        <v>207727.53018213</v>
      </c>
      <c r="Y36" s="9"/>
      <c r="Z36" s="9" t="n">
        <f aca="false">R36+V36-N36-L36-F36</f>
        <v>-5365302.58134047</v>
      </c>
      <c r="AA36" s="9"/>
      <c r="AB36" s="9" t="n">
        <f aca="false">T36-P36-D36</f>
        <v>-55425346.2691691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-0.0122831693168004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9905628</v>
      </c>
      <c r="AY36" s="40" t="n">
        <f aca="false">(AW36-AW35)/AW35</f>
        <v>0.053600452599335</v>
      </c>
      <c r="AZ36" s="39" t="n">
        <f aca="false">workers_and_wage_central!B24</f>
        <v>6093.27890464604</v>
      </c>
      <c r="BA36" s="40" t="n">
        <f aca="false">(AZ36-AZ35)/AZ35</f>
        <v>-0.0426047770250921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0.0158004180987573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93546627.590912</v>
      </c>
      <c r="E37" s="9"/>
      <c r="F37" s="67" t="n">
        <f aca="false">'Central pensions'!I37</f>
        <v>17003206.8971282</v>
      </c>
      <c r="G37" s="9" t="n">
        <f aca="false">'Central pensions'!K37</f>
        <v>287669.736000868</v>
      </c>
      <c r="H37" s="9" t="n">
        <f aca="false">'Central pensions'!V37</f>
        <v>1582674.01118281</v>
      </c>
      <c r="I37" s="67" t="n">
        <f aca="false">'Central pensions'!M37</f>
        <v>8897.00214435678</v>
      </c>
      <c r="J37" s="9" t="n">
        <f aca="false">'Central pensions'!W37</f>
        <v>48948.6807582314</v>
      </c>
      <c r="K37" s="9"/>
      <c r="L37" s="67" t="n">
        <f aca="false">'Central pensions'!N37</f>
        <v>2939816.35511559</v>
      </c>
      <c r="M37" s="67"/>
      <c r="N37" s="67" t="n">
        <f aca="false">'Central pensions'!L37</f>
        <v>702280.680708636</v>
      </c>
      <c r="O37" s="9"/>
      <c r="P37" s="9" t="n">
        <f aca="false">'Central pensions'!X37</f>
        <v>19118462.1409531</v>
      </c>
      <c r="Q37" s="67"/>
      <c r="R37" s="67" t="n">
        <f aca="false">'Central SIPA income'!G32</f>
        <v>19032504.0130493</v>
      </c>
      <c r="S37" s="67"/>
      <c r="T37" s="9" t="n">
        <f aca="false">'Central SIPA income'!J32</f>
        <v>72772428.673372</v>
      </c>
      <c r="U37" s="9"/>
      <c r="V37" s="67" t="n">
        <f aca="false">'Central SIPA income'!F32</f>
        <v>88026.8110739797</v>
      </c>
      <c r="W37" s="67"/>
      <c r="X37" s="67" t="n">
        <f aca="false">'Central SIPA income'!M32</f>
        <v>221097.97058399</v>
      </c>
      <c r="Y37" s="9"/>
      <c r="Z37" s="9" t="n">
        <f aca="false">R37+V37-N37-L37-F37</f>
        <v>-1524773.10882921</v>
      </c>
      <c r="AA37" s="9"/>
      <c r="AB37" s="9" t="n">
        <f aca="false">T37-P37-D37</f>
        <v>-39892661.0584931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-0.00848812564987247</v>
      </c>
      <c r="AK37" s="73"/>
      <c r="AW37" s="71" t="n">
        <f aca="false">workers_and_wage_central!C25</f>
        <v>10445166</v>
      </c>
      <c r="AY37" s="40" t="n">
        <f aca="false">(AW37-AW36)/AW36</f>
        <v>0.0544678237462582</v>
      </c>
      <c r="AZ37" s="39" t="n">
        <f aca="false">workers_and_wage_central!B25</f>
        <v>6078.64152568585</v>
      </c>
      <c r="BA37" s="40" t="n">
        <f aca="false">(AZ37-AZ36)/AZ36</f>
        <v>-0.00240221712960316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0.0136556673318339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90422887.9262266</v>
      </c>
      <c r="E38" s="6"/>
      <c r="F38" s="8" t="n">
        <f aca="false">'Central pensions'!I38</f>
        <v>16435430.2366624</v>
      </c>
      <c r="G38" s="6" t="n">
        <f aca="false">'Central pensions'!K38</f>
        <v>292032.739594194</v>
      </c>
      <c r="H38" s="6" t="n">
        <f aca="false">'Central pensions'!V38</f>
        <v>1606677.96965912</v>
      </c>
      <c r="I38" s="8" t="n">
        <f aca="false">'Central pensions'!M38</f>
        <v>9031.94039982051</v>
      </c>
      <c r="J38" s="6" t="n">
        <f aca="false">'Central pensions'!W38</f>
        <v>49691.0712265709</v>
      </c>
      <c r="K38" s="6"/>
      <c r="L38" s="8" t="n">
        <f aca="false">'Central pensions'!N38</f>
        <v>3357311.81673445</v>
      </c>
      <c r="M38" s="8"/>
      <c r="N38" s="8" t="n">
        <f aca="false">'Central pensions'!L38</f>
        <v>680755.045228515</v>
      </c>
      <c r="O38" s="6"/>
      <c r="P38" s="6" t="n">
        <f aca="false">'Central pensions'!X38</f>
        <v>21166420.3806609</v>
      </c>
      <c r="Q38" s="8"/>
      <c r="R38" s="8" t="n">
        <f aca="false">'Central SIPA income'!G33</f>
        <v>16750442.3993954</v>
      </c>
      <c r="S38" s="8"/>
      <c r="T38" s="6" t="n">
        <f aca="false">'Central SIPA income'!J33</f>
        <v>64046768.303407</v>
      </c>
      <c r="U38" s="6"/>
      <c r="V38" s="8" t="n">
        <f aca="false">'Central SIPA income'!F33</f>
        <v>95312.4611729082</v>
      </c>
      <c r="W38" s="8"/>
      <c r="X38" s="8" t="n">
        <f aca="false">'Central SIPA income'!M33</f>
        <v>239397.42312129</v>
      </c>
      <c r="Y38" s="6"/>
      <c r="Z38" s="6" t="n">
        <f aca="false">R38+V38-N38-L38-F38</f>
        <v>-3627742.238057</v>
      </c>
      <c r="AA38" s="6"/>
      <c r="AB38" s="6" t="n">
        <f aca="false">T38-P38-D38</f>
        <v>-47542540.0034805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-0.00991773231838612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10784959</v>
      </c>
      <c r="AX38" s="5"/>
      <c r="AY38" s="61" t="n">
        <f aca="false">(AW38-AW37)/AW37</f>
        <v>0.0325311249241994</v>
      </c>
      <c r="AZ38" s="66" t="n">
        <f aca="false">workers_and_wage_central!B26</f>
        <v>6060.89881459602</v>
      </c>
      <c r="BA38" s="61" t="n">
        <f aca="false">(AZ38-AZ37)/AZ37</f>
        <v>-0.00291886123155358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0.0156798295220212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93397277.025924</v>
      </c>
      <c r="E39" s="9"/>
      <c r="F39" s="67" t="n">
        <f aca="false">'Central pensions'!I39</f>
        <v>16976060.6640454</v>
      </c>
      <c r="G39" s="9" t="n">
        <f aca="false">'Central pensions'!K39</f>
        <v>318557.063732351</v>
      </c>
      <c r="H39" s="9" t="n">
        <f aca="false">'Central pensions'!V39</f>
        <v>1752606.97512642</v>
      </c>
      <c r="I39" s="67" t="n">
        <f aca="false">'Central pensions'!M39</f>
        <v>9852.28032161901</v>
      </c>
      <c r="J39" s="9" t="n">
        <f aca="false">'Central pensions'!W39</f>
        <v>54204.3394368991</v>
      </c>
      <c r="K39" s="9"/>
      <c r="L39" s="67" t="n">
        <f aca="false">'Central pensions'!N39</f>
        <v>2931722.68220227</v>
      </c>
      <c r="M39" s="67"/>
      <c r="N39" s="67" t="n">
        <f aca="false">'Central pensions'!L39</f>
        <v>704505.322988134</v>
      </c>
      <c r="O39" s="9"/>
      <c r="P39" s="9" t="n">
        <f aca="false">'Central pensions'!X39</f>
        <v>19088703.3591764</v>
      </c>
      <c r="Q39" s="67"/>
      <c r="R39" s="67" t="n">
        <f aca="false">'Central SIPA income'!G34</f>
        <v>19649367.659656</v>
      </c>
      <c r="S39" s="67"/>
      <c r="T39" s="9" t="n">
        <f aca="false">'Central SIPA income'!J34</f>
        <v>75131060.2907935</v>
      </c>
      <c r="U39" s="9"/>
      <c r="V39" s="67" t="n">
        <f aca="false">'Central SIPA income'!F34</f>
        <v>97128.4700677565</v>
      </c>
      <c r="W39" s="67"/>
      <c r="X39" s="67" t="n">
        <f aca="false">'Central SIPA income'!M34</f>
        <v>243958.713895256</v>
      </c>
      <c r="Y39" s="9"/>
      <c r="Z39" s="9" t="n">
        <f aca="false">R39+V39-N39-L39-F39</f>
        <v>-865792.539512124</v>
      </c>
      <c r="AA39" s="9"/>
      <c r="AB39" s="9" t="n">
        <f aca="false">T39-P39-D39</f>
        <v>-37354920.0943068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-0.00774365450571153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11098718</v>
      </c>
      <c r="AX39" s="7"/>
      <c r="AY39" s="40" t="n">
        <f aca="false">(AW39-AW38)/AW38</f>
        <v>0.0290922756405472</v>
      </c>
      <c r="AZ39" s="39" t="n">
        <f aca="false">workers_and_wage_central!B27</f>
        <v>6015.51664906522</v>
      </c>
      <c r="BA39" s="40" t="n">
        <f aca="false">(AZ39-AZ38)/AZ38</f>
        <v>-0.00748769562387372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0.0137372234979238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95728289.8313483</v>
      </c>
      <c r="E40" s="9"/>
      <c r="F40" s="67" t="n">
        <f aca="false">'Central pensions'!I40</f>
        <v>17399749.8341544</v>
      </c>
      <c r="G40" s="9" t="n">
        <f aca="false">'Central pensions'!K40</f>
        <v>335337.158507192</v>
      </c>
      <c r="H40" s="9" t="n">
        <f aca="false">'Central pensions'!V40</f>
        <v>1844926.10564923</v>
      </c>
      <c r="I40" s="67" t="n">
        <f aca="false">'Central pensions'!M40</f>
        <v>10371.2523249647</v>
      </c>
      <c r="J40" s="9" t="n">
        <f aca="false">'Central pensions'!W40</f>
        <v>57059.5702778111</v>
      </c>
      <c r="K40" s="9"/>
      <c r="L40" s="67" t="n">
        <f aca="false">'Central pensions'!N40</f>
        <v>3052216.75868379</v>
      </c>
      <c r="M40" s="67"/>
      <c r="N40" s="67" t="n">
        <f aca="false">'Central pensions'!L40</f>
        <v>723014.700448655</v>
      </c>
      <c r="O40" s="9"/>
      <c r="P40" s="9" t="n">
        <f aca="false">'Central pensions'!X40</f>
        <v>19815780.8284823</v>
      </c>
      <c r="Q40" s="67"/>
      <c r="R40" s="67" t="n">
        <f aca="false">'Central SIPA income'!G35</f>
        <v>17409190.7660479</v>
      </c>
      <c r="S40" s="67"/>
      <c r="T40" s="9" t="n">
        <f aca="false">'Central SIPA income'!J35</f>
        <v>66565549.7781436</v>
      </c>
      <c r="U40" s="9"/>
      <c r="V40" s="67" t="n">
        <f aca="false">'Central SIPA income'!F35</f>
        <v>99749.0592256444</v>
      </c>
      <c r="W40" s="67"/>
      <c r="X40" s="67" t="n">
        <f aca="false">'Central SIPA income'!M35</f>
        <v>250540.878323052</v>
      </c>
      <c r="Y40" s="9"/>
      <c r="Z40" s="9" t="n">
        <f aca="false">R40+V40-N40-L40-F40</f>
        <v>-3666041.46801323</v>
      </c>
      <c r="AA40" s="9"/>
      <c r="AB40" s="9" t="n">
        <f aca="false">T40-P40-D40</f>
        <v>-48978520.8816869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-0.00995820794802422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11564878</v>
      </c>
      <c r="AY40" s="40" t="n">
        <f aca="false">(AW40-AW39)/AW39</f>
        <v>0.0420012473512707</v>
      </c>
      <c r="AZ40" s="39" t="n">
        <f aca="false">workers_and_wage_central!B28</f>
        <v>5950.56004069854</v>
      </c>
      <c r="BA40" s="40" t="n">
        <f aca="false">(AZ40-AZ39)/AZ39</f>
        <v>-0.0107981761428218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0.0159844743406704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98738464.3670189</v>
      </c>
      <c r="E41" s="9"/>
      <c r="F41" s="67" t="n">
        <f aca="false">'Central pensions'!I41</f>
        <v>17946884.6881258</v>
      </c>
      <c r="G41" s="9" t="n">
        <f aca="false">'Central pensions'!K41</f>
        <v>346926.404165745</v>
      </c>
      <c r="H41" s="9" t="n">
        <f aca="false">'Central pensions'!V41</f>
        <v>1908686.71588231</v>
      </c>
      <c r="I41" s="67" t="n">
        <f aca="false">'Central pensions'!M41</f>
        <v>10729.6826030642</v>
      </c>
      <c r="J41" s="9" t="n">
        <f aca="false">'Central pensions'!W41</f>
        <v>59031.5479138856</v>
      </c>
      <c r="K41" s="9"/>
      <c r="L41" s="67" t="n">
        <f aca="false">'Central pensions'!N41</f>
        <v>3133223.79052865</v>
      </c>
      <c r="M41" s="67"/>
      <c r="N41" s="67" t="n">
        <f aca="false">'Central pensions'!L41</f>
        <v>748278.003523544</v>
      </c>
      <c r="O41" s="9"/>
      <c r="P41" s="9" t="n">
        <f aca="false">'Central pensions'!X41</f>
        <v>20375117.9414551</v>
      </c>
      <c r="Q41" s="67"/>
      <c r="R41" s="67" t="n">
        <f aca="false">'Central SIPA income'!G36</f>
        <v>20519244.0297411</v>
      </c>
      <c r="S41" s="67"/>
      <c r="T41" s="9" t="n">
        <f aca="false">'Central SIPA income'!J36</f>
        <v>78457107.985478</v>
      </c>
      <c r="U41" s="9"/>
      <c r="V41" s="67" t="n">
        <f aca="false">'Central SIPA income'!F36</f>
        <v>99926.3374893916</v>
      </c>
      <c r="W41" s="67"/>
      <c r="X41" s="67" t="n">
        <f aca="false">'Central SIPA income'!M36</f>
        <v>250986.150210843</v>
      </c>
      <c r="Y41" s="9"/>
      <c r="Z41" s="9" t="n">
        <f aca="false">R41+V41-N41-L41-F41</f>
        <v>-1209216.11494752</v>
      </c>
      <c r="AA41" s="9"/>
      <c r="AB41" s="9" t="n">
        <f aca="false">T41-P41-D41</f>
        <v>-40656474.3229961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-0.00818394180659696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11623003</v>
      </c>
      <c r="AY41" s="40" t="n">
        <f aca="false">(AW41-AW40)/AW40</f>
        <v>0.00502599335678249</v>
      </c>
      <c r="AZ41" s="39" t="n">
        <f aca="false">workers_and_wage_central!B29</f>
        <v>6015.28655414805</v>
      </c>
      <c r="BA41" s="40" t="n">
        <f aca="false">(AZ41-AZ40)/AZ40</f>
        <v>0.010877381793784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0.0138274010209087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100733892.192254</v>
      </c>
      <c r="E42" s="6"/>
      <c r="F42" s="8" t="n">
        <f aca="false">'Central pensions'!I42</f>
        <v>18309577.3156904</v>
      </c>
      <c r="G42" s="6" t="n">
        <f aca="false">'Central pensions'!K42</f>
        <v>381985.564711729</v>
      </c>
      <c r="H42" s="6" t="n">
        <f aca="false">'Central pensions'!V42</f>
        <v>2101571.87308163</v>
      </c>
      <c r="I42" s="8" t="n">
        <f aca="false">'Central pensions'!M42</f>
        <v>11813.9865374761</v>
      </c>
      <c r="J42" s="6" t="n">
        <f aca="false">'Central pensions'!W42</f>
        <v>64997.0682396379</v>
      </c>
      <c r="K42" s="6"/>
      <c r="L42" s="8" t="n">
        <f aca="false">'Central pensions'!N42</f>
        <v>3845347.4032073</v>
      </c>
      <c r="M42" s="8"/>
      <c r="N42" s="8" t="n">
        <f aca="false">'Central pensions'!L42</f>
        <v>764313.593466431</v>
      </c>
      <c r="O42" s="6"/>
      <c r="P42" s="6" t="n">
        <f aca="false">'Central pensions'!X42</f>
        <v>24158553.8375396</v>
      </c>
      <c r="Q42" s="8"/>
      <c r="R42" s="8" t="n">
        <f aca="false">'Central SIPA income'!G37</f>
        <v>17875803.4549197</v>
      </c>
      <c r="S42" s="8"/>
      <c r="T42" s="6" t="n">
        <f aca="false">'Central SIPA income'!J37</f>
        <v>68349683.8361598</v>
      </c>
      <c r="U42" s="6"/>
      <c r="V42" s="8" t="n">
        <f aca="false">'Central SIPA income'!F37</f>
        <v>103313.572523547</v>
      </c>
      <c r="W42" s="8"/>
      <c r="X42" s="8" t="n">
        <f aca="false">'Central SIPA income'!M37</f>
        <v>259493.908049683</v>
      </c>
      <c r="Y42" s="6"/>
      <c r="Z42" s="6" t="n">
        <f aca="false">R42+V42-N42-L42-F42</f>
        <v>-4940121.28492088</v>
      </c>
      <c r="AA42" s="6"/>
      <c r="AB42" s="6" t="n">
        <f aca="false">T42-P42-D42</f>
        <v>-56542762.1936334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-0.0112335681233123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11655574</v>
      </c>
      <c r="AX42" s="5"/>
      <c r="AY42" s="61" t="n">
        <f aca="false">(AW42-AW41)/AW41</f>
        <v>0.00280228784247926</v>
      </c>
      <c r="AZ42" s="66" t="n">
        <f aca="false">workers_and_wage_central!B30</f>
        <v>6035.49282608197</v>
      </c>
      <c r="BA42" s="61" t="n">
        <f aca="false">(AZ42-AZ41)/AZ41</f>
        <v>0.00335915367489514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0.0159820394576237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102433473.040778</v>
      </c>
      <c r="E43" s="9"/>
      <c r="F43" s="67" t="n">
        <f aca="false">'Central pensions'!I43</f>
        <v>18618496.2532306</v>
      </c>
      <c r="G43" s="9" t="n">
        <f aca="false">'Central pensions'!K43</f>
        <v>404094.086079592</v>
      </c>
      <c r="H43" s="9" t="n">
        <f aca="false">'Central pensions'!V43</f>
        <v>2223206.43457923</v>
      </c>
      <c r="I43" s="67" t="n">
        <f aca="false">'Central pensions'!M43</f>
        <v>12497.7552395749</v>
      </c>
      <c r="J43" s="9" t="n">
        <f aca="false">'Central pensions'!W43</f>
        <v>68758.9618942027</v>
      </c>
      <c r="K43" s="9"/>
      <c r="L43" s="67" t="n">
        <f aca="false">'Central pensions'!N43</f>
        <v>3218526.29538622</v>
      </c>
      <c r="M43" s="67"/>
      <c r="N43" s="67" t="n">
        <f aca="false">'Central pensions'!L43</f>
        <v>778026.758939534</v>
      </c>
      <c r="O43" s="9"/>
      <c r="P43" s="9" t="n">
        <f aca="false">'Central pensions'!X43</f>
        <v>20981421.9196689</v>
      </c>
      <c r="Q43" s="67"/>
      <c r="R43" s="67" t="n">
        <f aca="false">'Central SIPA income'!G38</f>
        <v>21130284.7186957</v>
      </c>
      <c r="S43" s="67"/>
      <c r="T43" s="9" t="n">
        <f aca="false">'Central SIPA income'!J38</f>
        <v>80793475.0196312</v>
      </c>
      <c r="U43" s="9"/>
      <c r="V43" s="67" t="n">
        <f aca="false">'Central SIPA income'!F38</f>
        <v>102715.463373592</v>
      </c>
      <c r="W43" s="67"/>
      <c r="X43" s="67" t="n">
        <f aca="false">'Central SIPA income'!M38</f>
        <v>257991.630304648</v>
      </c>
      <c r="Y43" s="9"/>
      <c r="Z43" s="9" t="n">
        <f aca="false">R43+V43-N43-L43-F43</f>
        <v>-1382049.12548699</v>
      </c>
      <c r="AA43" s="9"/>
      <c r="AB43" s="9" t="n">
        <f aca="false">T43-P43-D43</f>
        <v>-42621419.9408153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-0.0083352802297953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11717403</v>
      </c>
      <c r="AX43" s="7"/>
      <c r="AY43" s="40" t="n">
        <f aca="false">(AW43-AW42)/AW42</f>
        <v>0.00530467225380749</v>
      </c>
      <c r="AZ43" s="39" t="n">
        <f aca="false">workers_and_wage_central!B31</f>
        <v>6079.47869290341</v>
      </c>
      <c r="BA43" s="40" t="n">
        <f aca="false">(AZ43-AZ42)/AZ42</f>
        <v>0.00728786663971424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0.0138237575870896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104249791.05518</v>
      </c>
      <c r="E44" s="9"/>
      <c r="F44" s="67" t="n">
        <f aca="false">'Central pensions'!I44</f>
        <v>18948633.5525132</v>
      </c>
      <c r="G44" s="9" t="n">
        <f aca="false">'Central pensions'!K44</f>
        <v>432318.099287661</v>
      </c>
      <c r="H44" s="9" t="n">
        <f aca="false">'Central pensions'!V44</f>
        <v>2378486.62781984</v>
      </c>
      <c r="I44" s="67" t="n">
        <f aca="false">'Central pensions'!M44</f>
        <v>13370.6628645667</v>
      </c>
      <c r="J44" s="9" t="n">
        <f aca="false">'Central pensions'!W44</f>
        <v>73561.4420975204</v>
      </c>
      <c r="K44" s="9"/>
      <c r="L44" s="67" t="n">
        <f aca="false">'Central pensions'!N44</f>
        <v>3277655.03985792</v>
      </c>
      <c r="M44" s="67"/>
      <c r="N44" s="67" t="n">
        <f aca="false">'Central pensions'!L44</f>
        <v>794278.756109428</v>
      </c>
      <c r="O44" s="9"/>
      <c r="P44" s="9" t="n">
        <f aca="false">'Central pensions'!X44</f>
        <v>21377654.9491332</v>
      </c>
      <c r="Q44" s="67"/>
      <c r="R44" s="67" t="n">
        <f aca="false">'Central SIPA income'!G39</f>
        <v>18444027.5770221</v>
      </c>
      <c r="S44" s="67"/>
      <c r="T44" s="9" t="n">
        <f aca="false">'Central SIPA income'!J39</f>
        <v>70522338.0159691</v>
      </c>
      <c r="U44" s="9"/>
      <c r="V44" s="67" t="n">
        <f aca="false">'Central SIPA income'!F39</f>
        <v>103509.806691832</v>
      </c>
      <c r="W44" s="67"/>
      <c r="X44" s="67" t="n">
        <f aca="false">'Central SIPA income'!M39</f>
        <v>259986.791704535</v>
      </c>
      <c r="Y44" s="9"/>
      <c r="Z44" s="9" t="n">
        <f aca="false">R44+V44-N44-L44-F44</f>
        <v>-4473029.96476654</v>
      </c>
      <c r="AA44" s="9"/>
      <c r="AB44" s="9" t="n">
        <f aca="false">T44-P44-D44</f>
        <v>-55105107.9883437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-0.0106703357282796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11779751</v>
      </c>
      <c r="AY44" s="40" t="n">
        <f aca="false">(AW44-AW43)/AW43</f>
        <v>0.00532097428073439</v>
      </c>
      <c r="AZ44" s="39" t="n">
        <f aca="false">workers_and_wage_central!B32</f>
        <v>6108.86094122298</v>
      </c>
      <c r="BA44" s="40" t="n">
        <f aca="false">(AZ44-AZ43)/AZ43</f>
        <v>0.00483302102100909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0.0159354086548497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106155634.430788</v>
      </c>
      <c r="E45" s="9"/>
      <c r="F45" s="67" t="n">
        <f aca="false">'Central pensions'!I45</f>
        <v>19295043.1459268</v>
      </c>
      <c r="G45" s="9" t="n">
        <f aca="false">'Central pensions'!K45</f>
        <v>451503.43622065</v>
      </c>
      <c r="H45" s="9" t="n">
        <f aca="false">'Central pensions'!V45</f>
        <v>2484038.69103562</v>
      </c>
      <c r="I45" s="67" t="n">
        <f aca="false">'Central pensions'!M45</f>
        <v>13964.0238006387</v>
      </c>
      <c r="J45" s="9" t="n">
        <f aca="false">'Central pensions'!W45</f>
        <v>76825.9388980089</v>
      </c>
      <c r="K45" s="9"/>
      <c r="L45" s="67" t="n">
        <f aca="false">'Central pensions'!N45</f>
        <v>3340564.53660844</v>
      </c>
      <c r="M45" s="67"/>
      <c r="N45" s="67" t="n">
        <f aca="false">'Central pensions'!L45</f>
        <v>810292.672901325</v>
      </c>
      <c r="O45" s="9"/>
      <c r="P45" s="9" t="n">
        <f aca="false">'Central pensions'!X45</f>
        <v>21792196.4721505</v>
      </c>
      <c r="Q45" s="67"/>
      <c r="R45" s="67" t="n">
        <f aca="false">'Central SIPA income'!G40</f>
        <v>21672862.6193837</v>
      </c>
      <c r="S45" s="73" t="n">
        <f aca="false">SUM(T42:T45)/AVERAGE(AG42:AG45)</f>
        <v>0.0587555361573505</v>
      </c>
      <c r="T45" s="9" t="n">
        <f aca="false">'Central SIPA income'!J40</f>
        <v>82868068.6490607</v>
      </c>
      <c r="U45" s="9"/>
      <c r="V45" s="67" t="n">
        <f aca="false">'Central SIPA income'!F40</f>
        <v>102688.443190472</v>
      </c>
      <c r="W45" s="67"/>
      <c r="X45" s="67" t="n">
        <f aca="false">'Central SIPA income'!M40</f>
        <v>257923.763394787</v>
      </c>
      <c r="Y45" s="9"/>
      <c r="Z45" s="9" t="n">
        <f aca="false">R45+V45-N45-L45-F45</f>
        <v>-1670349.29286241</v>
      </c>
      <c r="AA45" s="9"/>
      <c r="AB45" s="9" t="n">
        <f aca="false">T45-P45-D45</f>
        <v>-45079762.2538776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-0.00852973887960958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11774619</v>
      </c>
      <c r="AY45" s="40" t="n">
        <f aca="false">(AW45-AW44)/AW44</f>
        <v>-0.000435662859087599</v>
      </c>
      <c r="AZ45" s="39" t="n">
        <f aca="false">workers_and_wage_central!B33</f>
        <v>6156.66223819037</v>
      </c>
      <c r="BA45" s="40" t="n">
        <f aca="false">(AZ45-AZ44)/AZ44</f>
        <v>0.00782491162056389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0.0138620536482177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107961277.742223</v>
      </c>
      <c r="E46" s="6"/>
      <c r="F46" s="8" t="n">
        <f aca="false">'Central pensions'!I46</f>
        <v>19623240.1915864</v>
      </c>
      <c r="G46" s="6" t="n">
        <f aca="false">'Central pensions'!K46</f>
        <v>490137.906385209</v>
      </c>
      <c r="H46" s="6" t="n">
        <f aca="false">'Central pensions'!V46</f>
        <v>2696594.14686946</v>
      </c>
      <c r="I46" s="8" t="n">
        <f aca="false">'Central pensions'!M46</f>
        <v>15158.904321192</v>
      </c>
      <c r="J46" s="6" t="n">
        <f aca="false">'Central pensions'!W46</f>
        <v>83399.8189753439</v>
      </c>
      <c r="K46" s="6"/>
      <c r="L46" s="8" t="n">
        <f aca="false">'Central pensions'!N46</f>
        <v>4114137.94318417</v>
      </c>
      <c r="M46" s="8"/>
      <c r="N46" s="8" t="n">
        <f aca="false">'Central pensions'!L46</f>
        <v>825668.801026385</v>
      </c>
      <c r="O46" s="6"/>
      <c r="P46" s="6" t="n">
        <f aca="false">'Central pensions'!X46</f>
        <v>25890867.4765381</v>
      </c>
      <c r="Q46" s="8"/>
      <c r="R46" s="8" t="n">
        <f aca="false">'Central SIPA income'!G41</f>
        <v>18987886.2484852</v>
      </c>
      <c r="S46" s="8"/>
      <c r="T46" s="6" t="n">
        <f aca="false">'Central SIPA income'!J41</f>
        <v>72601828.7834638</v>
      </c>
      <c r="U46" s="6"/>
      <c r="V46" s="8" t="n">
        <f aca="false">'Central SIPA income'!F41</f>
        <v>102500.762835434</v>
      </c>
      <c r="W46" s="8"/>
      <c r="X46" s="8" t="n">
        <f aca="false">'Central SIPA income'!M41</f>
        <v>257452.364452679</v>
      </c>
      <c r="Y46" s="6"/>
      <c r="Z46" s="6" t="n">
        <f aca="false">R46+V46-N46-L46-F46</f>
        <v>-5472659.9244763</v>
      </c>
      <c r="AA46" s="6"/>
      <c r="AB46" s="6" t="n">
        <f aca="false">T46-P46-D46</f>
        <v>-61250316.4352976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-0.011589367654908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11824792</v>
      </c>
      <c r="AX46" s="5"/>
      <c r="AY46" s="61" t="n">
        <f aca="false">(AW46-AW45)/AW45</f>
        <v>0.0042611145209879</v>
      </c>
      <c r="AZ46" s="66" t="n">
        <f aca="false">workers_and_wage_central!B34</f>
        <v>6182.93272576613</v>
      </c>
      <c r="BA46" s="61" t="n">
        <f aca="false">(AZ46-AZ45)/AZ45</f>
        <v>0.0042670015926488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0.0159581254346096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110096407.517969</v>
      </c>
      <c r="E47" s="9"/>
      <c r="F47" s="67" t="n">
        <f aca="false">'Central pensions'!I47</f>
        <v>20011325.3023398</v>
      </c>
      <c r="G47" s="9" t="n">
        <f aca="false">'Central pensions'!K47</f>
        <v>498423.206625098</v>
      </c>
      <c r="H47" s="9" t="n">
        <f aca="false">'Central pensions'!V47</f>
        <v>2742177.42423055</v>
      </c>
      <c r="I47" s="67" t="n">
        <f aca="false">'Central pensions'!M47</f>
        <v>15415.1507203639</v>
      </c>
      <c r="J47" s="9" t="n">
        <f aca="false">'Central pensions'!W47</f>
        <v>84809.6110586769</v>
      </c>
      <c r="K47" s="9"/>
      <c r="L47" s="67" t="n">
        <f aca="false">'Central pensions'!N47</f>
        <v>3434715.01864285</v>
      </c>
      <c r="M47" s="67"/>
      <c r="N47" s="67" t="n">
        <f aca="false">'Central pensions'!L47</f>
        <v>844907.956257604</v>
      </c>
      <c r="O47" s="9"/>
      <c r="P47" s="9" t="n">
        <f aca="false">'Central pensions'!X47</f>
        <v>22471186.8468661</v>
      </c>
      <c r="Q47" s="67"/>
      <c r="R47" s="67" t="n">
        <f aca="false">'Central SIPA income'!G42</f>
        <v>22231484.7276455</v>
      </c>
      <c r="S47" s="67"/>
      <c r="T47" s="9" t="n">
        <f aca="false">'Central SIPA income'!J42</f>
        <v>85004008.6967273</v>
      </c>
      <c r="U47" s="9"/>
      <c r="V47" s="67" t="n">
        <f aca="false">'Central SIPA income'!F42</f>
        <v>99431.5465119042</v>
      </c>
      <c r="W47" s="67"/>
      <c r="X47" s="67" t="n">
        <f aca="false">'Central SIPA income'!M42</f>
        <v>249743.377927592</v>
      </c>
      <c r="Y47" s="9"/>
      <c r="Z47" s="9" t="n">
        <f aca="false">R47+V47-N47-L47-F47</f>
        <v>-1960032.00308286</v>
      </c>
      <c r="AA47" s="9"/>
      <c r="AB47" s="9" t="n">
        <f aca="false">T47-P47-D47</f>
        <v>-47563585.6681079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-0.00894403600863852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11925658</v>
      </c>
      <c r="AX47" s="7"/>
      <c r="AY47" s="40" t="n">
        <f aca="false">(AW47-AW46)/AW46</f>
        <v>0.00853004433397222</v>
      </c>
      <c r="AZ47" s="39" t="n">
        <f aca="false">workers_and_wage_central!B35</f>
        <v>6187.30898529216</v>
      </c>
      <c r="BA47" s="40" t="n">
        <f aca="false">(AZ47-AZ46)/AZ46</f>
        <v>0.000707796723680044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0.0139932840172234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111624257.16725</v>
      </c>
      <c r="E48" s="9"/>
      <c r="F48" s="67" t="n">
        <f aca="false">'Central pensions'!I48</f>
        <v>20289030.0615967</v>
      </c>
      <c r="G48" s="9" t="n">
        <f aca="false">'Central pensions'!K48</f>
        <v>517752.06910335</v>
      </c>
      <c r="H48" s="9" t="n">
        <f aca="false">'Central pensions'!V48</f>
        <v>2848519.12264947</v>
      </c>
      <c r="I48" s="67" t="n">
        <f aca="false">'Central pensions'!M48</f>
        <v>16012.9505908253</v>
      </c>
      <c r="J48" s="9" t="n">
        <f aca="false">'Central pensions'!W48</f>
        <v>88098.5295664787</v>
      </c>
      <c r="K48" s="9"/>
      <c r="L48" s="67" t="n">
        <f aca="false">'Central pensions'!N48</f>
        <v>3459342.20176712</v>
      </c>
      <c r="M48" s="67"/>
      <c r="N48" s="67" t="n">
        <f aca="false">'Central pensions'!L48</f>
        <v>857905.502474845</v>
      </c>
      <c r="O48" s="9"/>
      <c r="P48" s="9" t="n">
        <f aca="false">'Central pensions'!X48</f>
        <v>22670486.0815618</v>
      </c>
      <c r="Q48" s="67"/>
      <c r="R48" s="67" t="n">
        <f aca="false">'Central SIPA income'!G43</f>
        <v>19423018.8780156</v>
      </c>
      <c r="S48" s="67"/>
      <c r="T48" s="9" t="n">
        <f aca="false">'Central SIPA income'!J43</f>
        <v>74265596.106158</v>
      </c>
      <c r="U48" s="9"/>
      <c r="V48" s="67" t="n">
        <f aca="false">'Central SIPA income'!F43</f>
        <v>104133.997239399</v>
      </c>
      <c r="W48" s="67"/>
      <c r="X48" s="67" t="n">
        <f aca="false">'Central SIPA income'!M43</f>
        <v>261554.578400893</v>
      </c>
      <c r="Y48" s="9"/>
      <c r="Z48" s="9" t="n">
        <f aca="false">R48+V48-N48-L48-F48</f>
        <v>-5079124.8905837</v>
      </c>
      <c r="AA48" s="9"/>
      <c r="AB48" s="9" t="n">
        <f aca="false">T48-P48-D48</f>
        <v>-60029147.1426542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-0.0111767377359782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11953298</v>
      </c>
      <c r="AY48" s="40" t="n">
        <f aca="false">(AW48-AW47)/AW47</f>
        <v>0.00231769182044295</v>
      </c>
      <c r="AZ48" s="39" t="n">
        <f aca="false">workers_and_wage_central!B36</f>
        <v>6219.09979029582</v>
      </c>
      <c r="BA48" s="40" t="n">
        <f aca="false">(AZ48-AZ47)/AZ47</f>
        <v>0.00513806649695901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0.0162333021419069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113782166.541081</v>
      </c>
      <c r="E49" s="9"/>
      <c r="F49" s="67" t="n">
        <f aca="false">'Central pensions'!I49</f>
        <v>20681255.6339493</v>
      </c>
      <c r="G49" s="9" t="n">
        <f aca="false">'Central pensions'!K49</f>
        <v>530439.865240615</v>
      </c>
      <c r="H49" s="9" t="n">
        <f aca="false">'Central pensions'!V49</f>
        <v>2918323.63349164</v>
      </c>
      <c r="I49" s="67" t="n">
        <f aca="false">'Central pensions'!M49</f>
        <v>16405.3566569262</v>
      </c>
      <c r="J49" s="9" t="n">
        <f aca="false">'Central pensions'!W49</f>
        <v>90257.4319636588</v>
      </c>
      <c r="K49" s="9"/>
      <c r="L49" s="67" t="n">
        <f aca="false">'Central pensions'!N49</f>
        <v>3494061.53896542</v>
      </c>
      <c r="M49" s="67"/>
      <c r="N49" s="67" t="n">
        <f aca="false">'Central pensions'!L49</f>
        <v>876239.303862542</v>
      </c>
      <c r="O49" s="9"/>
      <c r="P49" s="9" t="n">
        <f aca="false">'Central pensions'!X49</f>
        <v>22951512.0532218</v>
      </c>
      <c r="Q49" s="67"/>
      <c r="R49" s="67" t="n">
        <f aca="false">'Central SIPA income'!G44</f>
        <v>22763816.5320469</v>
      </c>
      <c r="S49" s="67"/>
      <c r="T49" s="9" t="n">
        <f aca="false">'Central SIPA income'!J44</f>
        <v>87039425.4889585</v>
      </c>
      <c r="U49" s="9"/>
      <c r="V49" s="67" t="n">
        <f aca="false">'Central SIPA income'!F44</f>
        <v>104483.559001365</v>
      </c>
      <c r="W49" s="67"/>
      <c r="X49" s="67" t="n">
        <f aca="false">'Central SIPA income'!M44</f>
        <v>262432.576765502</v>
      </c>
      <c r="Y49" s="9"/>
      <c r="Z49" s="9" t="n">
        <f aca="false">R49+V49-N49-L49-F49</f>
        <v>-2183256.385729</v>
      </c>
      <c r="AA49" s="9"/>
      <c r="AB49" s="9" t="n">
        <f aca="false">T49-P49-D49</f>
        <v>-49694253.1053442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-0.00912477890892674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12040057</v>
      </c>
      <c r="AY49" s="40" t="n">
        <f aca="false">(AW49-AW48)/AW48</f>
        <v>0.00725816423216421</v>
      </c>
      <c r="AZ49" s="39" t="n">
        <f aca="false">workers_and_wage_central!B37</f>
        <v>6254.77913645017</v>
      </c>
      <c r="BA49" s="40" t="n">
        <f aca="false">(AZ49-AZ48)/AZ48</f>
        <v>0.00573705959985092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0.014115486743711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115150624.365618</v>
      </c>
      <c r="E50" s="6"/>
      <c r="F50" s="8" t="n">
        <f aca="false">'Central pensions'!I50</f>
        <v>20929989.042302</v>
      </c>
      <c r="G50" s="6" t="n">
        <f aca="false">'Central pensions'!K50</f>
        <v>558742.278460135</v>
      </c>
      <c r="H50" s="6" t="n">
        <f aca="false">'Central pensions'!V50</f>
        <v>3074035.16046351</v>
      </c>
      <c r="I50" s="8" t="n">
        <f aca="false">'Central pensions'!M50</f>
        <v>17280.6890245401</v>
      </c>
      <c r="J50" s="6" t="n">
        <f aca="false">'Central pensions'!W50</f>
        <v>95073.2523854687</v>
      </c>
      <c r="K50" s="6"/>
      <c r="L50" s="8" t="n">
        <f aca="false">'Central pensions'!N50</f>
        <v>4380239.7095424</v>
      </c>
      <c r="M50" s="8"/>
      <c r="N50" s="8" t="n">
        <f aca="false">'Central pensions'!L50</f>
        <v>888190.125077251</v>
      </c>
      <c r="O50" s="6"/>
      <c r="P50" s="6" t="n">
        <f aca="false">'Central pensions'!X50</f>
        <v>27615644.6853205</v>
      </c>
      <c r="Q50" s="8"/>
      <c r="R50" s="8" t="n">
        <f aca="false">'Central SIPA income'!G45</f>
        <v>19871795.351889</v>
      </c>
      <c r="S50" s="8"/>
      <c r="T50" s="6" t="n">
        <f aca="false">'Central SIPA income'!J45</f>
        <v>75981531.8502329</v>
      </c>
      <c r="U50" s="6"/>
      <c r="V50" s="8" t="n">
        <f aca="false">'Central SIPA income'!F45</f>
        <v>102602.973563744</v>
      </c>
      <c r="W50" s="8"/>
      <c r="X50" s="8" t="n">
        <f aca="false">'Central SIPA income'!M45</f>
        <v>257709.088334022</v>
      </c>
      <c r="Y50" s="6"/>
      <c r="Z50" s="6" t="n">
        <f aca="false">R50+V50-N50-L50-F50</f>
        <v>-6224020.55146889</v>
      </c>
      <c r="AA50" s="6"/>
      <c r="AB50" s="6" t="n">
        <f aca="false">T50-P50-D50</f>
        <v>-66784737.2007053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-0.0121505317818517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12070935</v>
      </c>
      <c r="AX50" s="5"/>
      <c r="AY50" s="61" t="n">
        <f aca="false">(AW50-AW49)/AW49</f>
        <v>0.00256460579879315</v>
      </c>
      <c r="AZ50" s="66" t="n">
        <f aca="false">workers_and_wage_central!B38</f>
        <v>6269.41345609837</v>
      </c>
      <c r="BA50" s="61" t="n">
        <f aca="false">(AZ50-AZ49)/AZ49</f>
        <v>0.00233970206284569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0.0163483920756001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116673634.011772</v>
      </c>
      <c r="E51" s="9"/>
      <c r="F51" s="67" t="n">
        <f aca="false">'Central pensions'!I51</f>
        <v>21206814.0736985</v>
      </c>
      <c r="G51" s="9" t="n">
        <f aca="false">'Central pensions'!K51</f>
        <v>589941.006534385</v>
      </c>
      <c r="H51" s="9" t="n">
        <f aca="false">'Central pensions'!V51</f>
        <v>3245681.35721507</v>
      </c>
      <c r="I51" s="67" t="n">
        <f aca="false">'Central pensions'!M51</f>
        <v>18245.5981402387</v>
      </c>
      <c r="J51" s="9" t="n">
        <f aca="false">'Central pensions'!W51</f>
        <v>100381.897645827</v>
      </c>
      <c r="K51" s="9"/>
      <c r="L51" s="67" t="n">
        <f aca="false">'Central pensions'!N51</f>
        <v>3648079.54719268</v>
      </c>
      <c r="M51" s="67"/>
      <c r="N51" s="67" t="n">
        <f aca="false">'Central pensions'!L51</f>
        <v>902226.14224809</v>
      </c>
      <c r="O51" s="9"/>
      <c r="P51" s="9" t="n">
        <f aca="false">'Central pensions'!X51</f>
        <v>23893684.1475242</v>
      </c>
      <c r="Q51" s="67"/>
      <c r="R51" s="67" t="n">
        <f aca="false">'Central SIPA income'!G46</f>
        <v>23049773.0517917</v>
      </c>
      <c r="S51" s="67"/>
      <c r="T51" s="9" t="n">
        <f aca="false">'Central SIPA income'!J46</f>
        <v>88132805.0265406</v>
      </c>
      <c r="U51" s="9"/>
      <c r="V51" s="67" t="n">
        <f aca="false">'Central SIPA income'!F46</f>
        <v>105447.138241767</v>
      </c>
      <c r="W51" s="67"/>
      <c r="X51" s="67" t="n">
        <f aca="false">'Central SIPA income'!M46</f>
        <v>264852.810009786</v>
      </c>
      <c r="Y51" s="9"/>
      <c r="Z51" s="9" t="n">
        <f aca="false">R51+V51-N51-L51-F51</f>
        <v>-2601899.57310576</v>
      </c>
      <c r="AA51" s="9"/>
      <c r="AB51" s="9" t="n">
        <f aca="false">T51-P51-D51</f>
        <v>-52434513.1327558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-0.00948075343950439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12068134</v>
      </c>
      <c r="AX51" s="7"/>
      <c r="AY51" s="40" t="n">
        <f aca="false">(AW51-AW50)/AW50</f>
        <v>-0.000232044990715301</v>
      </c>
      <c r="AZ51" s="39" t="n">
        <f aca="false">workers_and_wage_central!B39</f>
        <v>6311.01300918902</v>
      </c>
      <c r="BA51" s="40" t="n">
        <f aca="false">(AZ51-AZ50)/AZ50</f>
        <v>0.00663531818119202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0.0141203588686489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117790842.179283</v>
      </c>
      <c r="E52" s="9"/>
      <c r="F52" s="67" t="n">
        <f aca="false">'Central pensions'!I52</f>
        <v>21409879.8827881</v>
      </c>
      <c r="G52" s="9" t="n">
        <f aca="false">'Central pensions'!K52</f>
        <v>612595.686459851</v>
      </c>
      <c r="H52" s="9" t="n">
        <f aca="false">'Central pensions'!V52</f>
        <v>3370320.72195378</v>
      </c>
      <c r="I52" s="67" t="n">
        <f aca="false">'Central pensions'!M52</f>
        <v>18946.258344119</v>
      </c>
      <c r="J52" s="9" t="n">
        <f aca="false">'Central pensions'!W52</f>
        <v>104236.723359394</v>
      </c>
      <c r="K52" s="9"/>
      <c r="L52" s="67" t="n">
        <f aca="false">'Central pensions'!N52</f>
        <v>3660121.99874784</v>
      </c>
      <c r="M52" s="67"/>
      <c r="N52" s="67" t="n">
        <f aca="false">'Central pensions'!L52</f>
        <v>912287.594110131</v>
      </c>
      <c r="O52" s="9"/>
      <c r="P52" s="9" t="n">
        <f aca="false">'Central pensions'!X52</f>
        <v>24011527.6254281</v>
      </c>
      <c r="Q52" s="67"/>
      <c r="R52" s="67" t="n">
        <f aca="false">'Central SIPA income'!G47</f>
        <v>20153203.9040042</v>
      </c>
      <c r="S52" s="67"/>
      <c r="T52" s="9" t="n">
        <f aca="false">'Central SIPA income'!J47</f>
        <v>77057521.8394029</v>
      </c>
      <c r="U52" s="9"/>
      <c r="V52" s="67" t="n">
        <f aca="false">'Central SIPA income'!F47</f>
        <v>105527.511288269</v>
      </c>
      <c r="W52" s="67"/>
      <c r="X52" s="67" t="n">
        <f aca="false">'Central SIPA income'!M47</f>
        <v>265054.683930408</v>
      </c>
      <c r="Y52" s="9"/>
      <c r="Z52" s="9" t="n">
        <f aca="false">R52+V52-N52-L52-F52</f>
        <v>-5723558.06035357</v>
      </c>
      <c r="AA52" s="9"/>
      <c r="AB52" s="9" t="n">
        <f aca="false">T52-P52-D52</f>
        <v>-64744847.9653084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-0.0116470986156458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12076137</v>
      </c>
      <c r="AY52" s="40" t="n">
        <f aca="false">(AW52-AW51)/AW51</f>
        <v>0.000663151403522699</v>
      </c>
      <c r="AZ52" s="39" t="n">
        <f aca="false">workers_and_wage_central!B40</f>
        <v>6349.36229843094</v>
      </c>
      <c r="BA52" s="40" t="n">
        <f aca="false">(AZ52-AZ51)/AZ51</f>
        <v>0.00607656634300726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0.016234926563024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119540380.767274</v>
      </c>
      <c r="E53" s="9"/>
      <c r="F53" s="67" t="n">
        <f aca="false">'Central pensions'!I53</f>
        <v>21727879.2308373</v>
      </c>
      <c r="G53" s="9" t="n">
        <f aca="false">'Central pensions'!K53</f>
        <v>701466.657434962</v>
      </c>
      <c r="H53" s="9" t="n">
        <f aca="false">'Central pensions'!V53</f>
        <v>3859262.58308326</v>
      </c>
      <c r="I53" s="67" t="n">
        <f aca="false">'Central pensions'!M53</f>
        <v>21694.845075308</v>
      </c>
      <c r="J53" s="9" t="n">
        <f aca="false">'Central pensions'!W53</f>
        <v>119358.636590203</v>
      </c>
      <c r="K53" s="9"/>
      <c r="L53" s="67" t="n">
        <f aca="false">'Central pensions'!N53</f>
        <v>3728610.35466768</v>
      </c>
      <c r="M53" s="67"/>
      <c r="N53" s="67" t="n">
        <f aca="false">'Central pensions'!L53</f>
        <v>927991.052909888</v>
      </c>
      <c r="O53" s="9"/>
      <c r="P53" s="9" t="n">
        <f aca="false">'Central pensions'!X53</f>
        <v>24453309.8269229</v>
      </c>
      <c r="Q53" s="67"/>
      <c r="R53" s="67" t="n">
        <f aca="false">'Central SIPA income'!G48</f>
        <v>23304033.8011929</v>
      </c>
      <c r="S53" s="67"/>
      <c r="T53" s="9" t="n">
        <f aca="false">'Central SIPA income'!J48</f>
        <v>89104993.0390875</v>
      </c>
      <c r="U53" s="9"/>
      <c r="V53" s="67" t="n">
        <f aca="false">'Central SIPA income'!F48</f>
        <v>107592.885134346</v>
      </c>
      <c r="W53" s="67"/>
      <c r="X53" s="67" t="n">
        <f aca="false">'Central SIPA income'!M48</f>
        <v>270242.307567949</v>
      </c>
      <c r="Y53" s="9"/>
      <c r="Z53" s="9" t="n">
        <f aca="false">R53+V53-N53-L53-F53</f>
        <v>-2972853.95208762</v>
      </c>
      <c r="AA53" s="9"/>
      <c r="AB53" s="9" t="n">
        <f aca="false">T53-P53-D53</f>
        <v>-54888697.5551093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-0.00983020917966457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12118859</v>
      </c>
      <c r="AY53" s="40" t="n">
        <f aca="false">(AW53-AW52)/AW52</f>
        <v>0.00353772071317177</v>
      </c>
      <c r="AZ53" s="39" t="n">
        <f aca="false">workers_and_wage_central!B41</f>
        <v>6363.57358666733</v>
      </c>
      <c r="BA53" s="40" t="n">
        <f aca="false">(AZ53-AZ52)/AZ52</f>
        <v>0.00223822292199242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0.0141584199892888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120888591.754702</v>
      </c>
      <c r="E54" s="6"/>
      <c r="F54" s="8" t="n">
        <f aca="false">'Central pensions'!I54</f>
        <v>21972932.5368792</v>
      </c>
      <c r="G54" s="6" t="n">
        <f aca="false">'Central pensions'!K54</f>
        <v>792318.716000888</v>
      </c>
      <c r="H54" s="6" t="n">
        <f aca="false">'Central pensions'!V54</f>
        <v>4359103.80362206</v>
      </c>
      <c r="I54" s="8" t="n">
        <f aca="false">'Central pensions'!M54</f>
        <v>24504.7025567285</v>
      </c>
      <c r="J54" s="6" t="n">
        <f aca="false">'Central pensions'!W54</f>
        <v>134817.643410992</v>
      </c>
      <c r="K54" s="6"/>
      <c r="L54" s="8" t="n">
        <f aca="false">'Central pensions'!N54</f>
        <v>4513771.72101425</v>
      </c>
      <c r="M54" s="8"/>
      <c r="N54" s="8" t="n">
        <f aca="false">'Central pensions'!L54</f>
        <v>940612.894078929</v>
      </c>
      <c r="O54" s="6"/>
      <c r="P54" s="6" t="n">
        <f aca="false">'Central pensions'!X54</f>
        <v>28596957.5354622</v>
      </c>
      <c r="Q54" s="8"/>
      <c r="R54" s="8" t="n">
        <f aca="false">'Central SIPA income'!G49</f>
        <v>20718956.0997038</v>
      </c>
      <c r="S54" s="8"/>
      <c r="T54" s="6" t="n">
        <f aca="false">'Central SIPA income'!J49</f>
        <v>79220724.3943648</v>
      </c>
      <c r="U54" s="6"/>
      <c r="V54" s="8" t="n">
        <f aca="false">'Central SIPA income'!F49</f>
        <v>109946.928769787</v>
      </c>
      <c r="W54" s="8"/>
      <c r="X54" s="8" t="n">
        <f aca="false">'Central SIPA income'!M49</f>
        <v>276154.986490565</v>
      </c>
      <c r="Y54" s="6"/>
      <c r="Z54" s="6" t="n">
        <f aca="false">R54+V54-N54-L54-F54</f>
        <v>-6598414.12349883</v>
      </c>
      <c r="AA54" s="6"/>
      <c r="AB54" s="6" t="n">
        <f aca="false">T54-P54-D54</f>
        <v>-70264824.8957996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-0.0124113438586196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12225766</v>
      </c>
      <c r="AX54" s="5"/>
      <c r="AY54" s="61" t="n">
        <f aca="false">(AW54-AW53)/AW53</f>
        <v>0.00882154004762329</v>
      </c>
      <c r="AZ54" s="66" t="n">
        <f aca="false">workers_and_wage_central!B42</f>
        <v>6418.25392328415</v>
      </c>
      <c r="BA54" s="61" t="n">
        <f aca="false">(AZ54-AZ53)/AZ53</f>
        <v>0.0085927090921655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0.0163371564639429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122245896.631454</v>
      </c>
      <c r="E55" s="9"/>
      <c r="F55" s="67" t="n">
        <f aca="false">'Central pensions'!I55</f>
        <v>22219638.7649521</v>
      </c>
      <c r="G55" s="9" t="n">
        <f aca="false">'Central pensions'!K55</f>
        <v>846775.138378192</v>
      </c>
      <c r="H55" s="9" t="n">
        <f aca="false">'Central pensions'!V55</f>
        <v>4658706.97229982</v>
      </c>
      <c r="I55" s="67" t="n">
        <f aca="false">'Central pensions'!M55</f>
        <v>26188.9218055112</v>
      </c>
      <c r="J55" s="9" t="n">
        <f aca="false">'Central pensions'!W55</f>
        <v>144083.720792779</v>
      </c>
      <c r="K55" s="9"/>
      <c r="L55" s="67" t="n">
        <f aca="false">'Central pensions'!N55</f>
        <v>3779948.97817938</v>
      </c>
      <c r="M55" s="67"/>
      <c r="N55" s="67" t="n">
        <f aca="false">'Central pensions'!L55</f>
        <v>952182.607845556</v>
      </c>
      <c r="O55" s="9"/>
      <c r="P55" s="9" t="n">
        <f aca="false">'Central pensions'!X55</f>
        <v>24852800.9859721</v>
      </c>
      <c r="Q55" s="67"/>
      <c r="R55" s="67" t="n">
        <f aca="false">'Central SIPA income'!G50</f>
        <v>24185080.9418929</v>
      </c>
      <c r="S55" s="67"/>
      <c r="T55" s="9" t="n">
        <f aca="false">'Central SIPA income'!J50</f>
        <v>92473753.1434075</v>
      </c>
      <c r="U55" s="9"/>
      <c r="V55" s="67" t="n">
        <f aca="false">'Central SIPA income'!F50</f>
        <v>107687.146284379</v>
      </c>
      <c r="W55" s="67"/>
      <c r="X55" s="67" t="n">
        <f aca="false">'Central SIPA income'!M50</f>
        <v>270479.064400589</v>
      </c>
      <c r="Y55" s="9"/>
      <c r="Z55" s="9" t="n">
        <f aca="false">R55+V55-N55-L55-F55</f>
        <v>-2659002.26279967</v>
      </c>
      <c r="AA55" s="9"/>
      <c r="AB55" s="9" t="n">
        <f aca="false">T55-P55-D55</f>
        <v>-54624944.4740183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-0.00958913419201738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12263771</v>
      </c>
      <c r="AX55" s="7"/>
      <c r="AY55" s="40" t="n">
        <f aca="false">(AW55-AW54)/AW54</f>
        <v>0.0031085986759439</v>
      </c>
      <c r="AZ55" s="39" t="n">
        <f aca="false">workers_and_wage_central!B43</f>
        <v>6471.5007482888</v>
      </c>
      <c r="BA55" s="40" t="n">
        <f aca="false">(AZ55-AZ54)/AZ54</f>
        <v>0.00829615431877546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0.0142662356338699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124306519.321639</v>
      </c>
      <c r="E56" s="9"/>
      <c r="F56" s="67" t="n">
        <f aca="false">'Central pensions'!I56</f>
        <v>22594181.3309476</v>
      </c>
      <c r="G56" s="9" t="n">
        <f aca="false">'Central pensions'!K56</f>
        <v>909118.512192192</v>
      </c>
      <c r="H56" s="9" t="n">
        <f aca="false">'Central pensions'!V56</f>
        <v>5001701.82075539</v>
      </c>
      <c r="I56" s="67" t="n">
        <f aca="false">'Central pensions'!M56</f>
        <v>28117.0673873876</v>
      </c>
      <c r="J56" s="9" t="n">
        <f aca="false">'Central pensions'!W56</f>
        <v>154691.808889343</v>
      </c>
      <c r="K56" s="9"/>
      <c r="L56" s="67" t="n">
        <f aca="false">'Central pensions'!N56</f>
        <v>3778540.50973169</v>
      </c>
      <c r="M56" s="67"/>
      <c r="N56" s="67" t="n">
        <f aca="false">'Central pensions'!L56</f>
        <v>970043.364005495</v>
      </c>
      <c r="O56" s="9"/>
      <c r="P56" s="9" t="n">
        <f aca="false">'Central pensions'!X56</f>
        <v>24943757.0471184</v>
      </c>
      <c r="Q56" s="67"/>
      <c r="R56" s="67" t="n">
        <f aca="false">'Central SIPA income'!G51</f>
        <v>21137304.6492614</v>
      </c>
      <c r="S56" s="67"/>
      <c r="T56" s="9" t="n">
        <f aca="false">'Central SIPA income'!J51</f>
        <v>80820316.3325784</v>
      </c>
      <c r="U56" s="9"/>
      <c r="V56" s="67" t="n">
        <f aca="false">'Central SIPA income'!F51</f>
        <v>112306.204339627</v>
      </c>
      <c r="W56" s="67"/>
      <c r="X56" s="67" t="n">
        <f aca="false">'Central SIPA income'!M51</f>
        <v>282080.806523981</v>
      </c>
      <c r="Y56" s="9"/>
      <c r="Z56" s="9" t="n">
        <f aca="false">R56+V56-N56-L56-F56</f>
        <v>-6093154.35108373</v>
      </c>
      <c r="AA56" s="9"/>
      <c r="AB56" s="9" t="n">
        <f aca="false">T56-P56-D56</f>
        <v>-68429960.0361785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-0.0119514775194464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12306255</v>
      </c>
      <c r="AY56" s="40" t="n">
        <f aca="false">(AW56-AW55)/AW55</f>
        <v>0.00346418732052319</v>
      </c>
      <c r="AZ56" s="39" t="n">
        <f aca="false">workers_and_wage_central!B44</f>
        <v>6490.83331714161</v>
      </c>
      <c r="BA56" s="40" t="n">
        <f aca="false">(AZ56-AZ55)/AZ55</f>
        <v>0.00298733935214675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0.0164544480744253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125361774.246339</v>
      </c>
      <c r="E57" s="9"/>
      <c r="F57" s="67" t="n">
        <f aca="false">'Central pensions'!I57</f>
        <v>22785986.4048018</v>
      </c>
      <c r="G57" s="9" t="n">
        <f aca="false">'Central pensions'!K57</f>
        <v>968243.17056586</v>
      </c>
      <c r="H57" s="9" t="n">
        <f aca="false">'Central pensions'!V57</f>
        <v>5326988.24653284</v>
      </c>
      <c r="I57" s="67" t="n">
        <f aca="false">'Central pensions'!M57</f>
        <v>29945.6650690471</v>
      </c>
      <c r="J57" s="9" t="n">
        <f aca="false">'Central pensions'!W57</f>
        <v>164752.213810294</v>
      </c>
      <c r="K57" s="9"/>
      <c r="L57" s="67" t="n">
        <f aca="false">'Central pensions'!N57</f>
        <v>3822908.42892672</v>
      </c>
      <c r="M57" s="67"/>
      <c r="N57" s="67" t="n">
        <f aca="false">'Central pensions'!L57</f>
        <v>980621.51682638</v>
      </c>
      <c r="O57" s="9"/>
      <c r="P57" s="9" t="n">
        <f aca="false">'Central pensions'!X57</f>
        <v>25232180.2664985</v>
      </c>
      <c r="Q57" s="67"/>
      <c r="R57" s="67" t="n">
        <f aca="false">'Central SIPA income'!G52</f>
        <v>24590168.0356284</v>
      </c>
      <c r="S57" s="67"/>
      <c r="T57" s="9" t="n">
        <f aca="false">'Central SIPA income'!J52</f>
        <v>94022638.7558922</v>
      </c>
      <c r="U57" s="9"/>
      <c r="V57" s="67" t="n">
        <f aca="false">'Central SIPA income'!F52</f>
        <v>109370.947099664</v>
      </c>
      <c r="W57" s="67"/>
      <c r="X57" s="67" t="n">
        <f aca="false">'Central SIPA income'!M52</f>
        <v>274708.286595339</v>
      </c>
      <c r="Y57" s="9"/>
      <c r="Z57" s="9" t="n">
        <f aca="false">R57+V57-N57-L57-F57</f>
        <v>-2889977.36782683</v>
      </c>
      <c r="AA57" s="9"/>
      <c r="AB57" s="9" t="n">
        <f aca="false">T57-P57-D57</f>
        <v>-56571315.7569449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-0.00983646132957685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12348006</v>
      </c>
      <c r="AY57" s="40" t="n">
        <f aca="false">(AW57-AW56)/AW56</f>
        <v>0.00339266494965365</v>
      </c>
      <c r="AZ57" s="39" t="n">
        <f aca="false">workers_and_wage_central!B45</f>
        <v>6515.4519259113</v>
      </c>
      <c r="BA57" s="40" t="n">
        <f aca="false">(AZ57-AZ56)/AZ56</f>
        <v>0.00379282714049575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0.0143296229122622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127013286.922309</v>
      </c>
      <c r="E58" s="6"/>
      <c r="F58" s="8" t="n">
        <f aca="false">'Central pensions'!I58</f>
        <v>23086168.3829866</v>
      </c>
      <c r="G58" s="6" t="n">
        <f aca="false">'Central pensions'!K58</f>
        <v>1100297.09432116</v>
      </c>
      <c r="H58" s="6" t="n">
        <f aca="false">'Central pensions'!V58</f>
        <v>6053509.97282802</v>
      </c>
      <c r="I58" s="8" t="n">
        <f aca="false">'Central pensions'!M58</f>
        <v>34029.8070408604</v>
      </c>
      <c r="J58" s="6" t="n">
        <f aca="false">'Central pensions'!W58</f>
        <v>187221.957922515</v>
      </c>
      <c r="K58" s="6"/>
      <c r="L58" s="8" t="n">
        <f aca="false">'Central pensions'!N58</f>
        <v>4630785.82390841</v>
      </c>
      <c r="M58" s="8"/>
      <c r="N58" s="8" t="n">
        <f aca="false">'Central pensions'!L58</f>
        <v>995580.376432165</v>
      </c>
      <c r="O58" s="6"/>
      <c r="P58" s="6" t="n">
        <f aca="false">'Central pensions'!X58</f>
        <v>29506559.1415199</v>
      </c>
      <c r="Q58" s="8"/>
      <c r="R58" s="8" t="n">
        <f aca="false">'Central SIPA income'!G53</f>
        <v>21319277.4979529</v>
      </c>
      <c r="S58" s="8"/>
      <c r="T58" s="6" t="n">
        <f aca="false">'Central SIPA income'!J53</f>
        <v>81516105.2914464</v>
      </c>
      <c r="U58" s="6"/>
      <c r="V58" s="8" t="n">
        <f aca="false">'Central SIPA income'!F53</f>
        <v>113106.065416478</v>
      </c>
      <c r="W58" s="8"/>
      <c r="X58" s="8" t="n">
        <f aca="false">'Central SIPA income'!M53</f>
        <v>284089.826942685</v>
      </c>
      <c r="Y58" s="6"/>
      <c r="Z58" s="6" t="n">
        <f aca="false">R58+V58-N58-L58-F58</f>
        <v>-7280151.01995779</v>
      </c>
      <c r="AA58" s="6"/>
      <c r="AB58" s="6" t="n">
        <f aca="false">T58-P58-D58</f>
        <v>-75003740.7723825</v>
      </c>
      <c r="AC58" s="50"/>
      <c r="AD58" s="6"/>
      <c r="AE58" s="6"/>
      <c r="AF58" s="6"/>
      <c r="AG58" s="6" t="n">
        <f aca="false">BF58/100*$AG$57</f>
        <v>5772948552.49285</v>
      </c>
      <c r="AH58" s="61" t="n">
        <f aca="false">(AG58-AG57)/AG57</f>
        <v>0.00378406325579266</v>
      </c>
      <c r="AI58" s="61"/>
      <c r="AJ58" s="61" t="n">
        <f aca="false">AB58/AG58</f>
        <v>-0.0129922759730805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0.0088828267795371</v>
      </c>
      <c r="AV58" s="5"/>
      <c r="AW58" s="65" t="n">
        <f aca="false">workers_and_wage_central!C46</f>
        <v>12345923</v>
      </c>
      <c r="AX58" s="5"/>
      <c r="AY58" s="61" t="n">
        <f aca="false">(AW58-AW57)/AW57</f>
        <v>-0.00016869120406971</v>
      </c>
      <c r="AZ58" s="66" t="n">
        <f aca="false">workers_and_wage_central!B46</f>
        <v>6541.21025277263</v>
      </c>
      <c r="BA58" s="61" t="n">
        <f aca="false">(AZ58-AZ57)/AZ57</f>
        <v>0.0039534213672729</v>
      </c>
      <c r="BB58" s="5"/>
      <c r="BC58" s="5"/>
      <c r="BD58" s="5"/>
      <c r="BE58" s="5"/>
      <c r="BF58" s="5" t="n">
        <f aca="false">BF57*(1+AY58)*(1+BA58)*(1-BE58)</f>
        <v>100.378406325579</v>
      </c>
      <c r="BG58" s="5"/>
      <c r="BH58" s="5" t="n">
        <f aca="false">BH57+1</f>
        <v>27</v>
      </c>
      <c r="BI58" s="61" t="n">
        <f aca="false">T65/AG65</f>
        <v>0.0165588047494924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128870653.911022</v>
      </c>
      <c r="E59" s="9"/>
      <c r="F59" s="67" t="n">
        <f aca="false">'Central pensions'!I59</f>
        <v>23423766.8192561</v>
      </c>
      <c r="G59" s="9" t="n">
        <f aca="false">'Central pensions'!K59</f>
        <v>1200842.61099183</v>
      </c>
      <c r="H59" s="9" t="n">
        <f aca="false">'Central pensions'!V59</f>
        <v>6606681.73982663</v>
      </c>
      <c r="I59" s="67" t="n">
        <f aca="false">'Central pensions'!M59</f>
        <v>37139.4621956237</v>
      </c>
      <c r="J59" s="9" t="n">
        <f aca="false">'Central pensions'!W59</f>
        <v>204330.363087421</v>
      </c>
      <c r="K59" s="9"/>
      <c r="L59" s="67" t="n">
        <f aca="false">'Central pensions'!N59</f>
        <v>3897896.75864406</v>
      </c>
      <c r="M59" s="67"/>
      <c r="N59" s="67" t="n">
        <f aca="false">'Central pensions'!L59</f>
        <v>1012719.40602005</v>
      </c>
      <c r="O59" s="9"/>
      <c r="P59" s="9" t="n">
        <f aca="false">'Central pensions'!X59</f>
        <v>25797888.1818164</v>
      </c>
      <c r="Q59" s="67"/>
      <c r="R59" s="67" t="n">
        <f aca="false">'Central SIPA income'!G54</f>
        <v>24751541.4808377</v>
      </c>
      <c r="S59" s="67"/>
      <c r="T59" s="9" t="n">
        <f aca="false">'Central SIPA income'!J54</f>
        <v>94639664.1101606</v>
      </c>
      <c r="U59" s="9"/>
      <c r="V59" s="67" t="n">
        <f aca="false">'Central SIPA income'!F54</f>
        <v>111946.219532798</v>
      </c>
      <c r="W59" s="67"/>
      <c r="X59" s="67" t="n">
        <f aca="false">'Central SIPA income'!M54</f>
        <v>281176.628475727</v>
      </c>
      <c r="Y59" s="9"/>
      <c r="Z59" s="9" t="n">
        <f aca="false">R59+V59-N59-L59-F59</f>
        <v>-3470895.28354974</v>
      </c>
      <c r="AA59" s="9"/>
      <c r="AB59" s="9" t="n">
        <f aca="false">T59-P59-D59</f>
        <v>-60028877.9826776</v>
      </c>
      <c r="AC59" s="50"/>
      <c r="AD59" s="9"/>
      <c r="AE59" s="9"/>
      <c r="AF59" s="9"/>
      <c r="AG59" s="9" t="n">
        <f aca="false">BF59/100*$AG$57</f>
        <v>5829386646.30045</v>
      </c>
      <c r="AH59" s="40" t="n">
        <f aca="false">(AG59-AG58)/AG58</f>
        <v>0.00977630292291972</v>
      </c>
      <c r="AI59" s="40"/>
      <c r="AJ59" s="40" t="n">
        <f aca="false">AB59/AG59</f>
        <v>-0.0102976319165198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12432245</v>
      </c>
      <c r="AX59" s="7"/>
      <c r="AY59" s="40" t="n">
        <f aca="false">(AW59-AW58)/AW58</f>
        <v>0.00699194381821432</v>
      </c>
      <c r="AZ59" s="39" t="n">
        <f aca="false">workers_and_wage_central!B47</f>
        <v>6559.29687048086</v>
      </c>
      <c r="BA59" s="40" t="n">
        <f aca="false">(AZ59-AZ58)/AZ58</f>
        <v>0.00276502619688108</v>
      </c>
      <c r="BB59" s="7"/>
      <c r="BC59" s="7"/>
      <c r="BD59" s="7"/>
      <c r="BE59" s="7"/>
      <c r="BF59" s="7" t="n">
        <f aca="false">BF58*(1+AY59)*(1+BA59)*(1-BE59)</f>
        <v>101.359736032738</v>
      </c>
      <c r="BG59" s="7"/>
      <c r="BH59" s="7" t="n">
        <f aca="false">BH58+1</f>
        <v>28</v>
      </c>
      <c r="BI59" s="40" t="n">
        <f aca="false">T66/AG66</f>
        <v>0.0144611173730857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130434967.200032</v>
      </c>
      <c r="E60" s="9"/>
      <c r="F60" s="67" t="n">
        <f aca="false">'Central pensions'!I60</f>
        <v>23708099.2766621</v>
      </c>
      <c r="G60" s="9" t="n">
        <f aca="false">'Central pensions'!K60</f>
        <v>1223769.65351804</v>
      </c>
      <c r="H60" s="9" t="n">
        <f aca="false">'Central pensions'!V60</f>
        <v>6732819.56323465</v>
      </c>
      <c r="I60" s="67" t="n">
        <f aca="false">'Central pensions'!M60</f>
        <v>37848.5459850938</v>
      </c>
      <c r="J60" s="9" t="n">
        <f aca="false">'Central pensions'!W60</f>
        <v>208231.532883545</v>
      </c>
      <c r="K60" s="9"/>
      <c r="L60" s="67" t="n">
        <f aca="false">'Central pensions'!N60</f>
        <v>3901383.80649789</v>
      </c>
      <c r="M60" s="67"/>
      <c r="N60" s="67" t="n">
        <f aca="false">'Central pensions'!L60</f>
        <v>1025852.00683517</v>
      </c>
      <c r="O60" s="9"/>
      <c r="P60" s="9" t="n">
        <f aca="false">'Central pensions'!X60</f>
        <v>25888234.1846479</v>
      </c>
      <c r="Q60" s="67"/>
      <c r="R60" s="67" t="n">
        <f aca="false">'Central SIPA income'!G55</f>
        <v>21833334.6813484</v>
      </c>
      <c r="S60" s="67"/>
      <c r="T60" s="9" t="n">
        <f aca="false">'Central SIPA income'!J55</f>
        <v>83481647.4863692</v>
      </c>
      <c r="U60" s="9"/>
      <c r="V60" s="67" t="n">
        <f aca="false">'Central SIPA income'!F55</f>
        <v>108849.035974433</v>
      </c>
      <c r="W60" s="67"/>
      <c r="X60" s="67" t="n">
        <f aca="false">'Central SIPA income'!M55</f>
        <v>273397.396319913</v>
      </c>
      <c r="Y60" s="9"/>
      <c r="Z60" s="9" t="n">
        <f aca="false">R60+V60-N60-L60-F60</f>
        <v>-6693151.37267231</v>
      </c>
      <c r="AA60" s="9"/>
      <c r="AB60" s="9" t="n">
        <f aca="false">T60-P60-D60</f>
        <v>-72841553.8983106</v>
      </c>
      <c r="AC60" s="50"/>
      <c r="AD60" s="9"/>
      <c r="AE60" s="9"/>
      <c r="AF60" s="9"/>
      <c r="AG60" s="9" t="n">
        <f aca="false">BF60/100*$AG$57</f>
        <v>5896254493.75885</v>
      </c>
      <c r="AH60" s="40" t="n">
        <f aca="false">(AG60-AG59)/AG59</f>
        <v>0.0114708204337135</v>
      </c>
      <c r="AI60" s="40"/>
      <c r="AJ60" s="40" t="n">
        <f aca="false">AB60/AG60</f>
        <v>-0.0123538687102826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12503487</v>
      </c>
      <c r="AY60" s="40" t="n">
        <f aca="false">(AW60-AW59)/AW59</f>
        <v>0.00573042117493663</v>
      </c>
      <c r="AZ60" s="39" t="n">
        <f aca="false">workers_and_wage_central!B48</f>
        <v>6596.73531531722</v>
      </c>
      <c r="BA60" s="40" t="n">
        <f aca="false">(AZ60-AZ59)/AZ59</f>
        <v>0.00570769178093541</v>
      </c>
      <c r="BB60" s="7"/>
      <c r="BC60" s="7"/>
      <c r="BD60" s="7"/>
      <c r="BE60" s="7"/>
      <c r="BF60" s="7" t="n">
        <f aca="false">BF59*(1+AY60)*(1+BA60)*(1-BE60)</f>
        <v>102.522415363978</v>
      </c>
      <c r="BG60" s="7"/>
      <c r="BH60" s="0" t="n">
        <f aca="false">BH59+1</f>
        <v>29</v>
      </c>
      <c r="BI60" s="40" t="n">
        <f aca="false">T67/AG67</f>
        <v>0.0167079224255599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132259511.672886</v>
      </c>
      <c r="E61" s="9"/>
      <c r="F61" s="67" t="n">
        <f aca="false">'Central pensions'!I61</f>
        <v>24039731.8321469</v>
      </c>
      <c r="G61" s="9" t="n">
        <f aca="false">'Central pensions'!K61</f>
        <v>1242809.28817435</v>
      </c>
      <c r="H61" s="9" t="n">
        <f aca="false">'Central pensions'!V61</f>
        <v>6837570.01551323</v>
      </c>
      <c r="I61" s="67" t="n">
        <f aca="false">'Central pensions'!M61</f>
        <v>38437.4006651863</v>
      </c>
      <c r="J61" s="9" t="n">
        <f aca="false">'Central pensions'!W61</f>
        <v>211471.237593195</v>
      </c>
      <c r="K61" s="9"/>
      <c r="L61" s="67" t="n">
        <f aca="false">'Central pensions'!N61</f>
        <v>3994690.38349657</v>
      </c>
      <c r="M61" s="67"/>
      <c r="N61" s="67" t="n">
        <f aca="false">'Central pensions'!L61</f>
        <v>1041339.55906907</v>
      </c>
      <c r="O61" s="9"/>
      <c r="P61" s="9" t="n">
        <f aca="false">'Central pensions'!X61</f>
        <v>26457610.3990791</v>
      </c>
      <c r="Q61" s="67"/>
      <c r="R61" s="67" t="n">
        <f aca="false">'Central SIPA income'!G56</f>
        <v>25457638.7355257</v>
      </c>
      <c r="S61" s="67"/>
      <c r="T61" s="9" t="n">
        <f aca="false">'Central SIPA income'!J56</f>
        <v>97339488.1621095</v>
      </c>
      <c r="U61" s="9"/>
      <c r="V61" s="67" t="n">
        <f aca="false">'Central SIPA income'!F56</f>
        <v>116669.651080877</v>
      </c>
      <c r="W61" s="67"/>
      <c r="X61" s="67" t="n">
        <f aca="false">'Central SIPA income'!M56</f>
        <v>293040.526721399</v>
      </c>
      <c r="Y61" s="9"/>
      <c r="Z61" s="9" t="n">
        <f aca="false">R61+V61-N61-L61-F61</f>
        <v>-3501453.388106</v>
      </c>
      <c r="AA61" s="9"/>
      <c r="AB61" s="9" t="n">
        <f aca="false">T61-P61-D61</f>
        <v>-61377633.909856</v>
      </c>
      <c r="AC61" s="50"/>
      <c r="AD61" s="9"/>
      <c r="AE61" s="9"/>
      <c r="AF61" s="9"/>
      <c r="AG61" s="9" t="n">
        <f aca="false">BF61/100*$AG$57</f>
        <v>5958165876.47573</v>
      </c>
      <c r="AH61" s="40" t="n">
        <f aca="false">(AG61-AG60)/AG60</f>
        <v>0.0105001205057226</v>
      </c>
      <c r="AI61" s="40" t="n">
        <f aca="false">(AG61-AG57)/AG57</f>
        <v>0.035989130798377</v>
      </c>
      <c r="AJ61" s="40" t="n">
        <f aca="false">AB61/AG61</f>
        <v>-0.010301430873583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12542465</v>
      </c>
      <c r="AY61" s="40" t="n">
        <f aca="false">(AW61-AW60)/AW60</f>
        <v>0.00311737037835925</v>
      </c>
      <c r="AZ61" s="39" t="n">
        <f aca="false">workers_and_wage_central!B49</f>
        <v>6645.28601329882</v>
      </c>
      <c r="BA61" s="40" t="n">
        <f aca="false">(AZ61-AZ60)/AZ60</f>
        <v>0.0073598068833947</v>
      </c>
      <c r="BB61" s="7"/>
      <c r="BC61" s="7"/>
      <c r="BD61" s="7"/>
      <c r="BE61" s="7"/>
      <c r="BF61" s="7" t="n">
        <f aca="false">BF60*(1+AY61)*(1+BA61)*(1-BE61)</f>
        <v>103.598913079838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0.0145032221741155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132588921.228015</v>
      </c>
      <c r="E62" s="6"/>
      <c r="F62" s="8" t="n">
        <f aca="false">'Central pensions'!I62</f>
        <v>24099605.9180866</v>
      </c>
      <c r="G62" s="6" t="n">
        <f aca="false">'Central pensions'!K62</f>
        <v>1305824.0216571</v>
      </c>
      <c r="H62" s="6" t="n">
        <f aca="false">'Central pensions'!V62</f>
        <v>7184258.48678316</v>
      </c>
      <c r="I62" s="8" t="n">
        <f aca="false">'Central pensions'!M62</f>
        <v>40386.3099481578</v>
      </c>
      <c r="J62" s="6" t="n">
        <f aca="false">'Central pensions'!W62</f>
        <v>222193.561446902</v>
      </c>
      <c r="K62" s="6"/>
      <c r="L62" s="8" t="n">
        <f aca="false">'Central pensions'!N62</f>
        <v>4803643.15125458</v>
      </c>
      <c r="M62" s="8"/>
      <c r="N62" s="8" t="n">
        <f aca="false">'Central pensions'!L62</f>
        <v>1045671.42401907</v>
      </c>
      <c r="O62" s="6"/>
      <c r="P62" s="6" t="n">
        <f aca="false">'Central pensions'!X62</f>
        <v>30679102.7994232</v>
      </c>
      <c r="Q62" s="8"/>
      <c r="R62" s="8" t="n">
        <f aca="false">'Central SIPA income'!G57</f>
        <v>22406630.9300817</v>
      </c>
      <c r="S62" s="8"/>
      <c r="T62" s="6" t="n">
        <f aca="false">'Central SIPA income'!J57</f>
        <v>85673695.3819613</v>
      </c>
      <c r="U62" s="6"/>
      <c r="V62" s="8" t="n">
        <f aca="false">'Central SIPA income'!F57</f>
        <v>116822.435469427</v>
      </c>
      <c r="W62" s="8"/>
      <c r="X62" s="8" t="n">
        <f aca="false">'Central SIPA income'!M57</f>
        <v>293424.277056476</v>
      </c>
      <c r="Y62" s="6"/>
      <c r="Z62" s="6" t="n">
        <f aca="false">R62+V62-N62-L62-F62</f>
        <v>-7425467.12780911</v>
      </c>
      <c r="AA62" s="6"/>
      <c r="AB62" s="6" t="n">
        <f aca="false">T62-P62-D62</f>
        <v>-77594328.6454771</v>
      </c>
      <c r="AC62" s="50"/>
      <c r="AD62" s="6"/>
      <c r="AE62" s="6"/>
      <c r="AF62" s="6"/>
      <c r="AG62" s="6" t="n">
        <f aca="false">BF62/100*$AG$57</f>
        <v>6005347001.17815</v>
      </c>
      <c r="AH62" s="61" t="n">
        <f aca="false">(AG62-AG61)/AG61</f>
        <v>0.00791873299276621</v>
      </c>
      <c r="AI62" s="61"/>
      <c r="AJ62" s="61" t="n">
        <f aca="false">AB62/AG62</f>
        <v>-0.0129208734533166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0.01322850343599</v>
      </c>
      <c r="AV62" s="5"/>
      <c r="AW62" s="65" t="n">
        <f aca="false">workers_and_wage_central!C50</f>
        <v>12588370</v>
      </c>
      <c r="AX62" s="5"/>
      <c r="AY62" s="61" t="n">
        <f aca="false">(AW62-AW61)/AW61</f>
        <v>0.00365996636227408</v>
      </c>
      <c r="AZ62" s="66" t="n">
        <f aca="false">workers_and_wage_central!B50</f>
        <v>6673.48353364636</v>
      </c>
      <c r="BA62" s="61" t="n">
        <f aca="false">(AZ62-AZ61)/AZ61</f>
        <v>0.00424323652753414</v>
      </c>
      <c r="BB62" s="5"/>
      <c r="BC62" s="5"/>
      <c r="BD62" s="5"/>
      <c r="BE62" s="5"/>
      <c r="BF62" s="5" t="n">
        <f aca="false">BF61*(1+AY62)*(1+BA62)*(1-BE62)</f>
        <v>104.419285210858</v>
      </c>
      <c r="BG62" s="5"/>
      <c r="BH62" s="5" t="n">
        <f aca="false">BH61+1</f>
        <v>31</v>
      </c>
      <c r="BI62" s="61" t="n">
        <f aca="false">T69/AG69</f>
        <v>0.0167199035205948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132988227.380221</v>
      </c>
      <c r="E63" s="9"/>
      <c r="F63" s="67" t="n">
        <f aca="false">'Central pensions'!I63</f>
        <v>24172184.5379268</v>
      </c>
      <c r="G63" s="9" t="n">
        <f aca="false">'Central pensions'!K63</f>
        <v>1425356.49955924</v>
      </c>
      <c r="H63" s="9" t="n">
        <f aca="false">'Central pensions'!V63</f>
        <v>7841890.91241807</v>
      </c>
      <c r="I63" s="67" t="n">
        <f aca="false">'Central pensions'!M63</f>
        <v>44083.1907080177</v>
      </c>
      <c r="J63" s="9" t="n">
        <f aca="false">'Central pensions'!W63</f>
        <v>242532.708631486</v>
      </c>
      <c r="K63" s="9"/>
      <c r="L63" s="67" t="n">
        <f aca="false">'Central pensions'!N63</f>
        <v>3958327.75907986</v>
      </c>
      <c r="M63" s="67"/>
      <c r="N63" s="67" t="n">
        <f aca="false">'Central pensions'!L63</f>
        <v>1049998.52314062</v>
      </c>
      <c r="O63" s="9"/>
      <c r="P63" s="9" t="n">
        <f aca="false">'Central pensions'!X63</f>
        <v>26316563.6336344</v>
      </c>
      <c r="Q63" s="67"/>
      <c r="R63" s="67" t="n">
        <f aca="false">'Central SIPA income'!G58</f>
        <v>26167783.9950748</v>
      </c>
      <c r="S63" s="67"/>
      <c r="T63" s="9" t="n">
        <f aca="false">'Central SIPA income'!J58</f>
        <v>100054790.111492</v>
      </c>
      <c r="U63" s="9"/>
      <c r="V63" s="67" t="n">
        <f aca="false">'Central SIPA income'!F58</f>
        <v>117207.519234493</v>
      </c>
      <c r="W63" s="67"/>
      <c r="X63" s="67" t="n">
        <f aca="false">'Central SIPA income'!M58</f>
        <v>294391.496451592</v>
      </c>
      <c r="Y63" s="9"/>
      <c r="Z63" s="9" t="n">
        <f aca="false">R63+V63-N63-L63-F63</f>
        <v>-2895519.30583798</v>
      </c>
      <c r="AA63" s="9"/>
      <c r="AB63" s="9" t="n">
        <f aca="false">T63-P63-D63</f>
        <v>-59250000.902363</v>
      </c>
      <c r="AC63" s="50"/>
      <c r="AD63" s="9"/>
      <c r="AE63" s="9"/>
      <c r="AF63" s="9"/>
      <c r="AG63" s="9" t="n">
        <f aca="false">BF63/100*$AG$57</f>
        <v>6080713838.52766</v>
      </c>
      <c r="AH63" s="40" t="n">
        <f aca="false">(AG63-AG62)/AG62</f>
        <v>0.0125499554538185</v>
      </c>
      <c r="AI63" s="40"/>
      <c r="AJ63" s="40" t="n">
        <f aca="false">AB63/AG63</f>
        <v>-0.00974392192688835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12670466</v>
      </c>
      <c r="AX63" s="7"/>
      <c r="AY63" s="40" t="n">
        <f aca="false">(AW63-AW62)/AW62</f>
        <v>0.00652157507286487</v>
      </c>
      <c r="AZ63" s="39" t="n">
        <f aca="false">workers_and_wage_central!B51</f>
        <v>6713.45316589586</v>
      </c>
      <c r="BA63" s="40" t="n">
        <f aca="false">(AZ63-AZ62)/AZ62</f>
        <v>0.00598932057717402</v>
      </c>
      <c r="BB63" s="7"/>
      <c r="BC63" s="7"/>
      <c r="BD63" s="7"/>
      <c r="BE63" s="7"/>
      <c r="BF63" s="7" t="n">
        <f aca="false">BF62*(1+AY63)*(1+BA63)*(1-BE63)</f>
        <v>105.729742588774</v>
      </c>
      <c r="BG63" s="7"/>
      <c r="BH63" s="7" t="n">
        <f aca="false">BH62+1</f>
        <v>32</v>
      </c>
      <c r="BI63" s="40" t="n">
        <f aca="false">T70/AG70</f>
        <v>0.0145427497673533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134384419.976592</v>
      </c>
      <c r="E64" s="9"/>
      <c r="F64" s="67" t="n">
        <f aca="false">'Central pensions'!I64</f>
        <v>24425959.069363</v>
      </c>
      <c r="G64" s="9" t="n">
        <f aca="false">'Central pensions'!K64</f>
        <v>1505469.10691209</v>
      </c>
      <c r="H64" s="9" t="n">
        <f aca="false">'Central pensions'!V64</f>
        <v>8282646.84103288</v>
      </c>
      <c r="I64" s="67" t="n">
        <f aca="false">'Central pensions'!M64</f>
        <v>46560.9002137762</v>
      </c>
      <c r="J64" s="9" t="n">
        <f aca="false">'Central pensions'!W64</f>
        <v>256164.335289678</v>
      </c>
      <c r="K64" s="9"/>
      <c r="L64" s="67" t="n">
        <f aca="false">'Central pensions'!N64</f>
        <v>3983446.22637595</v>
      </c>
      <c r="M64" s="67"/>
      <c r="N64" s="67" t="n">
        <f aca="false">'Central pensions'!L64</f>
        <v>1062591.60655319</v>
      </c>
      <c r="O64" s="9"/>
      <c r="P64" s="9" t="n">
        <f aca="false">'Central pensions'!X64</f>
        <v>26516186.9092175</v>
      </c>
      <c r="Q64" s="67"/>
      <c r="R64" s="67" t="n">
        <f aca="false">'Central SIPA income'!G59</f>
        <v>23195098.0807582</v>
      </c>
      <c r="S64" s="67"/>
      <c r="T64" s="9" t="n">
        <f aca="false">'Central SIPA income'!J59</f>
        <v>88688467.8703614</v>
      </c>
      <c r="U64" s="9"/>
      <c r="V64" s="67" t="n">
        <f aca="false">'Central SIPA income'!F59</f>
        <v>118633.061578643</v>
      </c>
      <c r="W64" s="67"/>
      <c r="X64" s="67" t="n">
        <f aca="false">'Central SIPA income'!M59</f>
        <v>297972.047824834</v>
      </c>
      <c r="Y64" s="9"/>
      <c r="Z64" s="9" t="n">
        <f aca="false">R64+V64-N64-L64-F64</f>
        <v>-6158265.75995527</v>
      </c>
      <c r="AA64" s="9"/>
      <c r="AB64" s="9" t="n">
        <f aca="false">T64-P64-D64</f>
        <v>-72212139.0154477</v>
      </c>
      <c r="AC64" s="50"/>
      <c r="AD64" s="9"/>
      <c r="AE64" s="9"/>
      <c r="AF64" s="9"/>
      <c r="AG64" s="9" t="n">
        <f aca="false">BF64/100*$AG$57</f>
        <v>6189169695.07051</v>
      </c>
      <c r="AH64" s="40" t="n">
        <f aca="false">(AG64-AG63)/AG63</f>
        <v>0.0178360402121993</v>
      </c>
      <c r="AI64" s="40"/>
      <c r="AJ64" s="40" t="n">
        <f aca="false">AB64/AG64</f>
        <v>-0.0116675002582273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12802952</v>
      </c>
      <c r="AY64" s="40" t="n">
        <f aca="false">(AW64-AW63)/AW63</f>
        <v>0.0104562847175471</v>
      </c>
      <c r="AZ64" s="39" t="n">
        <f aca="false">workers_and_wage_central!B52</f>
        <v>6762.4841270947</v>
      </c>
      <c r="BA64" s="40" t="n">
        <f aca="false">(AZ64-AZ63)/AZ63</f>
        <v>0.00730338917800386</v>
      </c>
      <c r="BB64" s="7"/>
      <c r="BC64" s="7"/>
      <c r="BD64" s="7"/>
      <c r="BE64" s="7"/>
      <c r="BF64" s="7" t="n">
        <f aca="false">BF63*(1+AY64)*(1+BA64)*(1-BE64)</f>
        <v>107.615542529212</v>
      </c>
      <c r="BG64" s="7"/>
      <c r="BH64" s="0" t="n">
        <f aca="false">BH63+1</f>
        <v>33</v>
      </c>
      <c r="BI64" s="40" t="n">
        <f aca="false">T71/AG71</f>
        <v>0.0167733592905119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135290182.406359</v>
      </c>
      <c r="E65" s="9"/>
      <c r="F65" s="67" t="n">
        <f aca="false">'Central pensions'!I65</f>
        <v>24590592.1126869</v>
      </c>
      <c r="G65" s="9" t="n">
        <f aca="false">'Central pensions'!K65</f>
        <v>1550464.54968597</v>
      </c>
      <c r="H65" s="9" t="n">
        <f aca="false">'Central pensions'!V65</f>
        <v>8530198.4913729</v>
      </c>
      <c r="I65" s="67" t="n">
        <f aca="false">'Central pensions'!M65</f>
        <v>47952.511845958</v>
      </c>
      <c r="J65" s="9" t="n">
        <f aca="false">'Central pensions'!W65</f>
        <v>263820.571898131</v>
      </c>
      <c r="K65" s="9"/>
      <c r="L65" s="67" t="n">
        <f aca="false">'Central pensions'!N65</f>
        <v>4007628.57764392</v>
      </c>
      <c r="M65" s="67"/>
      <c r="N65" s="67" t="n">
        <f aca="false">'Central pensions'!L65</f>
        <v>1070353.70466637</v>
      </c>
      <c r="O65" s="9"/>
      <c r="P65" s="9" t="n">
        <f aca="false">'Central pensions'!X65</f>
        <v>26684374.0185346</v>
      </c>
      <c r="Q65" s="67"/>
      <c r="R65" s="67" t="n">
        <f aca="false">'Central SIPA income'!G60</f>
        <v>27195012.8875543</v>
      </c>
      <c r="S65" s="67"/>
      <c r="T65" s="9" t="n">
        <f aca="false">'Central SIPA income'!J60</f>
        <v>103982488.813563</v>
      </c>
      <c r="U65" s="9"/>
      <c r="V65" s="67" t="n">
        <f aca="false">'Central SIPA income'!F60</f>
        <v>119172.618173966</v>
      </c>
      <c r="W65" s="67"/>
      <c r="X65" s="67" t="n">
        <f aca="false">'Central SIPA income'!M60</f>
        <v>299327.258433802</v>
      </c>
      <c r="Y65" s="9"/>
      <c r="Z65" s="9" t="n">
        <f aca="false">R65+V65-N65-L65-F65</f>
        <v>-2354388.88926885</v>
      </c>
      <c r="AA65" s="9"/>
      <c r="AB65" s="9" t="n">
        <f aca="false">T65-P65-D65</f>
        <v>-57992067.6113308</v>
      </c>
      <c r="AC65" s="50"/>
      <c r="AD65" s="9"/>
      <c r="AE65" s="9"/>
      <c r="AF65" s="9"/>
      <c r="AG65" s="9" t="n">
        <f aca="false">BF65/100*$AG$57</f>
        <v>6279589039.58633</v>
      </c>
      <c r="AH65" s="40" t="n">
        <f aca="false">(AG65-AG64)/AG64</f>
        <v>0.0146092850851758</v>
      </c>
      <c r="AI65" s="40" t="n">
        <f aca="false">(AG65-AG61)/AG61</f>
        <v>0.0539466624082519</v>
      </c>
      <c r="AJ65" s="40" t="n">
        <f aca="false">AB65/AG65</f>
        <v>-0.00923501000555142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12867979</v>
      </c>
      <c r="AY65" s="40" t="n">
        <f aca="false">(AW65-AW64)/AW64</f>
        <v>0.00507906301609191</v>
      </c>
      <c r="AZ65" s="39" t="n">
        <f aca="false">workers_and_wage_central!B53</f>
        <v>6826.6064213911</v>
      </c>
      <c r="BA65" s="40" t="n">
        <f aca="false">(AZ65-AZ64)/AZ64</f>
        <v>0.00948206207826601</v>
      </c>
      <c r="BB65" s="7"/>
      <c r="BC65" s="7"/>
      <c r="BD65" s="7"/>
      <c r="BE65" s="7"/>
      <c r="BF65" s="7" t="n">
        <f aca="false">BF64*(1+AY65)*(1+BA65)*(1-BE65)</f>
        <v>109.187728669618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0.0146044453884011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136056644.815145</v>
      </c>
      <c r="E66" s="6"/>
      <c r="F66" s="8" t="n">
        <f aca="false">'Central pensions'!I66</f>
        <v>24729905.7282717</v>
      </c>
      <c r="G66" s="6" t="n">
        <f aca="false">'Central pensions'!K66</f>
        <v>1605851.91478897</v>
      </c>
      <c r="H66" s="6" t="n">
        <f aca="false">'Central pensions'!V66</f>
        <v>8834923.43225489</v>
      </c>
      <c r="I66" s="8" t="n">
        <f aca="false">'Central pensions'!M66</f>
        <v>49665.5231378037</v>
      </c>
      <c r="J66" s="6" t="n">
        <f aca="false">'Central pensions'!W66</f>
        <v>273245.054605825</v>
      </c>
      <c r="K66" s="6"/>
      <c r="L66" s="8" t="n">
        <f aca="false">'Central pensions'!N66</f>
        <v>4834697.00035727</v>
      </c>
      <c r="M66" s="8"/>
      <c r="N66" s="8" t="n">
        <f aca="false">'Central pensions'!L66</f>
        <v>1077676.21214176</v>
      </c>
      <c r="O66" s="6"/>
      <c r="P66" s="6" t="n">
        <f aca="false">'Central pensions'!X66</f>
        <v>31016322.2713527</v>
      </c>
      <c r="Q66" s="8"/>
      <c r="R66" s="8" t="n">
        <f aca="false">'Central SIPA income'!G61</f>
        <v>23832345.9271402</v>
      </c>
      <c r="S66" s="8"/>
      <c r="T66" s="6" t="n">
        <f aca="false">'Central SIPA income'!J61</f>
        <v>91125040.2423572</v>
      </c>
      <c r="U66" s="6"/>
      <c r="V66" s="8" t="n">
        <f aca="false">'Central SIPA income'!F61</f>
        <v>112974.196226781</v>
      </c>
      <c r="W66" s="8"/>
      <c r="X66" s="8" t="n">
        <f aca="false">'Central SIPA income'!M61</f>
        <v>283758.609557109</v>
      </c>
      <c r="Y66" s="6"/>
      <c r="Z66" s="6" t="n">
        <f aca="false">R66+V66-N66-L66-F66</f>
        <v>-6696958.81740373</v>
      </c>
      <c r="AA66" s="6"/>
      <c r="AB66" s="6" t="n">
        <f aca="false">T66-P66-D66</f>
        <v>-75947926.8441401</v>
      </c>
      <c r="AC66" s="50"/>
      <c r="AD66" s="6"/>
      <c r="AE66" s="6"/>
      <c r="AF66" s="6"/>
      <c r="AG66" s="6" t="n">
        <f aca="false">BF66/100*$AG$57</f>
        <v>6301383073.75574</v>
      </c>
      <c r="AH66" s="61" t="n">
        <f aca="false">(AG66-AG65)/AG65</f>
        <v>0.00347061472208162</v>
      </c>
      <c r="AI66" s="61"/>
      <c r="AJ66" s="61" t="n">
        <f aca="false">AB66/AG66</f>
        <v>-0.0120525805137052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0.00592136901056095</v>
      </c>
      <c r="AV66" s="5"/>
      <c r="AW66" s="65" t="n">
        <f aca="false">workers_and_wage_central!C54</f>
        <v>12865011</v>
      </c>
      <c r="AX66" s="5"/>
      <c r="AY66" s="61" t="n">
        <f aca="false">(AW66-AW65)/AW65</f>
        <v>-0.00023065005001951</v>
      </c>
      <c r="AZ66" s="66" t="n">
        <f aca="false">workers_and_wage_central!B54</f>
        <v>6851.87932844887</v>
      </c>
      <c r="BA66" s="61" t="n">
        <f aca="false">(AZ66-AZ65)/AZ65</f>
        <v>0.00370211866595653</v>
      </c>
      <c r="BB66" s="5"/>
      <c r="BC66" s="5"/>
      <c r="BD66" s="5"/>
      <c r="BE66" s="5"/>
      <c r="BF66" s="5" t="n">
        <f aca="false">BF65*(1+AY66)*(1+BA66)*(1-BE66)</f>
        <v>109.566677208209</v>
      </c>
      <c r="BG66" s="5"/>
      <c r="BH66" s="5" t="n">
        <f aca="false">BH65+1</f>
        <v>35</v>
      </c>
      <c r="BI66" s="61" t="n">
        <f aca="false">T73/AG73</f>
        <v>0.0168119475792371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136870126.02075</v>
      </c>
      <c r="E67" s="9"/>
      <c r="F67" s="67" t="n">
        <f aca="false">'Central pensions'!I67</f>
        <v>24877765.5667506</v>
      </c>
      <c r="G67" s="9" t="n">
        <f aca="false">'Central pensions'!K67</f>
        <v>1657537.32993237</v>
      </c>
      <c r="H67" s="9" t="n">
        <f aca="false">'Central pensions'!V67</f>
        <v>9119281.33671102</v>
      </c>
      <c r="I67" s="67" t="n">
        <f aca="false">'Central pensions'!M67</f>
        <v>51264.041131929</v>
      </c>
      <c r="J67" s="9" t="n">
        <f aca="false">'Central pensions'!W67</f>
        <v>282039.628970445</v>
      </c>
      <c r="K67" s="9"/>
      <c r="L67" s="67" t="n">
        <f aca="false">'Central pensions'!N67</f>
        <v>4007130.6340739</v>
      </c>
      <c r="M67" s="67"/>
      <c r="N67" s="67" t="n">
        <f aca="false">'Central pensions'!L67</f>
        <v>1085617.45544514</v>
      </c>
      <c r="O67" s="9"/>
      <c r="P67" s="9" t="n">
        <f aca="false">'Central pensions'!X67</f>
        <v>26765766.8402329</v>
      </c>
      <c r="Q67" s="67"/>
      <c r="R67" s="67" t="n">
        <f aca="false">'Central SIPA income'!G62</f>
        <v>27707315.2234507</v>
      </c>
      <c r="S67" s="67"/>
      <c r="T67" s="9" t="n">
        <f aca="false">'Central SIPA income'!J62</f>
        <v>105941321.196977</v>
      </c>
      <c r="U67" s="9"/>
      <c r="V67" s="67" t="n">
        <f aca="false">'Central SIPA income'!F62</f>
        <v>114239.606223144</v>
      </c>
      <c r="W67" s="67"/>
      <c r="X67" s="67" t="n">
        <f aca="false">'Central SIPA income'!M62</f>
        <v>286936.954640147</v>
      </c>
      <c r="Y67" s="9"/>
      <c r="Z67" s="9" t="n">
        <f aca="false">R67+V67-N67-L67-F67</f>
        <v>-2148958.82659584</v>
      </c>
      <c r="AA67" s="9"/>
      <c r="AB67" s="9" t="n">
        <f aca="false">T67-P67-D67</f>
        <v>-57694571.6640067</v>
      </c>
      <c r="AC67" s="50"/>
      <c r="AD67" s="9"/>
      <c r="AE67" s="9"/>
      <c r="AF67" s="9"/>
      <c r="AG67" s="9" t="n">
        <f aca="false">BF67/100*$AG$57</f>
        <v>6340783641.35248</v>
      </c>
      <c r="AH67" s="40" t="n">
        <f aca="false">(AG67-AG66)/AG66</f>
        <v>0.00625268566211119</v>
      </c>
      <c r="AI67" s="40"/>
      <c r="AJ67" s="40" t="n">
        <f aca="false">AB67/AG67</f>
        <v>-0.00909896551078354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12911273</v>
      </c>
      <c r="AX67" s="7"/>
      <c r="AY67" s="40" t="n">
        <f aca="false">(AW67-AW66)/AW66</f>
        <v>0.00359595495099071</v>
      </c>
      <c r="AZ67" s="39" t="n">
        <f aca="false">workers_and_wage_central!B55</f>
        <v>6870.01770191578</v>
      </c>
      <c r="BA67" s="40" t="n">
        <f aca="false">(AZ67-AZ66)/AZ66</f>
        <v>0.00264721145797177</v>
      </c>
      <c r="BB67" s="7"/>
      <c r="BC67" s="7"/>
      <c r="BD67" s="7"/>
      <c r="BE67" s="7"/>
      <c r="BF67" s="7" t="n">
        <f aca="false">BF66*(1+AY67)*(1+BA67)*(1-BE67)</f>
        <v>110.251763199834</v>
      </c>
      <c r="BG67" s="7"/>
      <c r="BH67" s="7" t="n">
        <f aca="false">BH66+1</f>
        <v>36</v>
      </c>
      <c r="BI67" s="40" t="n">
        <f aca="false">T74/AG74</f>
        <v>0.0146460552736642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137531971.564953</v>
      </c>
      <c r="E68" s="9"/>
      <c r="F68" s="67" t="n">
        <f aca="false">'Central pensions'!I68</f>
        <v>24998063.8288241</v>
      </c>
      <c r="G68" s="9" t="n">
        <f aca="false">'Central pensions'!K68</f>
        <v>1733594.84939154</v>
      </c>
      <c r="H68" s="9" t="n">
        <f aca="false">'Central pensions'!V68</f>
        <v>9537727.36817923</v>
      </c>
      <c r="I68" s="67" t="n">
        <f aca="false">'Central pensions'!M68</f>
        <v>53616.3355481918</v>
      </c>
      <c r="J68" s="9" t="n">
        <f aca="false">'Central pensions'!W68</f>
        <v>294981.258809665</v>
      </c>
      <c r="K68" s="9"/>
      <c r="L68" s="67" t="n">
        <f aca="false">'Central pensions'!N68</f>
        <v>4042747.64333911</v>
      </c>
      <c r="M68" s="67"/>
      <c r="N68" s="67" t="n">
        <f aca="false">'Central pensions'!L68</f>
        <v>1092575.31155085</v>
      </c>
      <c r="O68" s="9"/>
      <c r="P68" s="9" t="n">
        <f aca="false">'Central pensions'!X68</f>
        <v>26988863.7420204</v>
      </c>
      <c r="Q68" s="67"/>
      <c r="R68" s="67" t="n">
        <f aca="false">'Central SIPA income'!G63</f>
        <v>24228376.5800018</v>
      </c>
      <c r="S68" s="67"/>
      <c r="T68" s="9" t="n">
        <f aca="false">'Central SIPA income'!J63</f>
        <v>92639297.7682234</v>
      </c>
      <c r="U68" s="9"/>
      <c r="V68" s="67" t="n">
        <f aca="false">'Central SIPA income'!F63</f>
        <v>112152.218145483</v>
      </c>
      <c r="W68" s="67"/>
      <c r="X68" s="67" t="n">
        <f aca="false">'Central SIPA income'!M63</f>
        <v>281694.037599744</v>
      </c>
      <c r="Y68" s="9"/>
      <c r="Z68" s="9" t="n">
        <f aca="false">R68+V68-N68-L68-F68</f>
        <v>-5792857.98556671</v>
      </c>
      <c r="AA68" s="9"/>
      <c r="AB68" s="9" t="n">
        <f aca="false">T68-P68-D68</f>
        <v>-71881537.5387498</v>
      </c>
      <c r="AC68" s="50"/>
      <c r="AD68" s="9"/>
      <c r="AE68" s="9"/>
      <c r="AF68" s="9"/>
      <c r="AG68" s="9" t="n">
        <f aca="false">BF68/100*$AG$57</f>
        <v>6387497664.73</v>
      </c>
      <c r="AH68" s="40" t="n">
        <f aca="false">(AG68-AG67)/AG67</f>
        <v>0.00736723187854418</v>
      </c>
      <c r="AI68" s="40"/>
      <c r="AJ68" s="40" t="n">
        <f aca="false">AB68/AG68</f>
        <v>-0.0112534737876555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12964381</v>
      </c>
      <c r="AY68" s="40" t="n">
        <f aca="false">(AW68-AW67)/AW67</f>
        <v>0.0041133047066699</v>
      </c>
      <c r="AZ68" s="39" t="n">
        <f aca="false">workers_and_wage_central!B56</f>
        <v>6892.28066483714</v>
      </c>
      <c r="BA68" s="40" t="n">
        <f aca="false">(AZ68-AZ67)/AZ67</f>
        <v>0.00324059760648726</v>
      </c>
      <c r="BB68" s="7"/>
      <c r="BC68" s="7"/>
      <c r="BD68" s="7"/>
      <c r="BE68" s="7"/>
      <c r="BF68" s="7" t="n">
        <f aca="false">BF67*(1+AY68)*(1+BA68)*(1-BE68)</f>
        <v>111.064013504345</v>
      </c>
      <c r="BG68" s="7"/>
      <c r="BH68" s="0" t="n">
        <f aca="false">BH67+1</f>
        <v>37</v>
      </c>
      <c r="BI68" s="40" t="n">
        <f aca="false">T75/AG75</f>
        <v>0.0168461688161051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138581799.732796</v>
      </c>
      <c r="E69" s="9"/>
      <c r="F69" s="67" t="n">
        <f aca="false">'Central pensions'!I69</f>
        <v>25188882.5253818</v>
      </c>
      <c r="G69" s="9" t="n">
        <f aca="false">'Central pensions'!K69</f>
        <v>1824446.95700109</v>
      </c>
      <c r="H69" s="9" t="n">
        <f aca="false">'Central pensions'!V69</f>
        <v>10037568.8585416</v>
      </c>
      <c r="I69" s="67" t="n">
        <f aca="false">'Central pensions'!M69</f>
        <v>56426.1945464253</v>
      </c>
      <c r="J69" s="9" t="n">
        <f aca="false">'Central pensions'!W69</f>
        <v>310440.273975511</v>
      </c>
      <c r="K69" s="9"/>
      <c r="L69" s="67" t="n">
        <f aca="false">'Central pensions'!N69</f>
        <v>4012516.81416802</v>
      </c>
      <c r="M69" s="67"/>
      <c r="N69" s="67" t="n">
        <f aca="false">'Central pensions'!L69</f>
        <v>1102256.63509832</v>
      </c>
      <c r="O69" s="9"/>
      <c r="P69" s="9" t="n">
        <f aca="false">'Central pensions'!X69</f>
        <v>26885259.6114462</v>
      </c>
      <c r="Q69" s="67"/>
      <c r="R69" s="67" t="n">
        <f aca="false">'Central SIPA income'!G64</f>
        <v>28115662.8583769</v>
      </c>
      <c r="S69" s="67"/>
      <c r="T69" s="9" t="n">
        <f aca="false">'Central SIPA income'!J64</f>
        <v>107502673.771301</v>
      </c>
      <c r="U69" s="9"/>
      <c r="V69" s="67" t="n">
        <f aca="false">'Central SIPA income'!F64</f>
        <v>115484.146786737</v>
      </c>
      <c r="W69" s="67"/>
      <c r="X69" s="67" t="n">
        <f aca="false">'Central SIPA income'!M64</f>
        <v>290062.881724891</v>
      </c>
      <c r="Y69" s="9"/>
      <c r="Z69" s="9" t="n">
        <f aca="false">R69+V69-N69-L69-F69</f>
        <v>-2072508.96948451</v>
      </c>
      <c r="AA69" s="9"/>
      <c r="AB69" s="9" t="n">
        <f aca="false">T69-P69-D69</f>
        <v>-57964385.5729416</v>
      </c>
      <c r="AC69" s="50"/>
      <c r="AD69" s="9"/>
      <c r="AE69" s="9"/>
      <c r="AF69" s="9"/>
      <c r="AG69" s="9" t="n">
        <f aca="false">BF69/100*$AG$57</f>
        <v>6429622852.72063</v>
      </c>
      <c r="AH69" s="40" t="n">
        <f aca="false">(AG69-AG68)/AG68</f>
        <v>0.0065949437795068</v>
      </c>
      <c r="AI69" s="40" t="n">
        <f aca="false">(AG69-AG65)/AG65</f>
        <v>0.0238922980769114</v>
      </c>
      <c r="AJ69" s="40" t="n">
        <f aca="false">AB69/AG69</f>
        <v>-0.00901520771912998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13029767</v>
      </c>
      <c r="AY69" s="40" t="n">
        <f aca="false">(AW69-AW68)/AW68</f>
        <v>0.00504351114025421</v>
      </c>
      <c r="AZ69" s="39" t="n">
        <f aca="false">workers_and_wage_central!B57</f>
        <v>6902.91991484352</v>
      </c>
      <c r="BA69" s="40" t="n">
        <f aca="false">(AZ69-AZ68)/AZ68</f>
        <v>0.00154364723721506</v>
      </c>
      <c r="BB69" s="7"/>
      <c r="BC69" s="7"/>
      <c r="BD69" s="7"/>
      <c r="BE69" s="7"/>
      <c r="BF69" s="7" t="n">
        <f aca="false">BF68*(1+AY69)*(1+BA69)*(1-BE69)</f>
        <v>111.796474429333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0.0146625759946675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139816201.45333</v>
      </c>
      <c r="E70" s="6"/>
      <c r="F70" s="8" t="n">
        <f aca="false">'Central pensions'!I70</f>
        <v>25413249.6499797</v>
      </c>
      <c r="G70" s="6" t="n">
        <f aca="false">'Central pensions'!K70</f>
        <v>1892992.43302018</v>
      </c>
      <c r="H70" s="6" t="n">
        <f aca="false">'Central pensions'!V70</f>
        <v>10414685.8434135</v>
      </c>
      <c r="I70" s="8" t="n">
        <f aca="false">'Central pensions'!M70</f>
        <v>58546.1577222738</v>
      </c>
      <c r="J70" s="6" t="n">
        <f aca="false">'Central pensions'!W70</f>
        <v>322103.685878771</v>
      </c>
      <c r="K70" s="6"/>
      <c r="L70" s="8" t="n">
        <f aca="false">'Central pensions'!N70</f>
        <v>4929711.22015867</v>
      </c>
      <c r="M70" s="8"/>
      <c r="N70" s="8" t="n">
        <f aca="false">'Central pensions'!L70</f>
        <v>1114273.87884109</v>
      </c>
      <c r="O70" s="6"/>
      <c r="P70" s="6" t="n">
        <f aca="false">'Central pensions'!X70</f>
        <v>31710701.0737031</v>
      </c>
      <c r="Q70" s="8"/>
      <c r="R70" s="8" t="n">
        <f aca="false">'Central SIPA income'!G65</f>
        <v>24568909.6638159</v>
      </c>
      <c r="S70" s="8"/>
      <c r="T70" s="6" t="n">
        <f aca="false">'Central SIPA income'!J65</f>
        <v>93941355.528768</v>
      </c>
      <c r="U70" s="6"/>
      <c r="V70" s="8" t="n">
        <f aca="false">'Central SIPA income'!F65</f>
        <v>117171.53628789</v>
      </c>
      <c r="W70" s="8"/>
      <c r="X70" s="8" t="n">
        <f aca="false">'Central SIPA income'!M65</f>
        <v>294301.117663895</v>
      </c>
      <c r="Y70" s="6"/>
      <c r="Z70" s="6" t="n">
        <f aca="false">R70+V70-N70-L70-F70</f>
        <v>-6771153.54887563</v>
      </c>
      <c r="AA70" s="6"/>
      <c r="AB70" s="6" t="n">
        <f aca="false">T70-P70-D70</f>
        <v>-77585546.9982647</v>
      </c>
      <c r="AC70" s="50"/>
      <c r="AD70" s="6"/>
      <c r="AE70" s="6"/>
      <c r="AF70" s="6"/>
      <c r="AG70" s="6" t="n">
        <f aca="false">BF70/100*$AG$57</f>
        <v>6459669390.69905</v>
      </c>
      <c r="AH70" s="61" t="n">
        <f aca="false">(AG70-AG69)/AG69</f>
        <v>0.0046731415926991</v>
      </c>
      <c r="AI70" s="61"/>
      <c r="AJ70" s="61" t="n">
        <f aca="false">AB70/AG70</f>
        <v>-0.0120107612798228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0.00510686304511712</v>
      </c>
      <c r="AV70" s="5"/>
      <c r="AW70" s="65" t="n">
        <f aca="false">workers_and_wage_central!C58</f>
        <v>13052820</v>
      </c>
      <c r="AX70" s="5"/>
      <c r="AY70" s="61" t="n">
        <f aca="false">(AW70-AW69)/AW69</f>
        <v>0.00176925650320531</v>
      </c>
      <c r="AZ70" s="66" t="n">
        <f aca="false">workers_and_wage_central!B58</f>
        <v>6922.92979844152</v>
      </c>
      <c r="BA70" s="61" t="n">
        <f aca="false">(AZ70-AZ69)/AZ69</f>
        <v>0.00289875644580099</v>
      </c>
      <c r="BB70" s="5"/>
      <c r="BC70" s="5"/>
      <c r="BD70" s="5"/>
      <c r="BE70" s="5"/>
      <c r="BF70" s="5" t="n">
        <f aca="false">BF69*(1+AY70)*(1+BA70)*(1-BE70)</f>
        <v>112.318915183906</v>
      </c>
      <c r="BG70" s="5"/>
      <c r="BH70" s="5" t="n">
        <f aca="false">BH69+1</f>
        <v>39</v>
      </c>
      <c r="BI70" s="61" t="n">
        <f aca="false">T77/AG77</f>
        <v>0.0169520828365331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140295125.583875</v>
      </c>
      <c r="E71" s="9"/>
      <c r="F71" s="67" t="n">
        <f aca="false">'Central pensions'!I71</f>
        <v>25500299.779839</v>
      </c>
      <c r="G71" s="9" t="n">
        <f aca="false">'Central pensions'!K71</f>
        <v>1956032.69707755</v>
      </c>
      <c r="H71" s="9" t="n">
        <f aca="false">'Central pensions'!V71</f>
        <v>10761514.7763723</v>
      </c>
      <c r="I71" s="67" t="n">
        <f aca="false">'Central pensions'!M71</f>
        <v>60495.8566106453</v>
      </c>
      <c r="J71" s="9" t="n">
        <f aca="false">'Central pensions'!W71</f>
        <v>332830.353908418</v>
      </c>
      <c r="K71" s="9"/>
      <c r="L71" s="67" t="n">
        <f aca="false">'Central pensions'!N71</f>
        <v>4082516.98883316</v>
      </c>
      <c r="M71" s="67"/>
      <c r="N71" s="67" t="n">
        <f aca="false">'Central pensions'!L71</f>
        <v>1118191.11444145</v>
      </c>
      <c r="O71" s="9"/>
      <c r="P71" s="9" t="n">
        <f aca="false">'Central pensions'!X71</f>
        <v>27336157.6544649</v>
      </c>
      <c r="Q71" s="67"/>
      <c r="R71" s="67" t="n">
        <f aca="false">'Central SIPA income'!G66</f>
        <v>28542037.160683</v>
      </c>
      <c r="S71" s="67"/>
      <c r="T71" s="9" t="n">
        <f aca="false">'Central SIPA income'!J66</f>
        <v>109132952.870754</v>
      </c>
      <c r="U71" s="9"/>
      <c r="V71" s="67" t="n">
        <f aca="false">'Central SIPA income'!F66</f>
        <v>119548.372453702</v>
      </c>
      <c r="W71" s="67"/>
      <c r="X71" s="67" t="n">
        <f aca="false">'Central SIPA income'!M66</f>
        <v>300271.044851534</v>
      </c>
      <c r="Y71" s="9"/>
      <c r="Z71" s="9" t="n">
        <f aca="false">R71+V71-N71-L71-F71</f>
        <v>-2039422.34997685</v>
      </c>
      <c r="AA71" s="9"/>
      <c r="AB71" s="9" t="n">
        <f aca="false">T71-P71-D71</f>
        <v>-58498330.3675858</v>
      </c>
      <c r="AC71" s="50"/>
      <c r="AD71" s="9"/>
      <c r="AE71" s="9"/>
      <c r="AF71" s="9"/>
      <c r="AG71" s="9" t="n">
        <f aca="false">BF71/100*$AG$57</f>
        <v>6506326549.17768</v>
      </c>
      <c r="AH71" s="40" t="n">
        <f aca="false">(AG71-AG70)/AG70</f>
        <v>0.00722284000258837</v>
      </c>
      <c r="AI71" s="40"/>
      <c r="AJ71" s="40" t="n">
        <f aca="false">AB71/AG71</f>
        <v>-0.00899099206371363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13075572</v>
      </c>
      <c r="AX71" s="7"/>
      <c r="AY71" s="40" t="n">
        <f aca="false">(AW71-AW70)/AW70</f>
        <v>0.00174307161211141</v>
      </c>
      <c r="AZ71" s="39" t="n">
        <f aca="false">workers_and_wage_central!B59</f>
        <v>6960.7998401259</v>
      </c>
      <c r="BA71" s="40" t="n">
        <f aca="false">(AZ71-AZ70)/AZ70</f>
        <v>0.0054702333819571</v>
      </c>
      <c r="BB71" s="7"/>
      <c r="BC71" s="7"/>
      <c r="BD71" s="7"/>
      <c r="BE71" s="7"/>
      <c r="BF71" s="7" t="n">
        <f aca="false">BF70*(1+AY71)*(1+BA71)*(1-BE71)</f>
        <v>113.130176737543</v>
      </c>
      <c r="BG71" s="7"/>
      <c r="BH71" s="7" t="n">
        <f aca="false">BH70+1</f>
        <v>40</v>
      </c>
      <c r="BI71" s="40" t="n">
        <f aca="false">T78/AG78</f>
        <v>0.0147072643886963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140885809.737678</v>
      </c>
      <c r="E72" s="9"/>
      <c r="F72" s="67" t="n">
        <f aca="false">'Central pensions'!I72</f>
        <v>25607663.6168539</v>
      </c>
      <c r="G72" s="9" t="n">
        <f aca="false">'Central pensions'!K72</f>
        <v>2015725.79683263</v>
      </c>
      <c r="H72" s="9" t="n">
        <f aca="false">'Central pensions'!V72</f>
        <v>11089928.5989129</v>
      </c>
      <c r="I72" s="67" t="n">
        <f aca="false">'Central pensions'!M72</f>
        <v>62342.0349535865</v>
      </c>
      <c r="J72" s="9" t="n">
        <f aca="false">'Central pensions'!W72</f>
        <v>342987.482440607</v>
      </c>
      <c r="K72" s="9"/>
      <c r="L72" s="67" t="n">
        <f aca="false">'Central pensions'!N72</f>
        <v>4033825.57348746</v>
      </c>
      <c r="M72" s="67"/>
      <c r="N72" s="67" t="n">
        <f aca="false">'Central pensions'!L72</f>
        <v>1122906.3662588</v>
      </c>
      <c r="O72" s="9"/>
      <c r="P72" s="9" t="n">
        <f aca="false">'Central pensions'!X72</f>
        <v>27109439.5930417</v>
      </c>
      <c r="Q72" s="67"/>
      <c r="R72" s="67" t="n">
        <f aca="false">'Central SIPA income'!G67</f>
        <v>24889832.5755086</v>
      </c>
      <c r="S72" s="67"/>
      <c r="T72" s="9" t="n">
        <f aca="false">'Central SIPA income'!J67</f>
        <v>95168432.0965591</v>
      </c>
      <c r="U72" s="9"/>
      <c r="V72" s="67" t="n">
        <f aca="false">'Central SIPA income'!F67</f>
        <v>119454.112035642</v>
      </c>
      <c r="W72" s="67"/>
      <c r="X72" s="67" t="n">
        <f aca="false">'Central SIPA income'!M67</f>
        <v>300034.289857399</v>
      </c>
      <c r="Y72" s="9"/>
      <c r="Z72" s="9" t="n">
        <f aca="false">R72+V72-N72-L72-F72</f>
        <v>-5755108.86905598</v>
      </c>
      <c r="AA72" s="9"/>
      <c r="AB72" s="9" t="n">
        <f aca="false">T72-P72-D72</f>
        <v>-72826817.2341605</v>
      </c>
      <c r="AC72" s="50"/>
      <c r="AD72" s="9"/>
      <c r="AE72" s="9"/>
      <c r="AF72" s="9"/>
      <c r="AG72" s="9" t="n">
        <f aca="false">BF72/100*$AG$57</f>
        <v>6516401654.81</v>
      </c>
      <c r="AH72" s="40" t="n">
        <f aca="false">(AG72-AG71)/AG71</f>
        <v>0.00154850906362698</v>
      </c>
      <c r="AI72" s="40"/>
      <c r="AJ72" s="40" t="n">
        <f aca="false">AB72/AG72</f>
        <v>-0.0111759251642207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13109909</v>
      </c>
      <c r="AY72" s="40" t="n">
        <f aca="false">(AW72-AW71)/AW71</f>
        <v>0.00262604190470597</v>
      </c>
      <c r="AZ72" s="39" t="n">
        <f aca="false">workers_and_wage_central!B60</f>
        <v>6953.31899471153</v>
      </c>
      <c r="BA72" s="40" t="n">
        <f aca="false">(AZ72-AZ71)/AZ71</f>
        <v>-0.00107471060599208</v>
      </c>
      <c r="BB72" s="7"/>
      <c r="BC72" s="7"/>
      <c r="BD72" s="7"/>
      <c r="BE72" s="7"/>
      <c r="BF72" s="7" t="n">
        <f aca="false">BF71*(1+AY72)*(1+BA72)*(1-BE72)</f>
        <v>113.305359841591</v>
      </c>
      <c r="BG72" s="7"/>
      <c r="BH72" s="0" t="n">
        <f aca="false">BH71+1</f>
        <v>41</v>
      </c>
      <c r="BI72" s="40" t="n">
        <f aca="false">T79/AG79</f>
        <v>0.0168949302190653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141147159.389683</v>
      </c>
      <c r="E73" s="9"/>
      <c r="F73" s="67" t="n">
        <f aca="false">'Central pensions'!I73</f>
        <v>25655167.0097606</v>
      </c>
      <c r="G73" s="9" t="n">
        <f aca="false">'Central pensions'!K73</f>
        <v>2059521.77659038</v>
      </c>
      <c r="H73" s="9" t="n">
        <f aca="false">'Central pensions'!V73</f>
        <v>11330881.157637</v>
      </c>
      <c r="I73" s="67" t="n">
        <f aca="false">'Central pensions'!M73</f>
        <v>63696.5497914553</v>
      </c>
      <c r="J73" s="9" t="n">
        <f aca="false">'Central pensions'!W73</f>
        <v>350439.623432073</v>
      </c>
      <c r="K73" s="9"/>
      <c r="L73" s="67" t="n">
        <f aca="false">'Central pensions'!N73</f>
        <v>4101687.61917802</v>
      </c>
      <c r="M73" s="67"/>
      <c r="N73" s="67" t="n">
        <f aca="false">'Central pensions'!L73</f>
        <v>1125601.19623605</v>
      </c>
      <c r="O73" s="9"/>
      <c r="P73" s="9" t="n">
        <f aca="false">'Central pensions'!X73</f>
        <v>27476402.230164</v>
      </c>
      <c r="Q73" s="67"/>
      <c r="R73" s="67" t="n">
        <f aca="false">'Central SIPA income'!G68</f>
        <v>28852075.2099903</v>
      </c>
      <c r="S73" s="67"/>
      <c r="T73" s="9" t="n">
        <f aca="false">'Central SIPA income'!J68</f>
        <v>110318410.223805</v>
      </c>
      <c r="U73" s="9"/>
      <c r="V73" s="67" t="n">
        <f aca="false">'Central SIPA income'!F68</f>
        <v>117053.511362901</v>
      </c>
      <c r="W73" s="67"/>
      <c r="X73" s="67" t="n">
        <f aca="false">'Central SIPA income'!M68</f>
        <v>294004.673079854</v>
      </c>
      <c r="Y73" s="9"/>
      <c r="Z73" s="9" t="n">
        <f aca="false">R73+V73-N73-L73-F73</f>
        <v>-1913327.10382144</v>
      </c>
      <c r="AA73" s="9"/>
      <c r="AB73" s="9" t="n">
        <f aca="false">T73-P73-D73</f>
        <v>-58305151.3960425</v>
      </c>
      <c r="AC73" s="50"/>
      <c r="AD73" s="9"/>
      <c r="AE73" s="9"/>
      <c r="AF73" s="9"/>
      <c r="AG73" s="9" t="n">
        <f aca="false">BF73/100*$AG$57</f>
        <v>6561905436.82453</v>
      </c>
      <c r="AH73" s="40" t="n">
        <f aca="false">(AG73-AG72)/AG72</f>
        <v>0.00698296152155403</v>
      </c>
      <c r="AI73" s="40" t="n">
        <f aca="false">(AG73-AG69)/AG69</f>
        <v>0.0205739258948801</v>
      </c>
      <c r="AJ73" s="40" t="n">
        <f aca="false">AB73/AG73</f>
        <v>-0.00888539951655532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13145391</v>
      </c>
      <c r="AY73" s="40" t="n">
        <f aca="false">(AW73-AW72)/AW72</f>
        <v>0.00270650238685867</v>
      </c>
      <c r="AZ73" s="39" t="n">
        <f aca="false">workers_and_wage_central!B61</f>
        <v>6982.97431704225</v>
      </c>
      <c r="BA73" s="40" t="n">
        <f aca="false">(AZ73-AZ72)/AZ72</f>
        <v>0.00426491612901243</v>
      </c>
      <c r="BB73" s="7"/>
      <c r="BC73" s="7"/>
      <c r="BD73" s="7"/>
      <c r="BE73" s="7"/>
      <c r="BF73" s="7" t="n">
        <f aca="false">BF72*(1+AY73)*(1+BA73)*(1-BE73)</f>
        <v>114.096566809551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0.014783355885081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141403260.419219</v>
      </c>
      <c r="E74" s="6"/>
      <c r="F74" s="8" t="n">
        <f aca="false">'Central pensions'!I74</f>
        <v>25701716.4034042</v>
      </c>
      <c r="G74" s="6" t="n">
        <f aca="false">'Central pensions'!K74</f>
        <v>2118171.70267362</v>
      </c>
      <c r="H74" s="6" t="n">
        <f aca="false">'Central pensions'!V74</f>
        <v>11653555.7464212</v>
      </c>
      <c r="I74" s="8" t="n">
        <f aca="false">'Central pensions'!M74</f>
        <v>65510.4650311428</v>
      </c>
      <c r="J74" s="6" t="n">
        <f aca="false">'Central pensions'!W74</f>
        <v>360419.249889314</v>
      </c>
      <c r="K74" s="6"/>
      <c r="L74" s="8" t="n">
        <f aca="false">'Central pensions'!N74</f>
        <v>4937816.52849726</v>
      </c>
      <c r="M74" s="8"/>
      <c r="N74" s="8" t="n">
        <f aca="false">'Central pensions'!L74</f>
        <v>1128773.29113495</v>
      </c>
      <c r="O74" s="6"/>
      <c r="P74" s="6" t="n">
        <f aca="false">'Central pensions'!X74</f>
        <v>31832531.0456256</v>
      </c>
      <c r="Q74" s="8"/>
      <c r="R74" s="8" t="n">
        <f aca="false">'Central SIPA income'!G69</f>
        <v>25302824.4300514</v>
      </c>
      <c r="S74" s="8"/>
      <c r="T74" s="6" t="n">
        <f aca="false">'Central SIPA income'!J69</f>
        <v>96747542.2471095</v>
      </c>
      <c r="U74" s="6"/>
      <c r="V74" s="8" t="n">
        <f aca="false">'Central SIPA income'!F69</f>
        <v>117163.660335587</v>
      </c>
      <c r="W74" s="8"/>
      <c r="X74" s="8" t="n">
        <f aca="false">'Central SIPA income'!M69</f>
        <v>294281.33554241</v>
      </c>
      <c r="Y74" s="6"/>
      <c r="Z74" s="6" t="n">
        <f aca="false">R74+V74-N74-L74-F74</f>
        <v>-6348318.13264946</v>
      </c>
      <c r="AA74" s="6"/>
      <c r="AB74" s="6" t="n">
        <f aca="false">T74-P74-D74</f>
        <v>-76488249.2177351</v>
      </c>
      <c r="AC74" s="50"/>
      <c r="AD74" s="6"/>
      <c r="AE74" s="6"/>
      <c r="AF74" s="6"/>
      <c r="AG74" s="6" t="n">
        <f aca="false">BF74/100*$AG$57</f>
        <v>6605706481.3265</v>
      </c>
      <c r="AH74" s="61" t="n">
        <f aca="false">(AG74-AG73)/AG73</f>
        <v>0.00667504963667383</v>
      </c>
      <c r="AI74" s="61"/>
      <c r="AJ74" s="61" t="n">
        <f aca="false">AB74/AG74</f>
        <v>-0.0115791171518077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0.00604680840618756</v>
      </c>
      <c r="AV74" s="5"/>
      <c r="AW74" s="65" t="n">
        <f aca="false">workers_and_wage_central!C62</f>
        <v>13194323</v>
      </c>
      <c r="AX74" s="5"/>
      <c r="AY74" s="61" t="n">
        <f aca="false">(AW74-AW73)/AW73</f>
        <v>0.00372236930799548</v>
      </c>
      <c r="AZ74" s="66" t="n">
        <f aca="false">workers_and_wage_central!B62</f>
        <v>7003.51634293713</v>
      </c>
      <c r="BA74" s="61" t="n">
        <f aca="false">(AZ74-AZ73)/AZ73</f>
        <v>0.00294173012275699</v>
      </c>
      <c r="BB74" s="5"/>
      <c r="BC74" s="5"/>
      <c r="BD74" s="5"/>
      <c r="BE74" s="5"/>
      <c r="BF74" s="5" t="n">
        <f aca="false">BF73*(1+AY74)*(1+BA74)*(1-BE74)</f>
        <v>114.858167056379</v>
      </c>
      <c r="BG74" s="5"/>
      <c r="BH74" s="5" t="n">
        <f aca="false">BH73+1</f>
        <v>43</v>
      </c>
      <c r="BI74" s="61" t="n">
        <f aca="false">T81/AG81</f>
        <v>0.0170296695696874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141637199.808627</v>
      </c>
      <c r="E75" s="9"/>
      <c r="F75" s="67" t="n">
        <f aca="false">'Central pensions'!I75</f>
        <v>25744237.6566223</v>
      </c>
      <c r="G75" s="9" t="n">
        <f aca="false">'Central pensions'!K75</f>
        <v>2150468.80673033</v>
      </c>
      <c r="H75" s="9" t="n">
        <f aca="false">'Central pensions'!V75</f>
        <v>11831244.883755</v>
      </c>
      <c r="I75" s="67" t="n">
        <f aca="false">'Central pensions'!M75</f>
        <v>66509.3445380516</v>
      </c>
      <c r="J75" s="9" t="n">
        <f aca="false">'Central pensions'!W75</f>
        <v>365914.790219226</v>
      </c>
      <c r="K75" s="9"/>
      <c r="L75" s="67" t="n">
        <f aca="false">'Central pensions'!N75</f>
        <v>4068705.1549613</v>
      </c>
      <c r="M75" s="67"/>
      <c r="N75" s="67" t="n">
        <f aca="false">'Central pensions'!L75</f>
        <v>1130757.241896</v>
      </c>
      <c r="O75" s="9"/>
      <c r="P75" s="9" t="n">
        <f aca="false">'Central pensions'!X75</f>
        <v>27333623.1084931</v>
      </c>
      <c r="Q75" s="67"/>
      <c r="R75" s="67" t="n">
        <f aca="false">'Central SIPA income'!G70</f>
        <v>29164849.3339538</v>
      </c>
      <c r="S75" s="67"/>
      <c r="T75" s="9" t="n">
        <f aca="false">'Central SIPA income'!J70</f>
        <v>111514329.195445</v>
      </c>
      <c r="U75" s="9"/>
      <c r="V75" s="67" t="n">
        <f aca="false">'Central SIPA income'!F70</f>
        <v>113996.177298324</v>
      </c>
      <c r="W75" s="67"/>
      <c r="X75" s="67" t="n">
        <f aca="false">'Central SIPA income'!M70</f>
        <v>286325.531363505</v>
      </c>
      <c r="Y75" s="9"/>
      <c r="Z75" s="9" t="n">
        <f aca="false">R75+V75-N75-L75-F75</f>
        <v>-1664854.54222745</v>
      </c>
      <c r="AA75" s="9"/>
      <c r="AB75" s="9" t="n">
        <f aca="false">T75-P75-D75</f>
        <v>-57456493.7216756</v>
      </c>
      <c r="AC75" s="50"/>
      <c r="AD75" s="9"/>
      <c r="AE75" s="9"/>
      <c r="AF75" s="9"/>
      <c r="AG75" s="9" t="n">
        <f aca="false">BF75/100*$AG$57</f>
        <v>6619566170.37076</v>
      </c>
      <c r="AH75" s="40" t="n">
        <f aca="false">(AG75-AG74)/AG74</f>
        <v>0.00209813879612259</v>
      </c>
      <c r="AI75" s="40"/>
      <c r="AJ75" s="40" t="n">
        <f aca="false">AB75/AG75</f>
        <v>-0.00867979747356426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13205172</v>
      </c>
      <c r="AX75" s="7"/>
      <c r="AY75" s="40" t="n">
        <f aca="false">(AW75-AW74)/AW74</f>
        <v>0.000822247568139722</v>
      </c>
      <c r="AZ75" s="39" t="n">
        <f aca="false">workers_and_wage_central!B63</f>
        <v>7012.44472666231</v>
      </c>
      <c r="BA75" s="40" t="n">
        <f aca="false">(AZ75-AZ74)/AZ74</f>
        <v>0.00127484299143335</v>
      </c>
      <c r="BB75" s="7"/>
      <c r="BC75" s="7"/>
      <c r="BD75" s="7"/>
      <c r="BE75" s="7"/>
      <c r="BF75" s="7" t="n">
        <f aca="false">BF74*(1+AY75)*(1+BA75)*(1-BE75)</f>
        <v>115.099155432731</v>
      </c>
      <c r="BG75" s="7"/>
      <c r="BH75" s="7" t="n">
        <f aca="false">BH74+1</f>
        <v>44</v>
      </c>
      <c r="BI75" s="40" t="n">
        <f aca="false">T82/AG82</f>
        <v>0.0147811012654593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142321660.316426</v>
      </c>
      <c r="E76" s="9"/>
      <c r="F76" s="67" t="n">
        <f aca="false">'Central pensions'!I76</f>
        <v>25868646.4560278</v>
      </c>
      <c r="G76" s="9" t="n">
        <f aca="false">'Central pensions'!K76</f>
        <v>2248310.50608535</v>
      </c>
      <c r="H76" s="9" t="n">
        <f aca="false">'Central pensions'!V76</f>
        <v>12369541.0456379</v>
      </c>
      <c r="I76" s="67" t="n">
        <f aca="false">'Central pensions'!M76</f>
        <v>69535.3764768671</v>
      </c>
      <c r="J76" s="9" t="n">
        <f aca="false">'Central pensions'!W76</f>
        <v>382563.125122825</v>
      </c>
      <c r="K76" s="9"/>
      <c r="L76" s="67" t="n">
        <f aca="false">'Central pensions'!N76</f>
        <v>4011881.60303604</v>
      </c>
      <c r="M76" s="67"/>
      <c r="N76" s="67" t="n">
        <f aca="false">'Central pensions'!L76</f>
        <v>1138522.54594803</v>
      </c>
      <c r="O76" s="9"/>
      <c r="P76" s="9" t="n">
        <f aca="false">'Central pensions'!X76</f>
        <v>27081487.8391843</v>
      </c>
      <c r="Q76" s="67"/>
      <c r="R76" s="67" t="n">
        <f aca="false">'Central SIPA income'!G71</f>
        <v>25492492.6112765</v>
      </c>
      <c r="S76" s="67"/>
      <c r="T76" s="9" t="n">
        <f aca="false">'Central SIPA income'!J71</f>
        <v>97472754.9768874</v>
      </c>
      <c r="U76" s="9"/>
      <c r="V76" s="67" t="n">
        <f aca="false">'Central SIPA income'!F71</f>
        <v>114806.172038449</v>
      </c>
      <c r="W76" s="67"/>
      <c r="X76" s="67" t="n">
        <f aca="false">'Central SIPA income'!M71</f>
        <v>288360.004622736</v>
      </c>
      <c r="Y76" s="9"/>
      <c r="Z76" s="9" t="n">
        <f aca="false">R76+V76-N76-L76-F76</f>
        <v>-5411751.82169696</v>
      </c>
      <c r="AA76" s="9"/>
      <c r="AB76" s="9" t="n">
        <f aca="false">T76-P76-D76</f>
        <v>-71930393.1787228</v>
      </c>
      <c r="AC76" s="50"/>
      <c r="AD76" s="9"/>
      <c r="AE76" s="9"/>
      <c r="AF76" s="9"/>
      <c r="AG76" s="9" t="n">
        <f aca="false">BF76/100*$AG$57</f>
        <v>6647723770.5255</v>
      </c>
      <c r="AH76" s="40" t="n">
        <f aca="false">(AG76-AG75)/AG75</f>
        <v>0.00425369267864867</v>
      </c>
      <c r="AI76" s="40"/>
      <c r="AJ76" s="40" t="n">
        <f aca="false">AB76/AG76</f>
        <v>-0.0108203041615005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13240522</v>
      </c>
      <c r="AY76" s="40" t="n">
        <f aca="false">(AW76-AW75)/AW75</f>
        <v>0.00267698141304028</v>
      </c>
      <c r="AZ76" s="39" t="n">
        <f aca="false">workers_and_wage_central!B64</f>
        <v>7023.47180797059</v>
      </c>
      <c r="BA76" s="40" t="n">
        <f aca="false">(AZ76-AZ75)/AZ75</f>
        <v>0.00157250170776477</v>
      </c>
      <c r="BB76" s="7"/>
      <c r="BC76" s="7"/>
      <c r="BD76" s="7"/>
      <c r="BE76" s="7"/>
      <c r="BF76" s="7" t="n">
        <f aca="false">BF75*(1+AY76)*(1+BA76)*(1-BE76)</f>
        <v>115.588751867514</v>
      </c>
      <c r="BG76" s="7"/>
      <c r="BH76" s="0" t="n">
        <f aca="false">BH75+1</f>
        <v>45</v>
      </c>
      <c r="BI76" s="40" t="n">
        <f aca="false">T83/AG83</f>
        <v>0.0170393148865114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142926104.786771</v>
      </c>
      <c r="E77" s="9"/>
      <c r="F77" s="67" t="n">
        <f aca="false">'Central pensions'!I77</f>
        <v>25978511.3934582</v>
      </c>
      <c r="G77" s="9" t="n">
        <f aca="false">'Central pensions'!K77</f>
        <v>2323228.544201</v>
      </c>
      <c r="H77" s="9" t="n">
        <f aca="false">'Central pensions'!V77</f>
        <v>12781717.9869554</v>
      </c>
      <c r="I77" s="67" t="n">
        <f aca="false">'Central pensions'!M77</f>
        <v>71852.4292020933</v>
      </c>
      <c r="J77" s="9" t="n">
        <f aca="false">'Central pensions'!W77</f>
        <v>395310.865575942</v>
      </c>
      <c r="K77" s="9"/>
      <c r="L77" s="67" t="n">
        <f aca="false">'Central pensions'!N77</f>
        <v>4039848.0552141</v>
      </c>
      <c r="M77" s="67"/>
      <c r="N77" s="67" t="n">
        <f aca="false">'Central pensions'!L77</f>
        <v>1143808.02286379</v>
      </c>
      <c r="O77" s="9"/>
      <c r="P77" s="9" t="n">
        <f aca="false">'Central pensions'!X77</f>
        <v>27255685.0270058</v>
      </c>
      <c r="Q77" s="67"/>
      <c r="R77" s="67" t="n">
        <f aca="false">'Central SIPA income'!G72</f>
        <v>29801980.3887367</v>
      </c>
      <c r="S77" s="67"/>
      <c r="T77" s="9" t="n">
        <f aca="false">'Central SIPA income'!J72</f>
        <v>113950455.004638</v>
      </c>
      <c r="U77" s="9"/>
      <c r="V77" s="67" t="n">
        <f aca="false">'Central SIPA income'!F72</f>
        <v>114230.023119691</v>
      </c>
      <c r="W77" s="67"/>
      <c r="X77" s="67" t="n">
        <f aca="false">'Central SIPA income'!M72</f>
        <v>286912.884647159</v>
      </c>
      <c r="Y77" s="9"/>
      <c r="Z77" s="9" t="n">
        <f aca="false">R77+V77-N77-L77-F77</f>
        <v>-1245957.05967976</v>
      </c>
      <c r="AA77" s="9"/>
      <c r="AB77" s="9" t="n">
        <f aca="false">T77-P77-D77</f>
        <v>-56231334.8091386</v>
      </c>
      <c r="AC77" s="50"/>
      <c r="AD77" s="9"/>
      <c r="AE77" s="9"/>
      <c r="AF77" s="9"/>
      <c r="AG77" s="9" t="n">
        <f aca="false">BF77/100*$AG$57</f>
        <v>6721914711.21564</v>
      </c>
      <c r="AH77" s="40" t="n">
        <f aca="false">(AG77-AG76)/AG76</f>
        <v>0.0111603525133051</v>
      </c>
      <c r="AI77" s="40" t="n">
        <f aca="false">(AG77-AG73)/AG73</f>
        <v>0.0243845748664956</v>
      </c>
      <c r="AJ77" s="40" t="n">
        <f aca="false">AB77/AG77</f>
        <v>-0.00836537463281341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13312695</v>
      </c>
      <c r="AY77" s="40" t="n">
        <f aca="false">(AW77-AW76)/AW76</f>
        <v>0.00545091802271844</v>
      </c>
      <c r="AZ77" s="39" t="n">
        <f aca="false">workers_and_wage_central!B65</f>
        <v>7063.3544630712</v>
      </c>
      <c r="BA77" s="40" t="n">
        <f aca="false">(AZ77-AZ76)/AZ76</f>
        <v>0.00567848155314695</v>
      </c>
      <c r="BB77" s="7"/>
      <c r="BC77" s="7"/>
      <c r="BD77" s="7"/>
      <c r="BE77" s="7"/>
      <c r="BF77" s="7" t="n">
        <f aca="false">BF76*(1+AY77)*(1+BA77)*(1-BE77)</f>
        <v>116.878763084929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0.014838680174001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143130419.406968</v>
      </c>
      <c r="E78" s="6"/>
      <c r="F78" s="8" t="n">
        <f aca="false">'Central pensions'!I78</f>
        <v>26015647.9941972</v>
      </c>
      <c r="G78" s="6" t="n">
        <f aca="false">'Central pensions'!K78</f>
        <v>2426102.24640033</v>
      </c>
      <c r="H78" s="6" t="n">
        <f aca="false">'Central pensions'!V78</f>
        <v>13347698.7438068</v>
      </c>
      <c r="I78" s="8" t="n">
        <f aca="false">'Central pensions'!M78</f>
        <v>75034.0900948555</v>
      </c>
      <c r="J78" s="6" t="n">
        <f aca="false">'Central pensions'!W78</f>
        <v>412815.425066191</v>
      </c>
      <c r="K78" s="6"/>
      <c r="L78" s="8" t="n">
        <f aca="false">'Central pensions'!N78</f>
        <v>4938192.92402992</v>
      </c>
      <c r="M78" s="8"/>
      <c r="N78" s="8" t="n">
        <f aca="false">'Central pensions'!L78</f>
        <v>1145338.39636816</v>
      </c>
      <c r="O78" s="6"/>
      <c r="P78" s="6" t="n">
        <f aca="false">'Central pensions'!X78</f>
        <v>31925620.4853308</v>
      </c>
      <c r="Q78" s="8"/>
      <c r="R78" s="8" t="n">
        <f aca="false">'Central SIPA income'!G73</f>
        <v>26005991.3317548</v>
      </c>
      <c r="S78" s="8"/>
      <c r="T78" s="6" t="n">
        <f aca="false">'Central SIPA income'!J73</f>
        <v>99436161.8404434</v>
      </c>
      <c r="U78" s="6"/>
      <c r="V78" s="8" t="n">
        <f aca="false">'Central SIPA income'!F73</f>
        <v>121828.887712993</v>
      </c>
      <c r="W78" s="8"/>
      <c r="X78" s="8" t="n">
        <f aca="false">'Central SIPA income'!M73</f>
        <v>305999.041692079</v>
      </c>
      <c r="Y78" s="6"/>
      <c r="Z78" s="6" t="n">
        <f aca="false">R78+V78-N78-L78-F78</f>
        <v>-5971359.09512745</v>
      </c>
      <c r="AA78" s="6"/>
      <c r="AB78" s="6" t="n">
        <f aca="false">T78-P78-D78</f>
        <v>-75619878.0518555</v>
      </c>
      <c r="AC78" s="50"/>
      <c r="AD78" s="6"/>
      <c r="AE78" s="6"/>
      <c r="AF78" s="6"/>
      <c r="AG78" s="6" t="n">
        <f aca="false">BF78/100*$AG$57</f>
        <v>6761023614.75654</v>
      </c>
      <c r="AH78" s="61" t="n">
        <f aca="false">(AG78-AG77)/AG77</f>
        <v>0.0058181195717407</v>
      </c>
      <c r="AI78" s="61"/>
      <c r="AJ78" s="61" t="n">
        <f aca="false">AB78/AG78</f>
        <v>-0.0111846788830627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0.00504005961372121</v>
      </c>
      <c r="AV78" s="5"/>
      <c r="AW78" s="65" t="n">
        <f aca="false">workers_and_wage_central!C66</f>
        <v>13363579</v>
      </c>
      <c r="AX78" s="5"/>
      <c r="AY78" s="61" t="n">
        <f aca="false">(AW78-AW77)/AW77</f>
        <v>0.0038222163130756</v>
      </c>
      <c r="AZ78" s="66" t="n">
        <f aca="false">workers_and_wage_central!B66</f>
        <v>7077.3985557012</v>
      </c>
      <c r="BA78" s="61" t="n">
        <f aca="false">(AZ78-AZ77)/AZ77</f>
        <v>0.00198830353246798</v>
      </c>
      <c r="BB78" s="5"/>
      <c r="BC78" s="5"/>
      <c r="BD78" s="5"/>
      <c r="BE78" s="5"/>
      <c r="BF78" s="5" t="n">
        <f aca="false">BF77*(1+AY78)*(1+BA78)*(1-BE78)</f>
        <v>117.558777703954</v>
      </c>
      <c r="BG78" s="5"/>
      <c r="BH78" s="5" t="n">
        <f aca="false">BH77+1</f>
        <v>47</v>
      </c>
      <c r="BI78" s="61" t="n">
        <f aca="false">T85/AG85</f>
        <v>0.0170891871728105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143632528.511939</v>
      </c>
      <c r="E79" s="9"/>
      <c r="F79" s="67" t="n">
        <f aca="false">'Central pensions'!I79</f>
        <v>26106912.2676041</v>
      </c>
      <c r="G79" s="9" t="n">
        <f aca="false">'Central pensions'!K79</f>
        <v>2471787.7734248</v>
      </c>
      <c r="H79" s="9" t="n">
        <f aca="false">'Central pensions'!V79</f>
        <v>13599047.0340858</v>
      </c>
      <c r="I79" s="67" t="n">
        <f aca="false">'Central pensions'!M79</f>
        <v>76447.044538911</v>
      </c>
      <c r="J79" s="9" t="n">
        <f aca="false">'Central pensions'!W79</f>
        <v>420589.083528425</v>
      </c>
      <c r="K79" s="9"/>
      <c r="L79" s="67" t="n">
        <f aca="false">'Central pensions'!N79</f>
        <v>4078716.18700092</v>
      </c>
      <c r="M79" s="67"/>
      <c r="N79" s="67" t="n">
        <f aca="false">'Central pensions'!L79</f>
        <v>1149630.05400413</v>
      </c>
      <c r="O79" s="9"/>
      <c r="P79" s="9" t="n">
        <f aca="false">'Central pensions'!X79</f>
        <v>27489403.0451762</v>
      </c>
      <c r="Q79" s="67"/>
      <c r="R79" s="67" t="n">
        <f aca="false">'Central SIPA income'!G74</f>
        <v>30048577.5060837</v>
      </c>
      <c r="S79" s="67"/>
      <c r="T79" s="9" t="n">
        <f aca="false">'Central SIPA income'!J74</f>
        <v>114893340.455806</v>
      </c>
      <c r="U79" s="9"/>
      <c r="V79" s="67" t="n">
        <f aca="false">'Central SIPA income'!F74</f>
        <v>123292.434796654</v>
      </c>
      <c r="W79" s="67"/>
      <c r="X79" s="67" t="n">
        <f aca="false">'Central SIPA income'!M74</f>
        <v>309675.050013904</v>
      </c>
      <c r="Y79" s="9"/>
      <c r="Z79" s="9" t="n">
        <f aca="false">R79+V79-N79-L79-F79</f>
        <v>-1163388.56772883</v>
      </c>
      <c r="AA79" s="9"/>
      <c r="AB79" s="9" t="n">
        <f aca="false">T79-P79-D79</f>
        <v>-56228591.1013094</v>
      </c>
      <c r="AC79" s="50"/>
      <c r="AD79" s="9"/>
      <c r="AE79" s="9"/>
      <c r="AF79" s="9"/>
      <c r="AG79" s="9" t="n">
        <f aca="false">BF79/100*$AG$57</f>
        <v>6800462562.79608</v>
      </c>
      <c r="AH79" s="40" t="n">
        <f aca="false">(AG79-AG78)/AG78</f>
        <v>0.00583328062239884</v>
      </c>
      <c r="AI79" s="40"/>
      <c r="AJ79" s="40" t="n">
        <f aca="false">AB79/AG79</f>
        <v>-0.00826834801046099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13429821</v>
      </c>
      <c r="AX79" s="7"/>
      <c r="AY79" s="40" t="n">
        <f aca="false">(AW79-AW78)/AW78</f>
        <v>0.00495690563134322</v>
      </c>
      <c r="AZ79" s="39" t="n">
        <f aca="false">workers_and_wage_central!B67</f>
        <v>7083.57041746084</v>
      </c>
      <c r="BA79" s="40" t="n">
        <f aca="false">(AZ79-AZ78)/AZ78</f>
        <v>0.000872052310048925</v>
      </c>
      <c r="BB79" s="7"/>
      <c r="BC79" s="7"/>
      <c r="BD79" s="7"/>
      <c r="BE79" s="7"/>
      <c r="BF79" s="7" t="n">
        <f aca="false">BF78*(1+AY79)*(1+BA79)*(1-BE79)</f>
        <v>118.244531043927</v>
      </c>
      <c r="BG79" s="7"/>
      <c r="BH79" s="7" t="n">
        <f aca="false">BH78+1</f>
        <v>48</v>
      </c>
      <c r="BI79" s="40" t="n">
        <f aca="false">T86/AG86</f>
        <v>0.0148513658856575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144292888.322108</v>
      </c>
      <c r="E80" s="9"/>
      <c r="F80" s="67" t="n">
        <f aca="false">'Central pensions'!I80</f>
        <v>26226940.4799299</v>
      </c>
      <c r="G80" s="9" t="n">
        <f aca="false">'Central pensions'!K80</f>
        <v>2551468.41599364</v>
      </c>
      <c r="H80" s="9" t="n">
        <f aca="false">'Central pensions'!V80</f>
        <v>14037426.4199093</v>
      </c>
      <c r="I80" s="67" t="n">
        <f aca="false">'Central pensions'!M80</f>
        <v>78911.3943090807</v>
      </c>
      <c r="J80" s="9" t="n">
        <f aca="false">'Central pensions'!W80</f>
        <v>434147.208863167</v>
      </c>
      <c r="K80" s="9"/>
      <c r="L80" s="67" t="n">
        <f aca="false">'Central pensions'!N80</f>
        <v>3976688.95832327</v>
      </c>
      <c r="M80" s="67"/>
      <c r="N80" s="67" t="n">
        <f aca="false">'Central pensions'!L80</f>
        <v>1156417.8077924</v>
      </c>
      <c r="O80" s="9"/>
      <c r="P80" s="9" t="n">
        <f aca="false">'Central pensions'!X80</f>
        <v>26997327.4891828</v>
      </c>
      <c r="Q80" s="67"/>
      <c r="R80" s="67" t="n">
        <f aca="false">'Central SIPA income'!G75</f>
        <v>26288974.7252663</v>
      </c>
      <c r="S80" s="67"/>
      <c r="T80" s="9" t="n">
        <f aca="false">'Central SIPA income'!J75</f>
        <v>100518173.372187</v>
      </c>
      <c r="U80" s="9"/>
      <c r="V80" s="67" t="n">
        <f aca="false">'Central SIPA income'!F75</f>
        <v>121583.639957565</v>
      </c>
      <c r="W80" s="67"/>
      <c r="X80" s="67" t="n">
        <f aca="false">'Central SIPA income'!M75</f>
        <v>305383.050037335</v>
      </c>
      <c r="Y80" s="9"/>
      <c r="Z80" s="9" t="n">
        <f aca="false">R80+V80-N80-L80-F80</f>
        <v>-4949488.88082165</v>
      </c>
      <c r="AA80" s="9"/>
      <c r="AB80" s="9" t="n">
        <f aca="false">T80-P80-D80</f>
        <v>-70772042.4391038</v>
      </c>
      <c r="AC80" s="50"/>
      <c r="AD80" s="9"/>
      <c r="AE80" s="9"/>
      <c r="AF80" s="9"/>
      <c r="AG80" s="9" t="n">
        <f aca="false">BF80/100*$AG$57</f>
        <v>6799415109.36817</v>
      </c>
      <c r="AH80" s="40" t="n">
        <f aca="false">(AG80-AG79)/AG79</f>
        <v>-0.00015402679130111</v>
      </c>
      <c r="AI80" s="40"/>
      <c r="AJ80" s="40" t="n">
        <f aca="false">AB80/AG80</f>
        <v>-0.0104085485737729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13418175</v>
      </c>
      <c r="AY80" s="40" t="n">
        <f aca="false">(AW80-AW79)/AW79</f>
        <v>-0.000867174625782429</v>
      </c>
      <c r="AZ80" s="39" t="n">
        <f aca="false">workers_and_wage_central!B68</f>
        <v>7088.6264348144</v>
      </c>
      <c r="BA80" s="40" t="n">
        <f aca="false">(AZ80-AZ79)/AZ79</f>
        <v>0.000713766794934667</v>
      </c>
      <c r="BB80" s="7"/>
      <c r="BC80" s="7"/>
      <c r="BD80" s="7"/>
      <c r="BE80" s="7"/>
      <c r="BF80" s="7" t="n">
        <f aca="false">BF79*(1+AY80)*(1+BA80)*(1-BE80)</f>
        <v>118.226318218222</v>
      </c>
      <c r="BG80" s="7"/>
      <c r="BH80" s="0" t="n">
        <f aca="false">BH79+1</f>
        <v>49</v>
      </c>
      <c r="BI80" s="40" t="n">
        <f aca="false">T87/AG87</f>
        <v>0.0170398785750613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144782279.054374</v>
      </c>
      <c r="E81" s="9"/>
      <c r="F81" s="67" t="n">
        <f aca="false">'Central pensions'!I81</f>
        <v>26315893.0385474</v>
      </c>
      <c r="G81" s="9" t="n">
        <f aca="false">'Central pensions'!K81</f>
        <v>2600600.7732607</v>
      </c>
      <c r="H81" s="9" t="n">
        <f aca="false">'Central pensions'!V81</f>
        <v>14307738.1532036</v>
      </c>
      <c r="I81" s="67" t="n">
        <f aca="false">'Central pensions'!M81</f>
        <v>80430.9517503311</v>
      </c>
      <c r="J81" s="9" t="n">
        <f aca="false">'Central pensions'!W81</f>
        <v>442507.365562999</v>
      </c>
      <c r="K81" s="9"/>
      <c r="L81" s="67" t="n">
        <f aca="false">'Central pensions'!N81</f>
        <v>3947346.93423711</v>
      </c>
      <c r="M81" s="67"/>
      <c r="N81" s="67" t="n">
        <f aca="false">'Central pensions'!L81</f>
        <v>1161631.37066944</v>
      </c>
      <c r="O81" s="9"/>
      <c r="P81" s="9" t="n">
        <f aca="false">'Central pensions'!X81</f>
        <v>26873755.0714133</v>
      </c>
      <c r="Q81" s="67"/>
      <c r="R81" s="67" t="n">
        <f aca="false">'Central SIPA income'!G76</f>
        <v>30545896.1130347</v>
      </c>
      <c r="S81" s="67"/>
      <c r="T81" s="9" t="n">
        <f aca="false">'Central SIPA income'!J76</f>
        <v>116794881.252932</v>
      </c>
      <c r="U81" s="9"/>
      <c r="V81" s="67" t="n">
        <f aca="false">'Central SIPA income'!F76</f>
        <v>118880.633028211</v>
      </c>
      <c r="W81" s="67"/>
      <c r="X81" s="67" t="n">
        <f aca="false">'Central SIPA income'!M76</f>
        <v>298593.875929319</v>
      </c>
      <c r="Y81" s="9"/>
      <c r="Z81" s="9" t="n">
        <f aca="false">R81+V81-N81-L81-F81</f>
        <v>-760094.597391125</v>
      </c>
      <c r="AA81" s="9"/>
      <c r="AB81" s="9" t="n">
        <f aca="false">T81-P81-D81</f>
        <v>-54861152.8728547</v>
      </c>
      <c r="AC81" s="50"/>
      <c r="AD81" s="9"/>
      <c r="AE81" s="9"/>
      <c r="AF81" s="9"/>
      <c r="AG81" s="9" t="n">
        <f aca="false">BF81/100*$AG$57</f>
        <v>6858317524.89347</v>
      </c>
      <c r="AH81" s="40" t="n">
        <f aca="false">(AG81-AG80)/AG80</f>
        <v>0.00866286505204642</v>
      </c>
      <c r="AI81" s="40" t="n">
        <f aca="false">(AG81-AG77)/AG77</f>
        <v>0.0202922559327086</v>
      </c>
      <c r="AJ81" s="40" t="n">
        <f aca="false">AB81/AG81</f>
        <v>-0.00799921448281252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13455525</v>
      </c>
      <c r="AY81" s="40" t="n">
        <f aca="false">(AW81-AW80)/AW80</f>
        <v>0.00278353799976524</v>
      </c>
      <c r="AZ81" s="39" t="n">
        <f aca="false">workers_and_wage_central!B69</f>
        <v>7130.18710227894</v>
      </c>
      <c r="BA81" s="40" t="n">
        <f aca="false">(AZ81-AZ80)/AZ80</f>
        <v>0.00586300714908909</v>
      </c>
      <c r="BB81" s="7"/>
      <c r="BC81" s="7"/>
      <c r="BD81" s="7"/>
      <c r="BE81" s="7"/>
      <c r="BF81" s="7" t="n">
        <f aca="false">BF80*(1+AY81)*(1+BA81)*(1-BE81)</f>
        <v>119.250496858546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0.0148541005960057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144738791.872969</v>
      </c>
      <c r="E82" s="6"/>
      <c r="F82" s="8" t="n">
        <f aca="false">'Central pensions'!I82</f>
        <v>26307988.7285596</v>
      </c>
      <c r="G82" s="6" t="n">
        <f aca="false">'Central pensions'!K82</f>
        <v>2688359.19891965</v>
      </c>
      <c r="H82" s="6" t="n">
        <f aca="false">'Central pensions'!V82</f>
        <v>14790559.1182575</v>
      </c>
      <c r="I82" s="8" t="n">
        <f aca="false">'Central pensions'!M82</f>
        <v>83145.1298634941</v>
      </c>
      <c r="J82" s="6" t="n">
        <f aca="false">'Central pensions'!W82</f>
        <v>457439.972729612</v>
      </c>
      <c r="K82" s="6"/>
      <c r="L82" s="8" t="n">
        <f aca="false">'Central pensions'!N82</f>
        <v>4738650.18046266</v>
      </c>
      <c r="M82" s="8"/>
      <c r="N82" s="8" t="n">
        <f aca="false">'Central pensions'!L82</f>
        <v>1160905.3648161</v>
      </c>
      <c r="O82" s="6"/>
      <c r="P82" s="6" t="n">
        <f aca="false">'Central pensions'!X82</f>
        <v>30975837.1077764</v>
      </c>
      <c r="Q82" s="8"/>
      <c r="R82" s="8" t="n">
        <f aca="false">'Central SIPA income'!G77</f>
        <v>26563320.9973477</v>
      </c>
      <c r="S82" s="8"/>
      <c r="T82" s="6" t="n">
        <f aca="false">'Central SIPA income'!J77</f>
        <v>101567160.121548</v>
      </c>
      <c r="U82" s="6"/>
      <c r="V82" s="8" t="n">
        <f aca="false">'Central SIPA income'!F77</f>
        <v>117918.012418727</v>
      </c>
      <c r="W82" s="8"/>
      <c r="X82" s="8" t="n">
        <f aca="false">'Central SIPA income'!M77</f>
        <v>296176.050489517</v>
      </c>
      <c r="Y82" s="6"/>
      <c r="Z82" s="6" t="n">
        <f aca="false">R82+V82-N82-L82-F82</f>
        <v>-5526305.26407188</v>
      </c>
      <c r="AA82" s="6"/>
      <c r="AB82" s="6" t="n">
        <f aca="false">T82-P82-D82</f>
        <v>-74147468.8591976</v>
      </c>
      <c r="AC82" s="50"/>
      <c r="AD82" s="6"/>
      <c r="AE82" s="6"/>
      <c r="AF82" s="6"/>
      <c r="AG82" s="6" t="n">
        <f aca="false">BF82/100*$AG$57</f>
        <v>6871420356.13351</v>
      </c>
      <c r="AH82" s="61" t="n">
        <f aca="false">(AG82-AG81)/AG81</f>
        <v>0.00191050227588352</v>
      </c>
      <c r="AI82" s="61"/>
      <c r="AJ82" s="61" t="n">
        <f aca="false">AB82/AG82</f>
        <v>-0.0107907048348472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0.0037617111814536</v>
      </c>
      <c r="AV82" s="5"/>
      <c r="AW82" s="65" t="n">
        <f aca="false">workers_and_wage_central!C70</f>
        <v>13448250</v>
      </c>
      <c r="AX82" s="5"/>
      <c r="AY82" s="61" t="n">
        <f aca="false">(AW82-AW81)/AW81</f>
        <v>-0.00054067009648453</v>
      </c>
      <c r="AZ82" s="66" t="n">
        <f aca="false">workers_and_wage_central!B70</f>
        <v>7147.67387448868</v>
      </c>
      <c r="BA82" s="61" t="n">
        <f aca="false">(AZ82-AZ81)/AZ81</f>
        <v>0.0024524983648956</v>
      </c>
      <c r="BB82" s="5"/>
      <c r="BC82" s="5"/>
      <c r="BD82" s="5"/>
      <c r="BE82" s="5"/>
      <c r="BF82" s="5" t="n">
        <f aca="false">BF81*(1+AY82)*(1+BA82)*(1-BE82)</f>
        <v>119.478325204195</v>
      </c>
      <c r="BG82" s="5"/>
      <c r="BH82" s="5" t="n">
        <f aca="false">BH81+1</f>
        <v>51</v>
      </c>
      <c r="BI82" s="61" t="n">
        <f aca="false">T89/AG89</f>
        <v>0.0170391521792921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145113627.716862</v>
      </c>
      <c r="E83" s="9"/>
      <c r="F83" s="67" t="n">
        <f aca="false">'Central pensions'!I83</f>
        <v>26376119.5802034</v>
      </c>
      <c r="G83" s="9" t="n">
        <f aca="false">'Central pensions'!K83</f>
        <v>2773583.89689607</v>
      </c>
      <c r="H83" s="9" t="n">
        <f aca="false">'Central pensions'!V83</f>
        <v>15259440.2611726</v>
      </c>
      <c r="I83" s="67" t="n">
        <f aca="false">'Central pensions'!M83</f>
        <v>85780.945264827</v>
      </c>
      <c r="J83" s="9" t="n">
        <f aca="false">'Central pensions'!W83</f>
        <v>471941.451376474</v>
      </c>
      <c r="K83" s="9"/>
      <c r="L83" s="67" t="n">
        <f aca="false">'Central pensions'!N83</f>
        <v>4008469.54854357</v>
      </c>
      <c r="M83" s="67"/>
      <c r="N83" s="67" t="n">
        <f aca="false">'Central pensions'!L83</f>
        <v>1164214.89729221</v>
      </c>
      <c r="O83" s="9"/>
      <c r="P83" s="9" t="n">
        <f aca="false">'Central pensions'!X83</f>
        <v>27205134.4088291</v>
      </c>
      <c r="Q83" s="67"/>
      <c r="R83" s="67" t="n">
        <f aca="false">'Central SIPA income'!G78</f>
        <v>30778176.6337594</v>
      </c>
      <c r="S83" s="67"/>
      <c r="T83" s="9" t="n">
        <f aca="false">'Central SIPA income'!J78</f>
        <v>117683025.956071</v>
      </c>
      <c r="U83" s="9"/>
      <c r="V83" s="67" t="n">
        <f aca="false">'Central SIPA income'!F78</f>
        <v>116815.77751441</v>
      </c>
      <c r="W83" s="67"/>
      <c r="X83" s="67" t="n">
        <f aca="false">'Central SIPA income'!M78</f>
        <v>293407.554193015</v>
      </c>
      <c r="Y83" s="9"/>
      <c r="Z83" s="9" t="n">
        <f aca="false">R83+V83-N83-L83-F83</f>
        <v>-653811.614765372</v>
      </c>
      <c r="AA83" s="9"/>
      <c r="AB83" s="9" t="n">
        <f aca="false">T83-P83-D83</f>
        <v>-54635736.1696203</v>
      </c>
      <c r="AC83" s="50"/>
      <c r="AD83" s="9"/>
      <c r="AE83" s="9"/>
      <c r="AF83" s="9"/>
      <c r="AG83" s="9" t="n">
        <f aca="false">BF83/100*$AG$57</f>
        <v>6906558552.37646</v>
      </c>
      <c r="AH83" s="40" t="n">
        <f aca="false">(AG83-AG82)/AG82</f>
        <v>0.00511367292667242</v>
      </c>
      <c r="AI83" s="40"/>
      <c r="AJ83" s="40" t="n">
        <f aca="false">AB83/AG83</f>
        <v>-0.00791070339233147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13457174</v>
      </c>
      <c r="AX83" s="7"/>
      <c r="AY83" s="40" t="n">
        <f aca="false">(AW83-AW82)/AW82</f>
        <v>0.00066358076329634</v>
      </c>
      <c r="AZ83" s="39" t="n">
        <f aca="false">workers_and_wage_central!B71</f>
        <v>7179.46058893168</v>
      </c>
      <c r="BA83" s="40" t="n">
        <f aca="false">(AZ83-AZ82)/AZ82</f>
        <v>0.00444714112607293</v>
      </c>
      <c r="BB83" s="7"/>
      <c r="BC83" s="7"/>
      <c r="BD83" s="7"/>
      <c r="BE83" s="7"/>
      <c r="BF83" s="7" t="n">
        <f aca="false">BF82*(1+AY83)*(1+BA83)*(1-BE83)</f>
        <v>120.089298281116</v>
      </c>
      <c r="BG83" s="7"/>
      <c r="BH83" s="7" t="n">
        <f aca="false">BH82+1</f>
        <v>52</v>
      </c>
      <c r="BI83" s="40" t="n">
        <f aca="false">T90/AG90</f>
        <v>0.0148987556030271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145458320.83015</v>
      </c>
      <c r="E84" s="9"/>
      <c r="F84" s="67" t="n">
        <f aca="false">'Central pensions'!I84</f>
        <v>26438771.6337534</v>
      </c>
      <c r="G84" s="9" t="n">
        <f aca="false">'Central pensions'!K84</f>
        <v>2836429.24084682</v>
      </c>
      <c r="H84" s="9" t="n">
        <f aca="false">'Central pensions'!V84</f>
        <v>15605196.8012155</v>
      </c>
      <c r="I84" s="67" t="n">
        <f aca="false">'Central pensions'!M84</f>
        <v>87724.6156962933</v>
      </c>
      <c r="J84" s="9" t="n">
        <f aca="false">'Central pensions'!W84</f>
        <v>482634.952614911</v>
      </c>
      <c r="K84" s="9"/>
      <c r="L84" s="67" t="n">
        <f aca="false">'Central pensions'!N84</f>
        <v>3968094.2261666</v>
      </c>
      <c r="M84" s="67"/>
      <c r="N84" s="67" t="n">
        <f aca="false">'Central pensions'!L84</f>
        <v>1167066.89128726</v>
      </c>
      <c r="O84" s="9"/>
      <c r="P84" s="9" t="n">
        <f aca="false">'Central pensions'!X84</f>
        <v>27011317.4985653</v>
      </c>
      <c r="Q84" s="67"/>
      <c r="R84" s="67" t="n">
        <f aca="false">'Central SIPA income'!G79</f>
        <v>26845412.6676275</v>
      </c>
      <c r="S84" s="67"/>
      <c r="T84" s="9" t="n">
        <f aca="false">'Central SIPA income'!J79</f>
        <v>102645762.072227</v>
      </c>
      <c r="U84" s="9"/>
      <c r="V84" s="67" t="n">
        <f aca="false">'Central SIPA income'!F79</f>
        <v>119591.187827434</v>
      </c>
      <c r="W84" s="67"/>
      <c r="X84" s="67" t="n">
        <f aca="false">'Central SIPA income'!M79</f>
        <v>300378.584726333</v>
      </c>
      <c r="Y84" s="9"/>
      <c r="Z84" s="9" t="n">
        <f aca="false">R84+V84-N84-L84-F84</f>
        <v>-4608928.8957524</v>
      </c>
      <c r="AA84" s="9"/>
      <c r="AB84" s="9" t="n">
        <f aca="false">T84-P84-D84</f>
        <v>-69823876.2564887</v>
      </c>
      <c r="AC84" s="50"/>
      <c r="AD84" s="9"/>
      <c r="AE84" s="9"/>
      <c r="AF84" s="9"/>
      <c r="AG84" s="9" t="n">
        <f aca="false">BF84/100*$AG$57</f>
        <v>6917445545.60002</v>
      </c>
      <c r="AH84" s="40" t="n">
        <f aca="false">(AG84-AG83)/AG83</f>
        <v>0.00157632678286944</v>
      </c>
      <c r="AI84" s="40"/>
      <c r="AJ84" s="40" t="n">
        <f aca="false">AB84/AG84</f>
        <v>-0.0100938815920136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13489055</v>
      </c>
      <c r="AY84" s="40" t="n">
        <f aca="false">(AW84-AW83)/AW83</f>
        <v>0.00236907095055767</v>
      </c>
      <c r="AZ84" s="39" t="n">
        <f aca="false">workers_and_wage_central!B72</f>
        <v>7173.78256506405</v>
      </c>
      <c r="BA84" s="40" t="n">
        <f aca="false">(AZ84-AZ83)/AZ83</f>
        <v>-0.00079087053926803</v>
      </c>
      <c r="BB84" s="7"/>
      <c r="BC84" s="7"/>
      <c r="BD84" s="7"/>
      <c r="BE84" s="7"/>
      <c r="BF84" s="7" t="n">
        <f aca="false">BF83*(1+AY84)*(1+BA84)*(1-BE84)</f>
        <v>120.278598258332</v>
      </c>
      <c r="BG84" s="7"/>
      <c r="BH84" s="0" t="n">
        <f aca="false">BH83+1</f>
        <v>53</v>
      </c>
      <c r="BI84" s="40" t="n">
        <f aca="false">T91/AG91</f>
        <v>0.0171798597587786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146416334.200286</v>
      </c>
      <c r="E85" s="9"/>
      <c r="F85" s="67" t="n">
        <f aca="false">'Central pensions'!I85</f>
        <v>26612901.9039955</v>
      </c>
      <c r="G85" s="9" t="n">
        <f aca="false">'Central pensions'!K85</f>
        <v>2898670.89733009</v>
      </c>
      <c r="H85" s="9" t="n">
        <f aca="false">'Central pensions'!V85</f>
        <v>15947632.0309288</v>
      </c>
      <c r="I85" s="67" t="n">
        <f aca="false">'Central pensions'!M85</f>
        <v>89649.6153813428</v>
      </c>
      <c r="J85" s="9" t="n">
        <f aca="false">'Central pensions'!W85</f>
        <v>493225.732915324</v>
      </c>
      <c r="K85" s="9"/>
      <c r="L85" s="67" t="n">
        <f aca="false">'Central pensions'!N85</f>
        <v>4047530.82122029</v>
      </c>
      <c r="M85" s="67"/>
      <c r="N85" s="67" t="n">
        <f aca="false">'Central pensions'!L85</f>
        <v>1175378.3866297</v>
      </c>
      <c r="O85" s="9"/>
      <c r="P85" s="9" t="n">
        <f aca="false">'Central pensions'!X85</f>
        <v>27469241.7630111</v>
      </c>
      <c r="Q85" s="67"/>
      <c r="R85" s="67" t="n">
        <f aca="false">'Central SIPA income'!G80</f>
        <v>31116220.6533493</v>
      </c>
      <c r="S85" s="67"/>
      <c r="T85" s="9" t="n">
        <f aca="false">'Central SIPA income'!J80</f>
        <v>118975566.563823</v>
      </c>
      <c r="U85" s="9"/>
      <c r="V85" s="67" t="n">
        <f aca="false">'Central SIPA income'!F80</f>
        <v>118786.878159853</v>
      </c>
      <c r="W85" s="67"/>
      <c r="X85" s="67" t="n">
        <f aca="false">'Central SIPA income'!M80</f>
        <v>298358.390730282</v>
      </c>
      <c r="Y85" s="9"/>
      <c r="Z85" s="9" t="n">
        <f aca="false">R85+V85-N85-L85-F85</f>
        <v>-600803.580336306</v>
      </c>
      <c r="AA85" s="9"/>
      <c r="AB85" s="9" t="n">
        <f aca="false">T85-P85-D85</f>
        <v>-54910009.3994745</v>
      </c>
      <c r="AC85" s="50"/>
      <c r="AD85" s="9"/>
      <c r="AE85" s="9"/>
      <c r="AF85" s="9"/>
      <c r="AG85" s="9" t="n">
        <f aca="false">BF85/100*$AG$57</f>
        <v>6962037770.47494</v>
      </c>
      <c r="AH85" s="40" t="n">
        <f aca="false">(AG85-AG84)/AG84</f>
        <v>0.00644634274038903</v>
      </c>
      <c r="AI85" s="40" t="n">
        <f aca="false">(AG85-AG81)/AG81</f>
        <v>0.0151232784432913</v>
      </c>
      <c r="AJ85" s="40" t="n">
        <f aca="false">AB85/AG85</f>
        <v>-0.00788705996861154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13515770</v>
      </c>
      <c r="AY85" s="40" t="n">
        <f aca="false">(AW85-AW84)/AW84</f>
        <v>0.00198049455651267</v>
      </c>
      <c r="AZ85" s="39" t="n">
        <f aca="false">workers_and_wage_central!B73</f>
        <v>7205.75626516477</v>
      </c>
      <c r="BA85" s="40" t="n">
        <f aca="false">(AZ85-AZ84)/AZ84</f>
        <v>0.00445702107789347</v>
      </c>
      <c r="BB85" s="7"/>
      <c r="BC85" s="7"/>
      <c r="BD85" s="7"/>
      <c r="BE85" s="7"/>
      <c r="BF85" s="7" t="n">
        <f aca="false">BF84*(1+AY85)*(1+BA85)*(1-BE85)</f>
        <v>121.053955327039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0.0149020380632268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145972385.058608</v>
      </c>
      <c r="E86" s="6"/>
      <c r="F86" s="8" t="n">
        <f aca="false">'Central pensions'!I86</f>
        <v>26532208.8923697</v>
      </c>
      <c r="G86" s="6" t="n">
        <f aca="false">'Central pensions'!K86</f>
        <v>2955548.03669179</v>
      </c>
      <c r="H86" s="6" t="n">
        <f aca="false">'Central pensions'!V86</f>
        <v>16260553.2702278</v>
      </c>
      <c r="I86" s="8" t="n">
        <f aca="false">'Central pensions'!M86</f>
        <v>91408.7021657256</v>
      </c>
      <c r="J86" s="6" t="n">
        <f aca="false">'Central pensions'!W86</f>
        <v>502903.709388489</v>
      </c>
      <c r="K86" s="6"/>
      <c r="L86" s="8" t="n">
        <f aca="false">'Central pensions'!N86</f>
        <v>4810048.73073463</v>
      </c>
      <c r="M86" s="8"/>
      <c r="N86" s="8" t="n">
        <f aca="false">'Central pensions'!L86</f>
        <v>1172320.72001852</v>
      </c>
      <c r="O86" s="6"/>
      <c r="P86" s="6" t="n">
        <f aca="false">'Central pensions'!X86</f>
        <v>31409128.4408015</v>
      </c>
      <c r="Q86" s="8"/>
      <c r="R86" s="8" t="n">
        <f aca="false">'Central SIPA income'!G81</f>
        <v>27234147.6586758</v>
      </c>
      <c r="S86" s="8"/>
      <c r="T86" s="6" t="n">
        <f aca="false">'Central SIPA income'!J81</f>
        <v>104132124.002823</v>
      </c>
      <c r="U86" s="6"/>
      <c r="V86" s="8" t="n">
        <f aca="false">'Central SIPA income'!F81</f>
        <v>119734.78552327</v>
      </c>
      <c r="W86" s="8"/>
      <c r="X86" s="8" t="n">
        <f aca="false">'Central SIPA income'!M81</f>
        <v>300739.260737908</v>
      </c>
      <c r="Y86" s="6"/>
      <c r="Z86" s="6" t="n">
        <f aca="false">R86+V86-N86-L86-F86</f>
        <v>-5160695.89892371</v>
      </c>
      <c r="AA86" s="6"/>
      <c r="AB86" s="6" t="n">
        <f aca="false">T86-P86-D86</f>
        <v>-73249389.4965871</v>
      </c>
      <c r="AC86" s="50"/>
      <c r="AD86" s="6"/>
      <c r="AE86" s="6"/>
      <c r="AF86" s="6"/>
      <c r="AG86" s="6" t="n">
        <f aca="false">BF86/100*$AG$57</f>
        <v>7011619322.05755</v>
      </c>
      <c r="AH86" s="61" t="n">
        <f aca="false">(AG86-AG85)/AG85</f>
        <v>0.00712170103312003</v>
      </c>
      <c r="AI86" s="61"/>
      <c r="AJ86" s="61" t="n">
        <f aca="false">AB86/AG86</f>
        <v>-0.0104468577274518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0.00491640683642171</v>
      </c>
      <c r="AV86" s="5"/>
      <c r="AW86" s="65" t="n">
        <f aca="false">workers_and_wage_central!C74</f>
        <v>13579717</v>
      </c>
      <c r="AX86" s="5"/>
      <c r="AY86" s="61" t="n">
        <f aca="false">(AW86-AW85)/AW85</f>
        <v>0.00473128796953485</v>
      </c>
      <c r="AZ86" s="66" t="n">
        <f aca="false">workers_and_wage_central!B74</f>
        <v>7222.89988765917</v>
      </c>
      <c r="BA86" s="61" t="n">
        <f aca="false">(AZ86-AZ85)/AZ85</f>
        <v>0.00237915658863952</v>
      </c>
      <c r="BB86" s="5"/>
      <c r="BC86" s="5"/>
      <c r="BD86" s="5"/>
      <c r="BE86" s="5"/>
      <c r="BF86" s="5" t="n">
        <f aca="false">BF85*(1+AY86)*(1+BA86)*(1-BE86)</f>
        <v>121.916065405755</v>
      </c>
      <c r="BG86" s="5"/>
      <c r="BH86" s="5" t="n">
        <f aca="false">BH85+1</f>
        <v>55</v>
      </c>
      <c r="BI86" s="61" t="n">
        <f aca="false">T93/AG93</f>
        <v>0.0171326274087548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146636366.850408</v>
      </c>
      <c r="E87" s="9"/>
      <c r="F87" s="67" t="n">
        <f aca="false">'Central pensions'!I87</f>
        <v>26652895.4427311</v>
      </c>
      <c r="G87" s="9" t="n">
        <f aca="false">'Central pensions'!K87</f>
        <v>3029184.91971749</v>
      </c>
      <c r="H87" s="9" t="n">
        <f aca="false">'Central pensions'!V87</f>
        <v>16665681.6742422</v>
      </c>
      <c r="I87" s="67" t="n">
        <f aca="false">'Central pensions'!M87</f>
        <v>93686.131537654</v>
      </c>
      <c r="J87" s="9" t="n">
        <f aca="false">'Central pensions'!W87</f>
        <v>515433.45384254</v>
      </c>
      <c r="K87" s="9"/>
      <c r="L87" s="67" t="n">
        <f aca="false">'Central pensions'!N87</f>
        <v>3979848.95374297</v>
      </c>
      <c r="M87" s="67"/>
      <c r="N87" s="67" t="n">
        <f aca="false">'Central pensions'!L87</f>
        <v>1177522.02208071</v>
      </c>
      <c r="O87" s="9"/>
      <c r="P87" s="9" t="n">
        <f aca="false">'Central pensions'!X87</f>
        <v>27129833.880702</v>
      </c>
      <c r="Q87" s="67"/>
      <c r="R87" s="67" t="n">
        <f aca="false">'Central SIPA income'!G82</f>
        <v>31319970.5312065</v>
      </c>
      <c r="S87" s="67"/>
      <c r="T87" s="9" t="n">
        <f aca="false">'Central SIPA income'!J82</f>
        <v>119754621.881158</v>
      </c>
      <c r="U87" s="9"/>
      <c r="V87" s="67" t="n">
        <f aca="false">'Central SIPA income'!F82</f>
        <v>124104.661767726</v>
      </c>
      <c r="W87" s="67"/>
      <c r="X87" s="67" t="n">
        <f aca="false">'Central SIPA income'!M82</f>
        <v>311715.129993703</v>
      </c>
      <c r="Y87" s="9"/>
      <c r="Z87" s="9" t="n">
        <f aca="false">R87+V87-N87-L87-F87</f>
        <v>-366191.225580554</v>
      </c>
      <c r="AA87" s="9"/>
      <c r="AB87" s="9" t="n">
        <f aca="false">T87-P87-D87</f>
        <v>-54011578.8499517</v>
      </c>
      <c r="AC87" s="50"/>
      <c r="AD87" s="9"/>
      <c r="AE87" s="9"/>
      <c r="AF87" s="9"/>
      <c r="AG87" s="9" t="n">
        <f aca="false">BF87/100*$AG$57</f>
        <v>7027903476.75508</v>
      </c>
      <c r="AH87" s="40" t="n">
        <f aca="false">(AG87-AG86)/AG86</f>
        <v>0.00232245276726539</v>
      </c>
      <c r="AI87" s="40"/>
      <c r="AJ87" s="40" t="n">
        <f aca="false">AB87/AG87</f>
        <v>-0.00768530459028017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13591133</v>
      </c>
      <c r="AX87" s="7"/>
      <c r="AY87" s="40" t="n">
        <f aca="false">(AW87-AW86)/AW86</f>
        <v>0.000840665530805981</v>
      </c>
      <c r="AZ87" s="39" t="n">
        <f aca="false">workers_and_wage_central!B75</f>
        <v>7233.59369860467</v>
      </c>
      <c r="BA87" s="40" t="n">
        <f aca="false">(AZ87-AZ86)/AZ86</f>
        <v>0.00148054259533258</v>
      </c>
      <c r="BB87" s="7"/>
      <c r="BC87" s="7"/>
      <c r="BD87" s="7"/>
      <c r="BE87" s="7"/>
      <c r="BF87" s="7" t="n">
        <f aca="false">BF86*(1+AY87)*(1+BA87)*(1-BE87)</f>
        <v>122.19920970923</v>
      </c>
      <c r="BG87" s="7"/>
      <c r="BH87" s="7" t="n">
        <f aca="false">BH86+1</f>
        <v>56</v>
      </c>
      <c r="BI87" s="40" t="n">
        <f aca="false">T94/AG94</f>
        <v>0.0149590167962867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147236621.271723</v>
      </c>
      <c r="E88" s="9"/>
      <c r="F88" s="67" t="n">
        <f aca="false">'Central pensions'!I88</f>
        <v>26761998.7891519</v>
      </c>
      <c r="G88" s="9" t="n">
        <f aca="false">'Central pensions'!K88</f>
        <v>3085255.52949184</v>
      </c>
      <c r="H88" s="9" t="n">
        <f aca="false">'Central pensions'!V88</f>
        <v>16974165.6257162</v>
      </c>
      <c r="I88" s="67" t="n">
        <f aca="false">'Central pensions'!M88</f>
        <v>95420.274107995</v>
      </c>
      <c r="J88" s="9" t="n">
        <f aca="false">'Central pensions'!W88</f>
        <v>524974.194609779</v>
      </c>
      <c r="K88" s="9"/>
      <c r="L88" s="67" t="n">
        <f aca="false">'Central pensions'!N88</f>
        <v>3954752.36061422</v>
      </c>
      <c r="M88" s="67"/>
      <c r="N88" s="67" t="n">
        <f aca="false">'Central pensions'!L88</f>
        <v>1181942.30288343</v>
      </c>
      <c r="O88" s="9"/>
      <c r="P88" s="9" t="n">
        <f aca="false">'Central pensions'!X88</f>
        <v>27023926.6204356</v>
      </c>
      <c r="Q88" s="67"/>
      <c r="R88" s="67" t="n">
        <f aca="false">'Central SIPA income'!G83</f>
        <v>27433754.7433391</v>
      </c>
      <c r="S88" s="67"/>
      <c r="T88" s="9" t="n">
        <f aca="false">'Central SIPA income'!J83</f>
        <v>104895338.991318</v>
      </c>
      <c r="U88" s="9"/>
      <c r="V88" s="67" t="n">
        <f aca="false">'Central SIPA income'!F83</f>
        <v>125639.973683876</v>
      </c>
      <c r="W88" s="67"/>
      <c r="X88" s="67" t="n">
        <f aca="false">'Central SIPA income'!M83</f>
        <v>315571.390884364</v>
      </c>
      <c r="Y88" s="9"/>
      <c r="Z88" s="9" t="n">
        <f aca="false">R88+V88-N88-L88-F88</f>
        <v>-4339298.73562656</v>
      </c>
      <c r="AA88" s="9"/>
      <c r="AB88" s="9" t="n">
        <f aca="false">T88-P88-D88</f>
        <v>-69365208.900841</v>
      </c>
      <c r="AC88" s="50"/>
      <c r="AD88" s="9"/>
      <c r="AE88" s="9"/>
      <c r="AF88" s="9"/>
      <c r="AG88" s="9" t="n">
        <f aca="false">BF88/100*$AG$57</f>
        <v>7061709210.41994</v>
      </c>
      <c r="AH88" s="40" t="n">
        <f aca="false">(AG88-AG87)/AG87</f>
        <v>0.00481021598783729</v>
      </c>
      <c r="AI88" s="40"/>
      <c r="AJ88" s="40" t="n">
        <f aca="false">AB88/AG88</f>
        <v>-0.00982272235147956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13613354</v>
      </c>
      <c r="AY88" s="40" t="n">
        <f aca="false">(AW88-AW87)/AW87</f>
        <v>0.00163496303067596</v>
      </c>
      <c r="AZ88" s="39" t="n">
        <f aca="false">workers_and_wage_central!B76</f>
        <v>7256.52469705235</v>
      </c>
      <c r="BA88" s="40" t="n">
        <f aca="false">(AZ88-AZ87)/AZ87</f>
        <v>0.00317007000989062</v>
      </c>
      <c r="BB88" s="7"/>
      <c r="BC88" s="7"/>
      <c r="BD88" s="7"/>
      <c r="BE88" s="7"/>
      <c r="BF88" s="7" t="n">
        <f aca="false">BF87*(1+AY88)*(1+BA88)*(1-BE88)</f>
        <v>122.787014301475</v>
      </c>
      <c r="BG88" s="7"/>
      <c r="BH88" s="0" t="n">
        <f aca="false">BH87+1</f>
        <v>57</v>
      </c>
      <c r="BI88" s="40" t="n">
        <f aca="false">T95/AG95</f>
        <v>0.0172340578843274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147725236.899971</v>
      </c>
      <c r="E89" s="9"/>
      <c r="F89" s="67" t="n">
        <f aca="false">'Central pensions'!I89</f>
        <v>26850810.4634389</v>
      </c>
      <c r="G89" s="9" t="n">
        <f aca="false">'Central pensions'!K89</f>
        <v>3165910.13875324</v>
      </c>
      <c r="H89" s="9" t="n">
        <f aca="false">'Central pensions'!V89</f>
        <v>17417903.4889155</v>
      </c>
      <c r="I89" s="67" t="n">
        <f aca="false">'Central pensions'!M89</f>
        <v>97914.7465593792</v>
      </c>
      <c r="J89" s="9" t="n">
        <f aca="false">'Central pensions'!W89</f>
        <v>538698.046048936</v>
      </c>
      <c r="K89" s="9"/>
      <c r="L89" s="67" t="n">
        <f aca="false">'Central pensions'!N89</f>
        <v>3938259.60098835</v>
      </c>
      <c r="M89" s="67"/>
      <c r="N89" s="67" t="n">
        <f aca="false">'Central pensions'!L89</f>
        <v>1186285.73310144</v>
      </c>
      <c r="O89" s="9"/>
      <c r="P89" s="9" t="n">
        <f aca="false">'Central pensions'!X89</f>
        <v>26962241.883874</v>
      </c>
      <c r="Q89" s="67"/>
      <c r="R89" s="67" t="n">
        <f aca="false">'Central SIPA income'!G84</f>
        <v>31639573.1928546</v>
      </c>
      <c r="S89" s="67"/>
      <c r="T89" s="9" t="n">
        <f aca="false">'Central SIPA income'!J84</f>
        <v>120976650.358475</v>
      </c>
      <c r="U89" s="9"/>
      <c r="V89" s="67" t="n">
        <f aca="false">'Central SIPA income'!F84</f>
        <v>127956.503648412</v>
      </c>
      <c r="W89" s="67"/>
      <c r="X89" s="67" t="n">
        <f aca="false">'Central SIPA income'!M84</f>
        <v>321389.846281156</v>
      </c>
      <c r="Y89" s="9"/>
      <c r="Z89" s="9" t="n">
        <f aca="false">R89+V89-N89-L89-F89</f>
        <v>-207826.10102573</v>
      </c>
      <c r="AA89" s="9"/>
      <c r="AB89" s="9" t="n">
        <f aca="false">T89-P89-D89</f>
        <v>-53710828.4253693</v>
      </c>
      <c r="AC89" s="50"/>
      <c r="AD89" s="9"/>
      <c r="AE89" s="9"/>
      <c r="AF89" s="9"/>
      <c r="AG89" s="9" t="n">
        <f aca="false">BF89/100*$AG$57</f>
        <v>7099921937.75344</v>
      </c>
      <c r="AH89" s="40" t="n">
        <f aca="false">(AG89-AG88)/AG88</f>
        <v>0.00541125755746413</v>
      </c>
      <c r="AI89" s="40" t="n">
        <f aca="false">(AG89-AG85)/AG85</f>
        <v>0.0198051449624775</v>
      </c>
      <c r="AJ89" s="40" t="n">
        <f aca="false">AB89/AG89</f>
        <v>-0.00756498858667234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13677605</v>
      </c>
      <c r="AY89" s="40" t="n">
        <f aca="false">(AW89-AW88)/AW88</f>
        <v>0.00471970390250632</v>
      </c>
      <c r="AZ89" s="39" t="n">
        <f aca="false">workers_and_wage_central!B77</f>
        <v>7261.51939971125</v>
      </c>
      <c r="BA89" s="40" t="n">
        <f aca="false">(AZ89-AZ88)/AZ88</f>
        <v>0.000688305058885146</v>
      </c>
      <c r="BB89" s="7"/>
      <c r="BC89" s="7"/>
      <c r="BD89" s="7"/>
      <c r="BE89" s="7"/>
      <c r="BF89" s="7" t="n">
        <f aca="false">BF88*(1+AY89)*(1+BA89)*(1-BE89)</f>
        <v>123.451446460572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0.0149846008358374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148691161.520033</v>
      </c>
      <c r="E90" s="6"/>
      <c r="F90" s="8" t="n">
        <f aca="false">'Central pensions'!I90</f>
        <v>27026378.6970024</v>
      </c>
      <c r="G90" s="6" t="n">
        <f aca="false">'Central pensions'!K90</f>
        <v>3243235.93811843</v>
      </c>
      <c r="H90" s="6" t="n">
        <f aca="false">'Central pensions'!V90</f>
        <v>17843327.2222235</v>
      </c>
      <c r="I90" s="8" t="n">
        <f aca="false">'Central pensions'!M90</f>
        <v>100306.266127375</v>
      </c>
      <c r="J90" s="6" t="n">
        <f aca="false">'Central pensions'!W90</f>
        <v>551855.481099698</v>
      </c>
      <c r="K90" s="6"/>
      <c r="L90" s="8" t="n">
        <f aca="false">'Central pensions'!N90</f>
        <v>4929125.16407828</v>
      </c>
      <c r="M90" s="8"/>
      <c r="N90" s="8" t="n">
        <f aca="false">'Central pensions'!L90</f>
        <v>1194534.44521077</v>
      </c>
      <c r="O90" s="6"/>
      <c r="P90" s="6" t="n">
        <f aca="false">'Central pensions'!X90</f>
        <v>32149229.9813864</v>
      </c>
      <c r="Q90" s="8"/>
      <c r="R90" s="8" t="n">
        <f aca="false">'Central SIPA income'!G85</f>
        <v>27821395.3736176</v>
      </c>
      <c r="S90" s="8"/>
      <c r="T90" s="6" t="n">
        <f aca="false">'Central SIPA income'!J85</f>
        <v>106377516.538661</v>
      </c>
      <c r="U90" s="6"/>
      <c r="V90" s="8" t="n">
        <f aca="false">'Central SIPA income'!F85</f>
        <v>125280.985769051</v>
      </c>
      <c r="W90" s="8"/>
      <c r="X90" s="8" t="n">
        <f aca="false">'Central SIPA income'!M85</f>
        <v>314669.716741411</v>
      </c>
      <c r="Y90" s="6"/>
      <c r="Z90" s="6" t="n">
        <f aca="false">R90+V90-N90-L90-F90</f>
        <v>-5203361.94690471</v>
      </c>
      <c r="AA90" s="6"/>
      <c r="AB90" s="6" t="n">
        <f aca="false">T90-P90-D90</f>
        <v>-74462874.9627591</v>
      </c>
      <c r="AC90" s="50"/>
      <c r="AD90" s="6"/>
      <c r="AE90" s="6"/>
      <c r="AF90" s="6"/>
      <c r="AG90" s="6" t="n">
        <f aca="false">BF90/100*$AG$57</f>
        <v>7140026950.77748</v>
      </c>
      <c r="AH90" s="61" t="n">
        <f aca="false">(AG90-AG89)/AG89</f>
        <v>0.00564865548884193</v>
      </c>
      <c r="AI90" s="61"/>
      <c r="AJ90" s="61" t="n">
        <f aca="false">AB90/AG90</f>
        <v>-0.0104289347191681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0.00532413512234408</v>
      </c>
      <c r="AV90" s="5"/>
      <c r="AW90" s="65" t="n">
        <f aca="false">workers_and_wage_central!C78</f>
        <v>13705785</v>
      </c>
      <c r="AX90" s="5"/>
      <c r="AY90" s="61" t="n">
        <f aca="false">(AW90-AW89)/AW89</f>
        <v>0.00206030222396392</v>
      </c>
      <c r="AZ90" s="66" t="n">
        <f aca="false">workers_and_wage_central!B78</f>
        <v>7287.52272185474</v>
      </c>
      <c r="BA90" s="61" t="n">
        <f aca="false">(AZ90-AZ89)/AZ89</f>
        <v>0.0035809753733523</v>
      </c>
      <c r="BB90" s="5"/>
      <c r="BC90" s="5"/>
      <c r="BD90" s="5"/>
      <c r="BE90" s="5"/>
      <c r="BF90" s="5" t="n">
        <f aca="false">BF89*(1+AY90)*(1+BA90)*(1-BE90)</f>
        <v>124.148781151227</v>
      </c>
      <c r="BG90" s="5"/>
      <c r="BH90" s="5" t="n">
        <f aca="false">BH89+1</f>
        <v>59</v>
      </c>
      <c r="BI90" s="61" t="n">
        <f aca="false">T97/AG97</f>
        <v>0.0172141915188182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149106702.725652</v>
      </c>
      <c r="E91" s="9"/>
      <c r="F91" s="67" t="n">
        <f aca="false">'Central pensions'!I91</f>
        <v>27101908.2299783</v>
      </c>
      <c r="G91" s="9" t="n">
        <f aca="false">'Central pensions'!K91</f>
        <v>3309208.76788162</v>
      </c>
      <c r="H91" s="9" t="n">
        <f aca="false">'Central pensions'!V91</f>
        <v>18206290.2664489</v>
      </c>
      <c r="I91" s="67" t="n">
        <f aca="false">'Central pensions'!M91</f>
        <v>102346.662924174</v>
      </c>
      <c r="J91" s="9" t="n">
        <f aca="false">'Central pensions'!W91</f>
        <v>563081.142261308</v>
      </c>
      <c r="K91" s="9"/>
      <c r="L91" s="67" t="n">
        <f aca="false">'Central pensions'!N91</f>
        <v>4046169.25895014</v>
      </c>
      <c r="M91" s="67"/>
      <c r="N91" s="67" t="n">
        <f aca="false">'Central pensions'!L91</f>
        <v>1198590.2952945</v>
      </c>
      <c r="O91" s="9"/>
      <c r="P91" s="9" t="n">
        <f aca="false">'Central pensions'!X91</f>
        <v>27589881.6827722</v>
      </c>
      <c r="Q91" s="67"/>
      <c r="R91" s="67" t="n">
        <f aca="false">'Central SIPA income'!G86</f>
        <v>32242465.745238</v>
      </c>
      <c r="S91" s="67"/>
      <c r="T91" s="9" t="n">
        <f aca="false">'Central SIPA income'!J86</f>
        <v>123281862.286236</v>
      </c>
      <c r="U91" s="9"/>
      <c r="V91" s="67" t="n">
        <f aca="false">'Central SIPA income'!F86</f>
        <v>122045.620977354</v>
      </c>
      <c r="W91" s="67"/>
      <c r="X91" s="67" t="n">
        <f aca="false">'Central SIPA income'!M86</f>
        <v>306543.413166222</v>
      </c>
      <c r="Y91" s="9"/>
      <c r="Z91" s="9" t="n">
        <f aca="false">R91+V91-N91-L91-F91</f>
        <v>17843.5819924176</v>
      </c>
      <c r="AA91" s="9"/>
      <c r="AB91" s="9" t="n">
        <f aca="false">T91-P91-D91</f>
        <v>-53414722.1221881</v>
      </c>
      <c r="AC91" s="50"/>
      <c r="AD91" s="9"/>
      <c r="AE91" s="9"/>
      <c r="AF91" s="9"/>
      <c r="AG91" s="9" t="n">
        <f aca="false">BF91/100*$AG$57</f>
        <v>7175952773.60989</v>
      </c>
      <c r="AH91" s="40" t="n">
        <f aca="false">(AG91-AG90)/AG90</f>
        <v>0.00503160885527187</v>
      </c>
      <c r="AI91" s="40"/>
      <c r="AJ91" s="40" t="n">
        <f aca="false">AB91/AG91</f>
        <v>-0.00744357213701639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13693214</v>
      </c>
      <c r="AX91" s="7"/>
      <c r="AY91" s="40" t="n">
        <f aca="false">(AW91-AW90)/AW90</f>
        <v>-0.000917203939796225</v>
      </c>
      <c r="AZ91" s="39" t="n">
        <f aca="false">workers_and_wage_central!B79</f>
        <v>7330.9146294955</v>
      </c>
      <c r="BA91" s="40" t="n">
        <f aca="false">(AZ91-AZ90)/AZ90</f>
        <v>0.00595427407871179</v>
      </c>
      <c r="BB91" s="7"/>
      <c r="BC91" s="7"/>
      <c r="BD91" s="7"/>
      <c r="BE91" s="7"/>
      <c r="BF91" s="7" t="n">
        <f aca="false">BF90*(1+AY91)*(1+BA91)*(1-BE91)</f>
        <v>124.773449257839</v>
      </c>
      <c r="BG91" s="7"/>
      <c r="BH91" s="7" t="n">
        <f aca="false">BH90+1</f>
        <v>60</v>
      </c>
      <c r="BI91" s="40" t="n">
        <f aca="false">T98/AG98</f>
        <v>0.0149883978976391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150167744.443523</v>
      </c>
      <c r="E92" s="9"/>
      <c r="F92" s="67" t="n">
        <f aca="false">'Central pensions'!I92</f>
        <v>27294765.121991</v>
      </c>
      <c r="G92" s="9" t="n">
        <f aca="false">'Central pensions'!K92</f>
        <v>3376003.56249968</v>
      </c>
      <c r="H92" s="9" t="n">
        <f aca="false">'Central pensions'!V92</f>
        <v>18573775.5187869</v>
      </c>
      <c r="I92" s="67" t="n">
        <f aca="false">'Central pensions'!M92</f>
        <v>104412.481314423</v>
      </c>
      <c r="J92" s="9" t="n">
        <f aca="false">'Central pensions'!W92</f>
        <v>574446.665529492</v>
      </c>
      <c r="K92" s="9"/>
      <c r="L92" s="67" t="n">
        <f aca="false">'Central pensions'!N92</f>
        <v>3985288.93655159</v>
      </c>
      <c r="M92" s="67"/>
      <c r="N92" s="67" t="n">
        <f aca="false">'Central pensions'!L92</f>
        <v>1207989.22356907</v>
      </c>
      <c r="O92" s="9"/>
      <c r="P92" s="9" t="n">
        <f aca="false">'Central pensions'!X92</f>
        <v>27325683.5306677</v>
      </c>
      <c r="Q92" s="67"/>
      <c r="R92" s="67" t="n">
        <f aca="false">'Central SIPA income'!G87</f>
        <v>28023149.697755</v>
      </c>
      <c r="S92" s="67"/>
      <c r="T92" s="9" t="n">
        <f aca="false">'Central SIPA income'!J87</f>
        <v>107148941.68339</v>
      </c>
      <c r="U92" s="9"/>
      <c r="V92" s="67" t="n">
        <f aca="false">'Central SIPA income'!F87</f>
        <v>127722.204870526</v>
      </c>
      <c r="W92" s="67"/>
      <c r="X92" s="67" t="n">
        <f aca="false">'Central SIPA income'!M87</f>
        <v>320801.355301321</v>
      </c>
      <c r="Y92" s="9"/>
      <c r="Z92" s="9" t="n">
        <f aca="false">R92+V92-N92-L92-F92</f>
        <v>-4337171.37948613</v>
      </c>
      <c r="AA92" s="9"/>
      <c r="AB92" s="9" t="n">
        <f aca="false">T92-P92-D92</f>
        <v>-70344486.2908011</v>
      </c>
      <c r="AC92" s="50"/>
      <c r="AD92" s="9"/>
      <c r="AE92" s="9"/>
      <c r="AF92" s="9"/>
      <c r="AG92" s="9" t="n">
        <f aca="false">BF92/100*$AG$57</f>
        <v>7190220641.55086</v>
      </c>
      <c r="AH92" s="40" t="n">
        <f aca="false">(AG92-AG91)/AG91</f>
        <v>0.00198828899674993</v>
      </c>
      <c r="AI92" s="40"/>
      <c r="AJ92" s="40" t="n">
        <f aca="false">AB92/AG92</f>
        <v>-0.00978335572684575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13709503</v>
      </c>
      <c r="AY92" s="40" t="n">
        <f aca="false">(AW92-AW91)/AW91</f>
        <v>0.00118956732875131</v>
      </c>
      <c r="AZ92" s="39" t="n">
        <f aca="false">workers_and_wage_central!B80</f>
        <v>7336.76303278685</v>
      </c>
      <c r="BA92" s="40" t="n">
        <f aca="false">(AZ92-AZ91)/AZ91</f>
        <v>0.000797772663702024</v>
      </c>
      <c r="BB92" s="7"/>
      <c r="BC92" s="7"/>
      <c r="BD92" s="7"/>
      <c r="BE92" s="7"/>
      <c r="BF92" s="7" t="n">
        <f aca="false">BF91*(1+AY92)*(1+BA92)*(1-BE92)</f>
        <v>125.021534934085</v>
      </c>
      <c r="BG92" s="7"/>
      <c r="BH92" s="0" t="n">
        <f aca="false">BH91+1</f>
        <v>61</v>
      </c>
      <c r="BI92" s="40" t="n">
        <f aca="false">T99/AG99</f>
        <v>0.0172615783040085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150714073.402161</v>
      </c>
      <c r="E93" s="9"/>
      <c r="F93" s="67" t="n">
        <f aca="false">'Central pensions'!I93</f>
        <v>27394066.8772423</v>
      </c>
      <c r="G93" s="9" t="n">
        <f aca="false">'Central pensions'!K93</f>
        <v>3479538.54684925</v>
      </c>
      <c r="H93" s="9" t="n">
        <f aca="false">'Central pensions'!V93</f>
        <v>19143394.4549193</v>
      </c>
      <c r="I93" s="67" t="n">
        <f aca="false">'Central pensions'!M93</f>
        <v>107614.59423245</v>
      </c>
      <c r="J93" s="9" t="n">
        <f aca="false">'Central pensions'!W93</f>
        <v>592063.746028426</v>
      </c>
      <c r="K93" s="9"/>
      <c r="L93" s="67" t="n">
        <f aca="false">'Central pensions'!N93</f>
        <v>3939995.32631791</v>
      </c>
      <c r="M93" s="67"/>
      <c r="N93" s="67" t="n">
        <f aca="false">'Central pensions'!L93</f>
        <v>1213176.45043173</v>
      </c>
      <c r="O93" s="9"/>
      <c r="P93" s="9" t="n">
        <f aca="false">'Central pensions'!X93</f>
        <v>27119193.3635674</v>
      </c>
      <c r="Q93" s="67"/>
      <c r="R93" s="67" t="n">
        <f aca="false">'Central SIPA income'!G88</f>
        <v>32495727.431514</v>
      </c>
      <c r="S93" s="67"/>
      <c r="T93" s="9" t="n">
        <f aca="false">'Central SIPA income'!J88</f>
        <v>124250230.294333</v>
      </c>
      <c r="U93" s="9"/>
      <c r="V93" s="67" t="n">
        <f aca="false">'Central SIPA income'!F88</f>
        <v>126023.748467724</v>
      </c>
      <c r="W93" s="67"/>
      <c r="X93" s="67" t="n">
        <f aca="false">'Central SIPA income'!M88</f>
        <v>316535.32249605</v>
      </c>
      <c r="Y93" s="9"/>
      <c r="Z93" s="9" t="n">
        <f aca="false">R93+V93-N93-L93-F93</f>
        <v>74512.5259898529</v>
      </c>
      <c r="AA93" s="9"/>
      <c r="AB93" s="9" t="n">
        <f aca="false">T93-P93-D93</f>
        <v>-53583036.4713954</v>
      </c>
      <c r="AC93" s="50"/>
      <c r="AD93" s="9"/>
      <c r="AE93" s="9"/>
      <c r="AF93" s="9"/>
      <c r="AG93" s="9" t="n">
        <f aca="false">BF93/100*$AG$57</f>
        <v>7252257772.84113</v>
      </c>
      <c r="AH93" s="40" t="n">
        <f aca="false">(AG93-AG92)/AG92</f>
        <v>0.0086279871485126</v>
      </c>
      <c r="AI93" s="40" t="n">
        <f aca="false">(AG93-AG89)/AG89</f>
        <v>0.021455987322572</v>
      </c>
      <c r="AJ93" s="40" t="n">
        <f aca="false">AB93/AG93</f>
        <v>-0.0073884627587367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13791571</v>
      </c>
      <c r="AY93" s="40" t="n">
        <f aca="false">(AW93-AW92)/AW92</f>
        <v>0.00598621262929809</v>
      </c>
      <c r="AZ93" s="39" t="n">
        <f aca="false">workers_and_wage_central!B81</f>
        <v>7356.02977162502</v>
      </c>
      <c r="BA93" s="40" t="n">
        <f aca="false">(AZ93-AZ92)/AZ92</f>
        <v>0.00262605439920483</v>
      </c>
      <c r="BB93" s="7"/>
      <c r="BC93" s="7"/>
      <c r="BD93" s="7"/>
      <c r="BE93" s="7"/>
      <c r="BF93" s="7" t="n">
        <f aca="false">BF92*(1+AY93)*(1+BA93)*(1-BE93)</f>
        <v>126.100219130783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0.0150607664760435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150840756.153458</v>
      </c>
      <c r="E94" s="6"/>
      <c r="F94" s="8" t="n">
        <f aca="false">'Central pensions'!I94</f>
        <v>27417092.9668627</v>
      </c>
      <c r="G94" s="6" t="n">
        <f aca="false">'Central pensions'!K94</f>
        <v>3562527.07524023</v>
      </c>
      <c r="H94" s="6" t="n">
        <f aca="false">'Central pensions'!V94</f>
        <v>19599972.852552</v>
      </c>
      <c r="I94" s="8" t="n">
        <f aca="false">'Central pensions'!M94</f>
        <v>110181.249749698</v>
      </c>
      <c r="J94" s="6" t="n">
        <f aca="false">'Central pensions'!W94</f>
        <v>606184.727398515</v>
      </c>
      <c r="K94" s="6"/>
      <c r="L94" s="8" t="n">
        <f aca="false">'Central pensions'!N94</f>
        <v>4848836.93613694</v>
      </c>
      <c r="M94" s="8"/>
      <c r="N94" s="8" t="n">
        <f aca="false">'Central pensions'!L94</f>
        <v>1212903.44636518</v>
      </c>
      <c r="O94" s="6"/>
      <c r="P94" s="6" t="n">
        <f aca="false">'Central pensions'!X94</f>
        <v>31833674.8095446</v>
      </c>
      <c r="Q94" s="8"/>
      <c r="R94" s="8" t="n">
        <f aca="false">'Central SIPA income'!G89</f>
        <v>28558250.498769</v>
      </c>
      <c r="S94" s="8"/>
      <c r="T94" s="6" t="n">
        <f aca="false">'Central SIPA income'!J89</f>
        <v>109194945.974163</v>
      </c>
      <c r="U94" s="6"/>
      <c r="V94" s="8" t="n">
        <f aca="false">'Central SIPA income'!F89</f>
        <v>126543.200282561</v>
      </c>
      <c r="W94" s="8"/>
      <c r="X94" s="8" t="n">
        <f aca="false">'Central SIPA income'!M89</f>
        <v>317840.035692807</v>
      </c>
      <c r="Y94" s="6"/>
      <c r="Z94" s="6" t="n">
        <f aca="false">R94+V94-N94-L94-F94</f>
        <v>-4794039.65031321</v>
      </c>
      <c r="AA94" s="6"/>
      <c r="AB94" s="6" t="n">
        <f aca="false">T94-P94-D94</f>
        <v>-73479484.9888394</v>
      </c>
      <c r="AC94" s="50"/>
      <c r="AD94" s="6"/>
      <c r="AE94" s="6"/>
      <c r="AF94" s="6"/>
      <c r="AG94" s="6" t="n">
        <f aca="false">BF94/100*$AG$57</f>
        <v>7299607150.7366</v>
      </c>
      <c r="AH94" s="61" t="n">
        <f aca="false">(AG94-AG93)/AG93</f>
        <v>0.00652891546034001</v>
      </c>
      <c r="AI94" s="61"/>
      <c r="AJ94" s="61" t="n">
        <f aca="false">AB94/AG94</f>
        <v>-0.0100662245887335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0.00422408254117383</v>
      </c>
      <c r="AV94" s="5"/>
      <c r="AW94" s="65" t="n">
        <f aca="false">workers_and_wage_central!C82</f>
        <v>13838475</v>
      </c>
      <c r="AX94" s="5"/>
      <c r="AY94" s="61" t="n">
        <f aca="false">(AW94-AW93)/AW93</f>
        <v>0.00340091785047548</v>
      </c>
      <c r="AZ94" s="66" t="n">
        <f aca="false">workers_and_wage_central!B82</f>
        <v>7378.96142649437</v>
      </c>
      <c r="BA94" s="61" t="n">
        <f aca="false">(AZ94-AZ93)/AZ93</f>
        <v>0.00311739560350948</v>
      </c>
      <c r="BB94" s="5"/>
      <c r="BC94" s="5"/>
      <c r="BD94" s="5"/>
      <c r="BE94" s="5"/>
      <c r="BF94" s="5" t="n">
        <f aca="false">BF93*(1+AY94)*(1+BA94)*(1-BE94)</f>
        <v>126.923516801019</v>
      </c>
      <c r="BG94" s="5"/>
      <c r="BH94" s="5" t="n">
        <f aca="false">BH93+1</f>
        <v>63</v>
      </c>
      <c r="BI94" s="61" t="n">
        <f aca="false">T101/AG101</f>
        <v>0.0173219692512477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151184956.44416</v>
      </c>
      <c r="E95" s="9"/>
      <c r="F95" s="67" t="n">
        <f aca="false">'Central pensions'!I95</f>
        <v>27479655.4440742</v>
      </c>
      <c r="G95" s="9" t="n">
        <f aca="false">'Central pensions'!K95</f>
        <v>3630355.07022482</v>
      </c>
      <c r="H95" s="9" t="n">
        <f aca="false">'Central pensions'!V95</f>
        <v>19973142.4684633</v>
      </c>
      <c r="I95" s="67" t="n">
        <f aca="false">'Central pensions'!M95</f>
        <v>112279.022790459</v>
      </c>
      <c r="J95" s="9" t="n">
        <f aca="false">'Central pensions'!W95</f>
        <v>617726.055725675</v>
      </c>
      <c r="K95" s="9"/>
      <c r="L95" s="67" t="n">
        <f aca="false">'Central pensions'!N95</f>
        <v>3912525.71933131</v>
      </c>
      <c r="M95" s="67"/>
      <c r="N95" s="67" t="n">
        <f aca="false">'Central pensions'!L95</f>
        <v>1216119.90647651</v>
      </c>
      <c r="O95" s="9"/>
      <c r="P95" s="9" t="n">
        <f aca="false">'Central pensions'!X95</f>
        <v>26992847.4690274</v>
      </c>
      <c r="Q95" s="67"/>
      <c r="R95" s="67" t="n">
        <f aca="false">'Central SIPA income'!G90</f>
        <v>33049426.1355832</v>
      </c>
      <c r="S95" s="67"/>
      <c r="T95" s="9" t="n">
        <f aca="false">'Central SIPA income'!J90</f>
        <v>126367345.27935</v>
      </c>
      <c r="U95" s="9"/>
      <c r="V95" s="67" t="n">
        <f aca="false">'Central SIPA income'!F90</f>
        <v>125516.355662827</v>
      </c>
      <c r="W95" s="67"/>
      <c r="X95" s="67" t="n">
        <f aca="false">'Central SIPA income'!M90</f>
        <v>315260.898055552</v>
      </c>
      <c r="Y95" s="9"/>
      <c r="Z95" s="9" t="n">
        <f aca="false">R95+V95-N95-L95-F95</f>
        <v>566641.421364065</v>
      </c>
      <c r="AA95" s="9"/>
      <c r="AB95" s="9" t="n">
        <f aca="false">T95-P95-D95</f>
        <v>-51810458.6338382</v>
      </c>
      <c r="AC95" s="50"/>
      <c r="AD95" s="9"/>
      <c r="AE95" s="9"/>
      <c r="AF95" s="9"/>
      <c r="AG95" s="9" t="n">
        <f aca="false">BF95/100*$AG$57</f>
        <v>7332419684.76084</v>
      </c>
      <c r="AH95" s="40" t="n">
        <f aca="false">(AG95-AG94)/AG94</f>
        <v>0.00449510957872952</v>
      </c>
      <c r="AI95" s="40"/>
      <c r="AJ95" s="40" t="n">
        <f aca="false">AB95/AG95</f>
        <v>-0.00706594287579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13861455</v>
      </c>
      <c r="AX95" s="7"/>
      <c r="AY95" s="40" t="n">
        <f aca="false">(AW95-AW94)/AW94</f>
        <v>0.00166058760087365</v>
      </c>
      <c r="AZ95" s="39" t="n">
        <f aca="false">workers_and_wage_central!B83</f>
        <v>7399.84257984717</v>
      </c>
      <c r="BA95" s="40" t="n">
        <f aca="false">(AZ95-AZ94)/AZ94</f>
        <v>0.0028298228091863</v>
      </c>
      <c r="BB95" s="7"/>
      <c r="BC95" s="7"/>
      <c r="BD95" s="7"/>
      <c r="BE95" s="7"/>
      <c r="BF95" s="7" t="n">
        <f aca="false">BF94*(1+AY95)*(1+BA95)*(1-BE95)</f>
        <v>127.494051917157</v>
      </c>
      <c r="BG95" s="7"/>
      <c r="BH95" s="7" t="n">
        <f aca="false">BH94+1</f>
        <v>64</v>
      </c>
      <c r="BI95" s="40" t="n">
        <f aca="false">T102/AG102</f>
        <v>0.0151234254586632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150940534.139901</v>
      </c>
      <c r="E96" s="9"/>
      <c r="F96" s="67" t="n">
        <f aca="false">'Central pensions'!I96</f>
        <v>27435228.7969932</v>
      </c>
      <c r="G96" s="9" t="n">
        <f aca="false">'Central pensions'!K96</f>
        <v>3717855.86389997</v>
      </c>
      <c r="H96" s="9" t="n">
        <f aca="false">'Central pensions'!V96</f>
        <v>20454546.018356</v>
      </c>
      <c r="I96" s="67" t="n">
        <f aca="false">'Central pensions'!M96</f>
        <v>114985.232904123</v>
      </c>
      <c r="J96" s="9" t="n">
        <f aca="false">'Central pensions'!W96</f>
        <v>632614.825309981</v>
      </c>
      <c r="K96" s="9"/>
      <c r="L96" s="67" t="n">
        <f aca="false">'Central pensions'!N96</f>
        <v>3952420.20720435</v>
      </c>
      <c r="M96" s="67"/>
      <c r="N96" s="67" t="n">
        <f aca="false">'Central pensions'!L96</f>
        <v>1213791.62434256</v>
      </c>
      <c r="O96" s="9"/>
      <c r="P96" s="9" t="n">
        <f aca="false">'Central pensions'!X96</f>
        <v>27187050.6349043</v>
      </c>
      <c r="Q96" s="67"/>
      <c r="R96" s="67" t="n">
        <f aca="false">'Central SIPA income'!G91</f>
        <v>28717538.237577</v>
      </c>
      <c r="S96" s="67"/>
      <c r="T96" s="9" t="n">
        <f aca="false">'Central SIPA income'!J91</f>
        <v>109803996.449235</v>
      </c>
      <c r="U96" s="9"/>
      <c r="V96" s="67" t="n">
        <f aca="false">'Central SIPA income'!F91</f>
        <v>126993.965362696</v>
      </c>
      <c r="W96" s="67"/>
      <c r="X96" s="67" t="n">
        <f aca="false">'Central SIPA income'!M91</f>
        <v>318972.227614927</v>
      </c>
      <c r="Y96" s="9"/>
      <c r="Z96" s="9" t="n">
        <f aca="false">R96+V96-N96-L96-F96</f>
        <v>-3756908.42560038</v>
      </c>
      <c r="AA96" s="9"/>
      <c r="AB96" s="9" t="n">
        <f aca="false">T96-P96-D96</f>
        <v>-68323588.3255707</v>
      </c>
      <c r="AC96" s="50"/>
      <c r="AD96" s="9"/>
      <c r="AE96" s="9"/>
      <c r="AF96" s="9"/>
      <c r="AG96" s="9" t="n">
        <f aca="false">BF96/100*$AG$57</f>
        <v>7327789218.55734</v>
      </c>
      <c r="AH96" s="40" t="n">
        <f aca="false">(AG96-AG95)/AG95</f>
        <v>-0.000631505887902654</v>
      </c>
      <c r="AI96" s="40"/>
      <c r="AJ96" s="40" t="n">
        <f aca="false">AB96/AG96</f>
        <v>-0.00932390196930663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13904854</v>
      </c>
      <c r="AY96" s="40" t="n">
        <f aca="false">(AW96-AW95)/AW95</f>
        <v>0.00313091230321781</v>
      </c>
      <c r="AZ96" s="39" t="n">
        <f aca="false">workers_and_wage_central!B84</f>
        <v>7372.08817412367</v>
      </c>
      <c r="BA96" s="40" t="n">
        <f aca="false">(AZ96-AZ95)/AZ95</f>
        <v>-0.00375067515612886</v>
      </c>
      <c r="BB96" s="7"/>
      <c r="BC96" s="7"/>
      <c r="BD96" s="7"/>
      <c r="BE96" s="7"/>
      <c r="BF96" s="7" t="n">
        <f aca="false">BF95*(1+AY96)*(1+BA96)*(1-BE96)</f>
        <v>127.413538672699</v>
      </c>
      <c r="BG96" s="7"/>
      <c r="BH96" s="0" t="n">
        <f aca="false">BH95+1</f>
        <v>65</v>
      </c>
      <c r="BI96" s="40" t="n">
        <f aca="false">T103/AG103</f>
        <v>0.0174168175144518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151355932.692327</v>
      </c>
      <c r="E97" s="9"/>
      <c r="F97" s="67" t="n">
        <f aca="false">'Central pensions'!I97</f>
        <v>27510732.4010628</v>
      </c>
      <c r="G97" s="9" t="n">
        <f aca="false">'Central pensions'!K97</f>
        <v>3803913.46601739</v>
      </c>
      <c r="H97" s="9" t="n">
        <f aca="false">'Central pensions'!V97</f>
        <v>20928009.5541085</v>
      </c>
      <c r="I97" s="67" t="n">
        <f aca="false">'Central pensions'!M97</f>
        <v>117646.808227343</v>
      </c>
      <c r="J97" s="9" t="n">
        <f aca="false">'Central pensions'!W97</f>
        <v>647258.027446659</v>
      </c>
      <c r="K97" s="9"/>
      <c r="L97" s="67" t="n">
        <f aca="false">'Central pensions'!N97</f>
        <v>3941453.71454625</v>
      </c>
      <c r="M97" s="67"/>
      <c r="N97" s="67" t="n">
        <f aca="false">'Central pensions'!L97</f>
        <v>1217720.46393765</v>
      </c>
      <c r="O97" s="9"/>
      <c r="P97" s="9" t="n">
        <f aca="false">'Central pensions'!X97</f>
        <v>27151760.768626</v>
      </c>
      <c r="Q97" s="67"/>
      <c r="R97" s="67" t="n">
        <f aca="false">'Central SIPA income'!G92</f>
        <v>33205045.794264</v>
      </c>
      <c r="S97" s="67"/>
      <c r="T97" s="9" t="n">
        <f aca="false">'Central SIPA income'!J92</f>
        <v>126962370.532136</v>
      </c>
      <c r="U97" s="9"/>
      <c r="V97" s="67" t="n">
        <f aca="false">'Central SIPA income'!F92</f>
        <v>127891.170835641</v>
      </c>
      <c r="W97" s="67"/>
      <c r="X97" s="67" t="n">
        <f aca="false">'Central SIPA income'!M92</f>
        <v>321225.749091448</v>
      </c>
      <c r="Y97" s="9"/>
      <c r="Z97" s="9" t="n">
        <f aca="false">R97+V97-N97-L97-F97</f>
        <v>663030.38555292</v>
      </c>
      <c r="AA97" s="9"/>
      <c r="AB97" s="9" t="n">
        <f aca="false">T97-P97-D97</f>
        <v>-51545322.9288173</v>
      </c>
      <c r="AC97" s="50"/>
      <c r="AD97" s="9"/>
      <c r="AE97" s="9"/>
      <c r="AF97" s="9"/>
      <c r="AG97" s="9" t="n">
        <f aca="false">BF97/100*$AG$57</f>
        <v>7375447774.78181</v>
      </c>
      <c r="AH97" s="40" t="n">
        <f aca="false">(AG97-AG96)/AG96</f>
        <v>0.00650381101352845</v>
      </c>
      <c r="AI97" s="40" t="n">
        <f aca="false">(AG97-AG93)/AG93</f>
        <v>0.0169864345420833</v>
      </c>
      <c r="AJ97" s="40" t="n">
        <f aca="false">AB97/AG97</f>
        <v>-0.00698877200446887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13914608</v>
      </c>
      <c r="AY97" s="40" t="n">
        <f aca="false">(AW97-AW96)/AW96</f>
        <v>0.000701481655255064</v>
      </c>
      <c r="AZ97" s="39" t="n">
        <f aca="false">workers_and_wage_central!B85</f>
        <v>7414.83347272535</v>
      </c>
      <c r="BA97" s="40" t="n">
        <f aca="false">(AZ97-AZ96)/AZ96</f>
        <v>0.0057982619838595</v>
      </c>
      <c r="BB97" s="7"/>
      <c r="BC97" s="7"/>
      <c r="BD97" s="7"/>
      <c r="BE97" s="7"/>
      <c r="BF97" s="7" t="n">
        <f aca="false">BF96*(1+AY97)*(1+BA97)*(1-BE97)</f>
        <v>128.242212248791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0.0151467142629348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151273042.791149</v>
      </c>
      <c r="E98" s="6"/>
      <c r="F98" s="8" t="n">
        <f aca="false">'Central pensions'!I98</f>
        <v>27495666.1803372</v>
      </c>
      <c r="G98" s="6" t="n">
        <f aca="false">'Central pensions'!K98</f>
        <v>3875669.17615791</v>
      </c>
      <c r="H98" s="6" t="n">
        <f aca="false">'Central pensions'!V98</f>
        <v>21322788.2999444</v>
      </c>
      <c r="I98" s="8" t="n">
        <f aca="false">'Central pensions'!M98</f>
        <v>119866.056994574</v>
      </c>
      <c r="J98" s="6" t="n">
        <f aca="false">'Central pensions'!W98</f>
        <v>659467.679379723</v>
      </c>
      <c r="K98" s="6"/>
      <c r="L98" s="8" t="n">
        <f aca="false">'Central pensions'!N98</f>
        <v>4798319.10762819</v>
      </c>
      <c r="M98" s="8"/>
      <c r="N98" s="8" t="n">
        <f aca="false">'Central pensions'!L98</f>
        <v>1217289.35876069</v>
      </c>
      <c r="O98" s="6"/>
      <c r="P98" s="6" t="n">
        <f aca="false">'Central pensions'!X98</f>
        <v>31595667.5532078</v>
      </c>
      <c r="Q98" s="8"/>
      <c r="R98" s="8" t="n">
        <f aca="false">'Central SIPA income'!G93</f>
        <v>28979136.6974224</v>
      </c>
      <c r="S98" s="8"/>
      <c r="T98" s="6" t="n">
        <f aca="false">'Central SIPA income'!J93</f>
        <v>110804240.833637</v>
      </c>
      <c r="U98" s="6"/>
      <c r="V98" s="8" t="n">
        <f aca="false">'Central SIPA income'!F93</f>
        <v>130973.826856137</v>
      </c>
      <c r="W98" s="8"/>
      <c r="X98" s="8" t="n">
        <f aca="false">'Central SIPA income'!M93</f>
        <v>328968.492260544</v>
      </c>
      <c r="Y98" s="6"/>
      <c r="Z98" s="6" t="n">
        <f aca="false">R98+V98-N98-L98-F98</f>
        <v>-4401164.12244753</v>
      </c>
      <c r="AA98" s="6"/>
      <c r="AB98" s="6" t="n">
        <f aca="false">T98-P98-D98</f>
        <v>-72064469.5107199</v>
      </c>
      <c r="AC98" s="50"/>
      <c r="AD98" s="6"/>
      <c r="AE98" s="6"/>
      <c r="AF98" s="6"/>
      <c r="AG98" s="6" t="n">
        <f aca="false">BF98/100*$AG$57</f>
        <v>7392667421.18517</v>
      </c>
      <c r="AH98" s="61" t="n">
        <f aca="false">(AG98-AG97)/AG97</f>
        <v>0.00233472555554439</v>
      </c>
      <c r="AI98" s="61"/>
      <c r="AJ98" s="61" t="n">
        <f aca="false">AB98/AG98</f>
        <v>-0.00974810111221894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0.0057096925020546</v>
      </c>
      <c r="AV98" s="5"/>
      <c r="AW98" s="65" t="n">
        <f aca="false">workers_and_wage_central!C86</f>
        <v>13905947</v>
      </c>
      <c r="AX98" s="5"/>
      <c r="AY98" s="61" t="n">
        <f aca="false">(AW98-AW97)/AW97</f>
        <v>-0.000622439381691529</v>
      </c>
      <c r="AZ98" s="66" t="n">
        <f aca="false">workers_and_wage_central!B86</f>
        <v>7436.77401494387</v>
      </c>
      <c r="BA98" s="61" t="n">
        <f aca="false">(AZ98-AZ97)/AZ97</f>
        <v>0.00295900673956106</v>
      </c>
      <c r="BB98" s="5"/>
      <c r="BC98" s="5"/>
      <c r="BD98" s="5"/>
      <c r="BE98" s="5"/>
      <c r="BF98" s="5" t="n">
        <f aca="false">BF97*(1+AY98)*(1+BA98)*(1-BE98)</f>
        <v>128.541622619028</v>
      </c>
      <c r="BG98" s="5"/>
      <c r="BH98" s="5" t="n">
        <f aca="false">BH97+1</f>
        <v>67</v>
      </c>
      <c r="BI98" s="61" t="n">
        <f aca="false">T105/AG105</f>
        <v>0.0173277676965342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151677398.321164</v>
      </c>
      <c r="E99" s="9"/>
      <c r="F99" s="67" t="n">
        <f aca="false">'Central pensions'!I99</f>
        <v>27569162.5843649</v>
      </c>
      <c r="G99" s="9" t="n">
        <f aca="false">'Central pensions'!K99</f>
        <v>3992790.53531332</v>
      </c>
      <c r="H99" s="9" t="n">
        <f aca="false">'Central pensions'!V99</f>
        <v>21967155.4616299</v>
      </c>
      <c r="I99" s="67" t="n">
        <f aca="false">'Central pensions'!M99</f>
        <v>123488.367071546</v>
      </c>
      <c r="J99" s="9" t="n">
        <f aca="false">'Central pensions'!W99</f>
        <v>679396.560668963</v>
      </c>
      <c r="K99" s="9"/>
      <c r="L99" s="67" t="n">
        <f aca="false">'Central pensions'!N99</f>
        <v>3936739.61734979</v>
      </c>
      <c r="M99" s="67"/>
      <c r="N99" s="67" t="n">
        <f aca="false">'Central pensions'!L99</f>
        <v>1220730.32034191</v>
      </c>
      <c r="O99" s="9"/>
      <c r="P99" s="9" t="n">
        <f aca="false">'Central pensions'!X99</f>
        <v>27143858.6377487</v>
      </c>
      <c r="Q99" s="67"/>
      <c r="R99" s="67" t="n">
        <f aca="false">'Central SIPA income'!G94</f>
        <v>33561325.4474194</v>
      </c>
      <c r="S99" s="67"/>
      <c r="T99" s="9" t="n">
        <f aca="false">'Central SIPA income'!J94</f>
        <v>128324636.665339</v>
      </c>
      <c r="U99" s="9"/>
      <c r="V99" s="67" t="n">
        <f aca="false">'Central SIPA income'!F94</f>
        <v>129200.922008478</v>
      </c>
      <c r="W99" s="67"/>
      <c r="X99" s="67" t="n">
        <f aca="false">'Central SIPA income'!M94</f>
        <v>324515.466425875</v>
      </c>
      <c r="Y99" s="9"/>
      <c r="Z99" s="9" t="n">
        <f aca="false">R99+V99-N99-L99-F99</f>
        <v>963893.847371247</v>
      </c>
      <c r="AA99" s="9"/>
      <c r="AB99" s="9" t="n">
        <f aca="false">T99-P99-D99</f>
        <v>-50496620.2935742</v>
      </c>
      <c r="AC99" s="50"/>
      <c r="AD99" s="9"/>
      <c r="AE99" s="9"/>
      <c r="AF99" s="9"/>
      <c r="AG99" s="9" t="n">
        <f aca="false">BF99/100*$AG$57</f>
        <v>7434119546.04053</v>
      </c>
      <c r="AH99" s="40" t="n">
        <f aca="false">(AG99-AG98)/AG98</f>
        <v>0.00560719460158166</v>
      </c>
      <c r="AI99" s="40"/>
      <c r="AJ99" s="40" t="n">
        <f aca="false">AB99/AG99</f>
        <v>-0.00679254886618942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13956064</v>
      </c>
      <c r="AX99" s="7"/>
      <c r="AY99" s="40" t="n">
        <f aca="false">(AW99-AW98)/AW98</f>
        <v>0.00360399762777753</v>
      </c>
      <c r="AZ99" s="39" t="n">
        <f aca="false">workers_and_wage_central!B87</f>
        <v>7451.61784103147</v>
      </c>
      <c r="BA99" s="40" t="n">
        <f aca="false">(AZ99-AZ98)/AZ98</f>
        <v>0.0019960033823492</v>
      </c>
      <c r="BB99" s="7"/>
      <c r="BC99" s="7"/>
      <c r="BD99" s="7"/>
      <c r="BE99" s="7"/>
      <c r="BF99" s="7" t="n">
        <f aca="false">BF98*(1+AY99)*(1+BA99)*(1-BE99)</f>
        <v>129.262380511456</v>
      </c>
      <c r="BG99" s="7"/>
      <c r="BH99" s="7" t="n">
        <f aca="false">BH98+1</f>
        <v>68</v>
      </c>
      <c r="BI99" s="40" t="n">
        <f aca="false">T106/AG106</f>
        <v>0.0150603825871622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152028716.1622</v>
      </c>
      <c r="E100" s="9"/>
      <c r="F100" s="67" t="n">
        <f aca="false">'Central pensions'!I100</f>
        <v>27633018.7606015</v>
      </c>
      <c r="G100" s="9" t="n">
        <f aca="false">'Central pensions'!K100</f>
        <v>4045880.14803202</v>
      </c>
      <c r="H100" s="9" t="n">
        <f aca="false">'Central pensions'!V100</f>
        <v>22259238.84684</v>
      </c>
      <c r="I100" s="67" t="n">
        <f aca="false">'Central pensions'!M100</f>
        <v>125130.31385666</v>
      </c>
      <c r="J100" s="9" t="n">
        <f aca="false">'Central pensions'!W100</f>
        <v>688430.067428039</v>
      </c>
      <c r="K100" s="9"/>
      <c r="L100" s="67" t="n">
        <f aca="false">'Central pensions'!N100</f>
        <v>4012552.68316949</v>
      </c>
      <c r="M100" s="67"/>
      <c r="N100" s="67" t="n">
        <f aca="false">'Central pensions'!L100</f>
        <v>1223576.65509787</v>
      </c>
      <c r="O100" s="9"/>
      <c r="P100" s="9" t="n">
        <f aca="false">'Central pensions'!X100</f>
        <v>27552912.6907101</v>
      </c>
      <c r="Q100" s="67"/>
      <c r="R100" s="67" t="n">
        <f aca="false">'Central SIPA income'!G95</f>
        <v>29560280.9342387</v>
      </c>
      <c r="S100" s="67"/>
      <c r="T100" s="9" t="n">
        <f aca="false">'Central SIPA income'!J95</f>
        <v>113026296.191863</v>
      </c>
      <c r="U100" s="9"/>
      <c r="V100" s="67" t="n">
        <f aca="false">'Central SIPA income'!F95</f>
        <v>129855.683050607</v>
      </c>
      <c r="W100" s="67"/>
      <c r="X100" s="67" t="n">
        <f aca="false">'Central SIPA income'!M95</f>
        <v>326160.037390856</v>
      </c>
      <c r="Y100" s="9"/>
      <c r="Z100" s="9" t="n">
        <f aca="false">R100+V100-N100-L100-F100</f>
        <v>-3179011.48157956</v>
      </c>
      <c r="AA100" s="9"/>
      <c r="AB100" s="9" t="n">
        <f aca="false">T100-P100-D100</f>
        <v>-66555332.6610474</v>
      </c>
      <c r="AC100" s="50"/>
      <c r="AD100" s="9"/>
      <c r="AE100" s="9"/>
      <c r="AF100" s="9"/>
      <c r="AG100" s="9" t="n">
        <f aca="false">BF100/100*$AG$57</f>
        <v>7504684198.61956</v>
      </c>
      <c r="AH100" s="40" t="n">
        <f aca="false">(AG100-AG99)/AG99</f>
        <v>0.00949199863440632</v>
      </c>
      <c r="AI100" s="40"/>
      <c r="AJ100" s="40" t="n">
        <f aca="false">AB100/AG100</f>
        <v>-0.00886850544267937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14027186</v>
      </c>
      <c r="AY100" s="40" t="n">
        <f aca="false">(AW100-AW99)/AW99</f>
        <v>0.00509613598791178</v>
      </c>
      <c r="AZ100" s="39" t="n">
        <f aca="false">workers_and_wage_central!B88</f>
        <v>7484.20804544126</v>
      </c>
      <c r="BA100" s="40" t="n">
        <f aca="false">(AZ100-AZ99)/AZ99</f>
        <v>0.00437357431702167</v>
      </c>
      <c r="BB100" s="7"/>
      <c r="BC100" s="7"/>
      <c r="BD100" s="7"/>
      <c r="BE100" s="7"/>
      <c r="BF100" s="7" t="n">
        <f aca="false">BF99*(1+AY100)*(1+BA100)*(1-BE100)</f>
        <v>130.48933885075</v>
      </c>
      <c r="BG100" s="7"/>
      <c r="BH100" s="0" t="n">
        <f aca="false">BH99+1</f>
        <v>69</v>
      </c>
      <c r="BI100" s="40" t="n">
        <f aca="false">T107/AG107</f>
        <v>0.0173456420102353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153382098.109465</v>
      </c>
      <c r="E101" s="9"/>
      <c r="F101" s="67" t="n">
        <f aca="false">'Central pensions'!I101</f>
        <v>27879011.9498035</v>
      </c>
      <c r="G101" s="9" t="n">
        <f aca="false">'Central pensions'!K101</f>
        <v>4152664.58257766</v>
      </c>
      <c r="H101" s="9" t="n">
        <f aca="false">'Central pensions'!V101</f>
        <v>22846735.2992083</v>
      </c>
      <c r="I101" s="67" t="n">
        <f aca="false">'Central pensions'!M101</f>
        <v>128432.925234361</v>
      </c>
      <c r="J101" s="9" t="n">
        <f aca="false">'Central pensions'!W101</f>
        <v>706600.060800258</v>
      </c>
      <c r="K101" s="9"/>
      <c r="L101" s="67" t="n">
        <f aca="false">'Central pensions'!N101</f>
        <v>3965402.89242232</v>
      </c>
      <c r="M101" s="67"/>
      <c r="N101" s="67" t="n">
        <f aca="false">'Central pensions'!L101</f>
        <v>1235511.75292334</v>
      </c>
      <c r="O101" s="9"/>
      <c r="P101" s="9" t="n">
        <f aca="false">'Central pensions'!X101</f>
        <v>27373915.5891949</v>
      </c>
      <c r="Q101" s="67"/>
      <c r="R101" s="67" t="n">
        <f aca="false">'Central SIPA income'!G96</f>
        <v>34182177.2846699</v>
      </c>
      <c r="S101" s="67"/>
      <c r="T101" s="9" t="n">
        <f aca="false">'Central SIPA income'!J96</f>
        <v>130698517.47535</v>
      </c>
      <c r="U101" s="9"/>
      <c r="V101" s="67" t="n">
        <f aca="false">'Central SIPA income'!F96</f>
        <v>130200.141709733</v>
      </c>
      <c r="W101" s="67"/>
      <c r="X101" s="67" t="n">
        <f aca="false">'Central SIPA income'!M96</f>
        <v>327025.218232392</v>
      </c>
      <c r="Y101" s="9"/>
      <c r="Z101" s="9" t="n">
        <f aca="false">R101+V101-N101-L101-F101</f>
        <v>1232450.83123049</v>
      </c>
      <c r="AA101" s="9"/>
      <c r="AB101" s="9" t="n">
        <f aca="false">T101-P101-D101</f>
        <v>-50057496.2233093</v>
      </c>
      <c r="AC101" s="50"/>
      <c r="AD101" s="9"/>
      <c r="AE101" s="9"/>
      <c r="AF101" s="9"/>
      <c r="AG101" s="9" t="n">
        <f aca="false">BF101/100*$AG$57</f>
        <v>7545245900.14132</v>
      </c>
      <c r="AH101" s="40" t="n">
        <f aca="false">(AG101-AG100)/AG100</f>
        <v>0.00540485121668602</v>
      </c>
      <c r="AI101" s="40" t="n">
        <f aca="false">(AG101-AG97)/AG97</f>
        <v>0.023022076834451</v>
      </c>
      <c r="AJ101" s="40" t="n">
        <f aca="false">AB101/AG101</f>
        <v>-0.00663430945602074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14067699</v>
      </c>
      <c r="AY101" s="40" t="n">
        <f aca="false">(AW101-AW100)/AW100</f>
        <v>0.00288817728659191</v>
      </c>
      <c r="AZ101" s="39" t="n">
        <f aca="false">workers_and_wage_central!B89</f>
        <v>7502.98911366197</v>
      </c>
      <c r="BA101" s="40" t="n">
        <f aca="false">(AZ101-AZ100)/AZ100</f>
        <v>0.00250942626216153</v>
      </c>
      <c r="BB101" s="7"/>
      <c r="BC101" s="7"/>
      <c r="BD101" s="7"/>
      <c r="BE101" s="7"/>
      <c r="BF101" s="7" t="n">
        <f aca="false">BF100*(1+AY101)*(1+BA101)*(1-BE101)</f>
        <v>131.194614312602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0.015059093475796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153646760.621858</v>
      </c>
      <c r="E102" s="6"/>
      <c r="F102" s="8" t="n">
        <f aca="false">'Central pensions'!I102</f>
        <v>27927117.4943006</v>
      </c>
      <c r="G102" s="6" t="n">
        <f aca="false">'Central pensions'!K102</f>
        <v>4181136.77910155</v>
      </c>
      <c r="H102" s="6" t="n">
        <f aca="false">'Central pensions'!V102</f>
        <v>23003380.9238267</v>
      </c>
      <c r="I102" s="8" t="n">
        <f aca="false">'Central pensions'!M102</f>
        <v>129313.508632007</v>
      </c>
      <c r="J102" s="6" t="n">
        <f aca="false">'Central pensions'!W102</f>
        <v>711444.770839999</v>
      </c>
      <c r="K102" s="6"/>
      <c r="L102" s="8" t="n">
        <f aca="false">'Central pensions'!N102</f>
        <v>4863629.62099579</v>
      </c>
      <c r="M102" s="8"/>
      <c r="N102" s="8" t="n">
        <f aca="false">'Central pensions'!L102</f>
        <v>1237596.21288591</v>
      </c>
      <c r="O102" s="6"/>
      <c r="P102" s="6" t="n">
        <f aca="false">'Central pensions'!X102</f>
        <v>32046286.4374518</v>
      </c>
      <c r="Q102" s="8"/>
      <c r="R102" s="8" t="n">
        <f aca="false">'Central SIPA income'!G97</f>
        <v>29837145.9253325</v>
      </c>
      <c r="S102" s="8"/>
      <c r="T102" s="6" t="n">
        <f aca="false">'Central SIPA income'!J97</f>
        <v>114084913.48167</v>
      </c>
      <c r="U102" s="6"/>
      <c r="V102" s="8" t="n">
        <f aca="false">'Central SIPA income'!F97</f>
        <v>125821.491433602</v>
      </c>
      <c r="W102" s="8"/>
      <c r="X102" s="8" t="n">
        <f aca="false">'Central SIPA income'!M97</f>
        <v>316027.311138655</v>
      </c>
      <c r="Y102" s="6"/>
      <c r="Z102" s="6" t="n">
        <f aca="false">R102+V102-N102-L102-F102</f>
        <v>-4065375.9114162</v>
      </c>
      <c r="AA102" s="6"/>
      <c r="AB102" s="6" t="n">
        <f aca="false">T102-P102-D102</f>
        <v>-71608133.5776401</v>
      </c>
      <c r="AC102" s="50"/>
      <c r="AD102" s="6"/>
      <c r="AE102" s="6"/>
      <c r="AF102" s="6"/>
      <c r="AG102" s="6" t="n">
        <f aca="false">BF102/100*$AG$57</f>
        <v>7543589499.18438</v>
      </c>
      <c r="AH102" s="61" t="n">
        <f aca="false">(AG102-AG101)/AG101</f>
        <v>-0.000219529088760519</v>
      </c>
      <c r="AI102" s="61"/>
      <c r="AJ102" s="61" t="n">
        <f aca="false">AB102/AG102</f>
        <v>-0.0094925808973808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0.00236437025698938</v>
      </c>
      <c r="AV102" s="5"/>
      <c r="AW102" s="65" t="n">
        <f aca="false">workers_and_wage_central!C90</f>
        <v>14008153</v>
      </c>
      <c r="AX102" s="5"/>
      <c r="AY102" s="61" t="n">
        <f aca="false">(AW102-AW101)/AW101</f>
        <v>-0.0042328173214397</v>
      </c>
      <c r="AZ102" s="66" t="n">
        <f aca="false">workers_and_wage_central!B90</f>
        <v>7533.22877052512</v>
      </c>
      <c r="BA102" s="61" t="n">
        <f aca="false">(AZ102-AZ101)/AZ101</f>
        <v>0.00403034795933282</v>
      </c>
      <c r="BB102" s="5"/>
      <c r="BC102" s="5"/>
      <c r="BD102" s="5"/>
      <c r="BE102" s="5"/>
      <c r="BF102" s="5" t="n">
        <f aca="false">BF101*(1+AY102)*(1+BA102)*(1-BE102)</f>
        <v>131.165813278472</v>
      </c>
      <c r="BG102" s="5"/>
      <c r="BH102" s="5" t="n">
        <f aca="false">BH101+1</f>
        <v>71</v>
      </c>
      <c r="BI102" s="61" t="n">
        <f aca="false">T109/AG109</f>
        <v>0.017322206428109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153919169.601862</v>
      </c>
      <c r="E103" s="9"/>
      <c r="F103" s="67" t="n">
        <f aca="false">'Central pensions'!I103</f>
        <v>27976631.0509828</v>
      </c>
      <c r="G103" s="9" t="n">
        <f aca="false">'Central pensions'!K103</f>
        <v>4282445.11991712</v>
      </c>
      <c r="H103" s="9" t="n">
        <f aca="false">'Central pensions'!V103</f>
        <v>23560749.524201</v>
      </c>
      <c r="I103" s="67" t="n">
        <f aca="false">'Central pensions'!M103</f>
        <v>132446.756286097</v>
      </c>
      <c r="J103" s="9" t="n">
        <f aca="false">'Central pensions'!W103</f>
        <v>728682.97497529</v>
      </c>
      <c r="K103" s="9"/>
      <c r="L103" s="67" t="n">
        <f aca="false">'Central pensions'!N103</f>
        <v>3984445.72225368</v>
      </c>
      <c r="M103" s="67"/>
      <c r="N103" s="67" t="n">
        <f aca="false">'Central pensions'!L103</f>
        <v>1240255.16463552</v>
      </c>
      <c r="O103" s="9"/>
      <c r="P103" s="9" t="n">
        <f aca="false">'Central pensions'!X103</f>
        <v>27498825.7754233</v>
      </c>
      <c r="Q103" s="67"/>
      <c r="R103" s="67" t="n">
        <f aca="false">'Central SIPA income'!G98</f>
        <v>34605463.2859821</v>
      </c>
      <c r="S103" s="67"/>
      <c r="T103" s="9" t="n">
        <f aca="false">'Central SIPA income'!J98</f>
        <v>132316988.188285</v>
      </c>
      <c r="U103" s="9"/>
      <c r="V103" s="67" t="n">
        <f aca="false">'Central SIPA income'!F98</f>
        <v>126092.373078643</v>
      </c>
      <c r="W103" s="67"/>
      <c r="X103" s="67" t="n">
        <f aca="false">'Central SIPA income'!M98</f>
        <v>316707.687733653</v>
      </c>
      <c r="Y103" s="9"/>
      <c r="Z103" s="9" t="n">
        <f aca="false">R103+V103-N103-L103-F103</f>
        <v>1530223.72118871</v>
      </c>
      <c r="AA103" s="9"/>
      <c r="AB103" s="9" t="n">
        <f aca="false">T103-P103-D103</f>
        <v>-49101007.1890006</v>
      </c>
      <c r="AC103" s="50"/>
      <c r="AD103" s="9"/>
      <c r="AE103" s="9"/>
      <c r="AF103" s="9"/>
      <c r="AG103" s="9" t="n">
        <f aca="false">BF103/100*$AG$57</f>
        <v>7597081847.96064</v>
      </c>
      <c r="AH103" s="40" t="n">
        <f aca="false">(AG103-AG102)/AG102</f>
        <v>0.00709110016949348</v>
      </c>
      <c r="AI103" s="40"/>
      <c r="AJ103" s="40" t="n">
        <f aca="false">AB103/AG103</f>
        <v>-0.00646314047573165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14070355</v>
      </c>
      <c r="AX103" s="7"/>
      <c r="AY103" s="40" t="n">
        <f aca="false">(AW103-AW102)/AW102</f>
        <v>0.00444041409313562</v>
      </c>
      <c r="AZ103" s="39" t="n">
        <f aca="false">workers_and_wage_central!B91</f>
        <v>7553.10871992966</v>
      </c>
      <c r="BA103" s="40" t="n">
        <f aca="false">(AZ103-AZ102)/AZ102</f>
        <v>0.00263896796581148</v>
      </c>
      <c r="BB103" s="7"/>
      <c r="BC103" s="7"/>
      <c r="BD103" s="7"/>
      <c r="BE103" s="7"/>
      <c r="BF103" s="7" t="n">
        <f aca="false">BF102*(1+AY103)*(1+BA103)*(1-BE103)</f>
        <v>132.095923199243</v>
      </c>
      <c r="BG103" s="7"/>
      <c r="BH103" s="7" t="n">
        <f aca="false">BH102+1</f>
        <v>72</v>
      </c>
      <c r="BI103" s="40" t="n">
        <f aca="false">T110/AG110</f>
        <v>0.0150978394106419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154454985.023889</v>
      </c>
      <c r="E104" s="9"/>
      <c r="F104" s="67" t="n">
        <f aca="false">'Central pensions'!I104</f>
        <v>28074021.8465039</v>
      </c>
      <c r="G104" s="9" t="n">
        <f aca="false">'Central pensions'!K104</f>
        <v>4363489.83099026</v>
      </c>
      <c r="H104" s="9" t="n">
        <f aca="false">'Central pensions'!V104</f>
        <v>24006633.6124698</v>
      </c>
      <c r="I104" s="67" t="n">
        <f aca="false">'Central pensions'!M104</f>
        <v>134953.293741967</v>
      </c>
      <c r="J104" s="9" t="n">
        <f aca="false">'Central pensions'!W104</f>
        <v>742473.204509374</v>
      </c>
      <c r="K104" s="9"/>
      <c r="L104" s="67" t="n">
        <f aca="false">'Central pensions'!N104</f>
        <v>3956859.48062635</v>
      </c>
      <c r="M104" s="67"/>
      <c r="N104" s="67" t="n">
        <f aca="false">'Central pensions'!L104</f>
        <v>1244409.48914181</v>
      </c>
      <c r="O104" s="9"/>
      <c r="P104" s="9" t="n">
        <f aca="false">'Central pensions'!X104</f>
        <v>27378536.5041893</v>
      </c>
      <c r="Q104" s="67"/>
      <c r="R104" s="67" t="n">
        <f aca="false">'Central SIPA income'!G99</f>
        <v>30162733.4446204</v>
      </c>
      <c r="S104" s="67"/>
      <c r="T104" s="9" t="n">
        <f aca="false">'Central SIPA income'!J99</f>
        <v>115329825.58089</v>
      </c>
      <c r="U104" s="9"/>
      <c r="V104" s="67" t="n">
        <f aca="false">'Central SIPA income'!F99</f>
        <v>126898.912365963</v>
      </c>
      <c r="W104" s="67"/>
      <c r="X104" s="67" t="n">
        <f aca="false">'Central SIPA income'!M99</f>
        <v>318733.481891672</v>
      </c>
      <c r="Y104" s="9"/>
      <c r="Z104" s="9" t="n">
        <f aca="false">R104+V104-N104-L104-F104</f>
        <v>-2985658.4592857</v>
      </c>
      <c r="AA104" s="9"/>
      <c r="AB104" s="9" t="n">
        <f aca="false">T104-P104-D104</f>
        <v>-66503695.9471878</v>
      </c>
      <c r="AC104" s="50"/>
      <c r="AD104" s="9"/>
      <c r="AE104" s="9"/>
      <c r="AF104" s="9"/>
      <c r="AG104" s="9" t="n">
        <f aca="false">BF104/100*$AG$57</f>
        <v>7614181107.45719</v>
      </c>
      <c r="AH104" s="40" t="n">
        <f aca="false">(AG104-AG103)/AG103</f>
        <v>0.00225076678634689</v>
      </c>
      <c r="AI104" s="40"/>
      <c r="AJ104" s="40" t="n">
        <f aca="false">AB104/AG104</f>
        <v>-0.00873418887844096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14070634</v>
      </c>
      <c r="AY104" s="40" t="n">
        <f aca="false">(AW104-AW103)/AW103</f>
        <v>1.98289240036943E-005</v>
      </c>
      <c r="AZ104" s="39" t="n">
        <f aca="false">workers_and_wage_central!B92</f>
        <v>7569.95890203037</v>
      </c>
      <c r="BA104" s="40" t="n">
        <f aca="false">(AZ104-AZ103)/AZ103</f>
        <v>0.00223089362612284</v>
      </c>
      <c r="BB104" s="7"/>
      <c r="BC104" s="7"/>
      <c r="BD104" s="7"/>
      <c r="BE104" s="7"/>
      <c r="BF104" s="7" t="n">
        <f aca="false">BF103*(1+AY104)*(1+BA104)*(1-BE104)</f>
        <v>132.393240315792</v>
      </c>
      <c r="BG104" s="7"/>
      <c r="BH104" s="0" t="n">
        <f aca="false">BH103+1</f>
        <v>73</v>
      </c>
      <c r="BI104" s="40" t="n">
        <f aca="false">T111/AG111</f>
        <v>0.017363501888855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154269725.352282</v>
      </c>
      <c r="E105" s="9"/>
      <c r="F105" s="67" t="n">
        <f aca="false">'Central pensions'!I105</f>
        <v>28040348.7082289</v>
      </c>
      <c r="G105" s="9" t="n">
        <f aca="false">'Central pensions'!K105</f>
        <v>4469487.26733002</v>
      </c>
      <c r="H105" s="9" t="n">
        <f aca="false">'Central pensions'!V105</f>
        <v>24589800.2329113</v>
      </c>
      <c r="I105" s="67" t="n">
        <f aca="false">'Central pensions'!M105</f>
        <v>138231.56496897</v>
      </c>
      <c r="J105" s="9" t="n">
        <f aca="false">'Central pensions'!W105</f>
        <v>760509.28555396</v>
      </c>
      <c r="K105" s="9"/>
      <c r="L105" s="67" t="n">
        <f aca="false">'Central pensions'!N105</f>
        <v>3877610.13799253</v>
      </c>
      <c r="M105" s="67"/>
      <c r="N105" s="67" t="n">
        <f aca="false">'Central pensions'!L105</f>
        <v>1241726.2082992</v>
      </c>
      <c r="O105" s="9"/>
      <c r="P105" s="9" t="n">
        <f aca="false">'Central pensions'!X105</f>
        <v>26952548.6690267</v>
      </c>
      <c r="Q105" s="67"/>
      <c r="R105" s="67" t="n">
        <f aca="false">'Central SIPA income'!G100</f>
        <v>34517585.3105324</v>
      </c>
      <c r="S105" s="67"/>
      <c r="T105" s="9" t="n">
        <f aca="false">'Central SIPA income'!J100</f>
        <v>131980979.132619</v>
      </c>
      <c r="U105" s="9"/>
      <c r="V105" s="67" t="n">
        <f aca="false">'Central SIPA income'!F100</f>
        <v>131584.215344913</v>
      </c>
      <c r="W105" s="67"/>
      <c r="X105" s="67" t="n">
        <f aca="false">'Central SIPA income'!M100</f>
        <v>330501.612164464</v>
      </c>
      <c r="Y105" s="9"/>
      <c r="Z105" s="9" t="n">
        <f aca="false">R105+V105-N105-L105-F105</f>
        <v>1489484.47135662</v>
      </c>
      <c r="AA105" s="9"/>
      <c r="AB105" s="9" t="n">
        <f aca="false">T105-P105-D105</f>
        <v>-49241294.8886895</v>
      </c>
      <c r="AC105" s="50"/>
      <c r="AD105" s="9"/>
      <c r="AE105" s="9"/>
      <c r="AF105" s="9"/>
      <c r="AG105" s="9" t="n">
        <f aca="false">BF105/100*$AG$57</f>
        <v>7616732948.18104</v>
      </c>
      <c r="AH105" s="40" t="n">
        <f aca="false">(AG105-AG104)/AG104</f>
        <v>0.000335143160877684</v>
      </c>
      <c r="AI105" s="40" t="n">
        <f aca="false">(AG105-AG101)/AG101</f>
        <v>0.0094744490750635</v>
      </c>
      <c r="AJ105" s="40" t="n">
        <f aca="false">AB105/AG105</f>
        <v>-0.00646488398946019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14129952</v>
      </c>
      <c r="AY105" s="40" t="n">
        <f aca="false">(AW105-AW104)/AW104</f>
        <v>0.0042157304354587</v>
      </c>
      <c r="AZ105" s="39" t="n">
        <f aca="false">workers_and_wage_central!B93</f>
        <v>7540.7063367757</v>
      </c>
      <c r="BA105" s="40" t="n">
        <f aca="false">(AZ105-AZ104)/AZ104</f>
        <v>-0.00386429644245704</v>
      </c>
      <c r="BB105" s="7"/>
      <c r="BC105" s="7"/>
      <c r="BD105" s="7"/>
      <c r="BE105" s="7"/>
      <c r="BF105" s="7" t="n">
        <f aca="false">BF104*(1+AY105)*(1+BA105)*(1-BE105)</f>
        <v>132.43761100483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0.0152172788904614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153871415.305976</v>
      </c>
      <c r="E106" s="6"/>
      <c r="F106" s="8" t="n">
        <f aca="false">'Central pensions'!I106</f>
        <v>27967951.1424272</v>
      </c>
      <c r="G106" s="6" t="n">
        <f aca="false">'Central pensions'!K106</f>
        <v>4481045.56262955</v>
      </c>
      <c r="H106" s="6" t="n">
        <f aca="false">'Central pensions'!V106</f>
        <v>24653390.5634009</v>
      </c>
      <c r="I106" s="8" t="n">
        <f aca="false">'Central pensions'!M106</f>
        <v>138589.038019471</v>
      </c>
      <c r="J106" s="6" t="n">
        <f aca="false">'Central pensions'!W106</f>
        <v>762475.996806216</v>
      </c>
      <c r="K106" s="6"/>
      <c r="L106" s="8" t="n">
        <f aca="false">'Central pensions'!N106</f>
        <v>4743099.99438056</v>
      </c>
      <c r="M106" s="8"/>
      <c r="N106" s="8" t="n">
        <f aca="false">'Central pensions'!L106</f>
        <v>1236553.7619901</v>
      </c>
      <c r="O106" s="6"/>
      <c r="P106" s="6" t="n">
        <f aca="false">'Central pensions'!X106</f>
        <v>31415122.3747156</v>
      </c>
      <c r="Q106" s="8"/>
      <c r="R106" s="8" t="n">
        <f aca="false">'Central SIPA income'!G101</f>
        <v>30290350.8228181</v>
      </c>
      <c r="S106" s="8"/>
      <c r="T106" s="6" t="n">
        <f aca="false">'Central SIPA income'!J101</f>
        <v>115817781.687244</v>
      </c>
      <c r="U106" s="6"/>
      <c r="V106" s="8" t="n">
        <f aca="false">'Central SIPA income'!F101</f>
        <v>134026.36094826</v>
      </c>
      <c r="W106" s="8"/>
      <c r="X106" s="8" t="n">
        <f aca="false">'Central SIPA income'!M101</f>
        <v>336635.577829958</v>
      </c>
      <c r="Y106" s="6"/>
      <c r="Z106" s="6" t="n">
        <f aca="false">R106+V106-N106-L106-F106</f>
        <v>-3523227.71503154</v>
      </c>
      <c r="AA106" s="6"/>
      <c r="AB106" s="6" t="n">
        <f aca="false">T106-P106-D106</f>
        <v>-69468755.9934475</v>
      </c>
      <c r="AC106" s="50"/>
      <c r="AD106" s="6"/>
      <c r="AE106" s="6"/>
      <c r="AF106" s="6"/>
      <c r="AG106" s="6" t="n">
        <f aca="false">BF106/100*$AG$57</f>
        <v>7690228386.75888</v>
      </c>
      <c r="AH106" s="61" t="n">
        <f aca="false">(AG106-AG105)/AG105</f>
        <v>0.00964920774797534</v>
      </c>
      <c r="AI106" s="61"/>
      <c r="AJ106" s="61" t="n">
        <f aca="false">AB106/AG106</f>
        <v>-0.009033380089603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0.00603947869464151</v>
      </c>
      <c r="AV106" s="5"/>
      <c r="AW106" s="65" t="n">
        <f aca="false">workers_and_wage_central!C94</f>
        <v>14160407</v>
      </c>
      <c r="AX106" s="5"/>
      <c r="AY106" s="61" t="n">
        <f aca="false">(AW106-AW105)/AW105</f>
        <v>0.00215535056311586</v>
      </c>
      <c r="AZ106" s="66" t="n">
        <f aca="false">workers_and_wage_central!B94</f>
        <v>7597.09377843234</v>
      </c>
      <c r="BA106" s="61" t="n">
        <f aca="false">(AZ106-AZ105)/AZ105</f>
        <v>0.00747774003366736</v>
      </c>
      <c r="BB106" s="5"/>
      <c r="BC106" s="5"/>
      <c r="BD106" s="5"/>
      <c r="BE106" s="5"/>
      <c r="BF106" s="5" t="n">
        <f aca="false">BF105*(1+AY106)*(1+BA106)*(1-BE106)</f>
        <v>133.715529027061</v>
      </c>
      <c r="BG106" s="5"/>
      <c r="BH106" s="5" t="n">
        <f aca="false">BH105+1</f>
        <v>75</v>
      </c>
      <c r="BI106" s="61" t="n">
        <f aca="false">T113/AG113</f>
        <v>0.0175045154318137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154174079.754303</v>
      </c>
      <c r="E107" s="9"/>
      <c r="F107" s="67" t="n">
        <f aca="false">'Central pensions'!I107</f>
        <v>28022963.9886177</v>
      </c>
      <c r="G107" s="9" t="n">
        <f aca="false">'Central pensions'!K107</f>
        <v>4519509.80671989</v>
      </c>
      <c r="H107" s="9" t="n">
        <f aca="false">'Central pensions'!V107</f>
        <v>24865009.4855992</v>
      </c>
      <c r="I107" s="67" t="n">
        <f aca="false">'Central pensions'!M107</f>
        <v>139778.65381608</v>
      </c>
      <c r="J107" s="9" t="n">
        <f aca="false">'Central pensions'!W107</f>
        <v>769020.911925753</v>
      </c>
      <c r="K107" s="9"/>
      <c r="L107" s="67" t="n">
        <f aca="false">'Central pensions'!N107</f>
        <v>3926867.67524568</v>
      </c>
      <c r="M107" s="67"/>
      <c r="N107" s="67" t="n">
        <f aca="false">'Central pensions'!L107</f>
        <v>1240162.03943781</v>
      </c>
      <c r="O107" s="9"/>
      <c r="P107" s="9" t="n">
        <f aca="false">'Central pensions'!X107</f>
        <v>27199540.6684229</v>
      </c>
      <c r="Q107" s="67"/>
      <c r="R107" s="67" t="n">
        <f aca="false">'Central SIPA income'!G102</f>
        <v>35021994.8868318</v>
      </c>
      <c r="S107" s="67"/>
      <c r="T107" s="9" t="n">
        <f aca="false">'Central SIPA income'!J102</f>
        <v>133909632.865635</v>
      </c>
      <c r="U107" s="9"/>
      <c r="V107" s="67" t="n">
        <f aca="false">'Central SIPA income'!F102</f>
        <v>129700.852809205</v>
      </c>
      <c r="W107" s="67"/>
      <c r="X107" s="67" t="n">
        <f aca="false">'Central SIPA income'!M102</f>
        <v>325771.148463252</v>
      </c>
      <c r="Y107" s="9"/>
      <c r="Z107" s="9" t="n">
        <f aca="false">R107+V107-N107-L107-F107</f>
        <v>1961702.03633974</v>
      </c>
      <c r="AA107" s="9"/>
      <c r="AB107" s="9" t="n">
        <f aca="false">T107-P107-D107</f>
        <v>-47463987.5570901</v>
      </c>
      <c r="AC107" s="50"/>
      <c r="AD107" s="9"/>
      <c r="AE107" s="9"/>
      <c r="AF107" s="9"/>
      <c r="AG107" s="9" t="n">
        <f aca="false">BF107/100*$AG$57</f>
        <v>7720073594.65958</v>
      </c>
      <c r="AH107" s="40" t="n">
        <f aca="false">(AG107-AG106)/AG106</f>
        <v>0.00388092607913784</v>
      </c>
      <c r="AI107" s="40"/>
      <c r="AJ107" s="40" t="n">
        <f aca="false">AB107/AG107</f>
        <v>-0.00614812630671341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14206881</v>
      </c>
      <c r="AX107" s="7"/>
      <c r="AY107" s="40" t="n">
        <f aca="false">(AW107-AW106)/AW106</f>
        <v>0.00328196781349576</v>
      </c>
      <c r="AZ107" s="39" t="n">
        <f aca="false">workers_and_wage_central!B95</f>
        <v>7601.62923532226</v>
      </c>
      <c r="BA107" s="40" t="n">
        <f aca="false">(AZ107-AZ106)/AZ106</f>
        <v>0.0005969989343549</v>
      </c>
      <c r="BB107" s="7"/>
      <c r="BC107" s="7"/>
      <c r="BD107" s="7"/>
      <c r="BE107" s="7"/>
      <c r="BF107" s="7" t="n">
        <f aca="false">BF106*(1+AY107)*(1+BA107)*(1-BE107)</f>
        <v>134.234469110848</v>
      </c>
      <c r="BG107" s="7"/>
      <c r="BH107" s="7" t="n">
        <f aca="false">BH106+1</f>
        <v>76</v>
      </c>
      <c r="BI107" s="40" t="n">
        <f aca="false">T114/AG114</f>
        <v>0.0152368572112455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154774970.356871</v>
      </c>
      <c r="E108" s="9"/>
      <c r="F108" s="67" t="n">
        <f aca="false">'Central pensions'!I108</f>
        <v>28132182.9685118</v>
      </c>
      <c r="G108" s="9" t="n">
        <f aca="false">'Central pensions'!K108</f>
        <v>4576758.43710347</v>
      </c>
      <c r="H108" s="9" t="n">
        <f aca="false">'Central pensions'!V108</f>
        <v>25179974.558893</v>
      </c>
      <c r="I108" s="67" t="n">
        <f aca="false">'Central pensions'!M108</f>
        <v>141549.23001351</v>
      </c>
      <c r="J108" s="9" t="n">
        <f aca="false">'Central pensions'!W108</f>
        <v>778762.099759581</v>
      </c>
      <c r="K108" s="9"/>
      <c r="L108" s="67" t="n">
        <f aca="false">'Central pensions'!N108</f>
        <v>3983571.19952264</v>
      </c>
      <c r="M108" s="67"/>
      <c r="N108" s="67" t="n">
        <f aca="false">'Central pensions'!L108</f>
        <v>1245846.81806533</v>
      </c>
      <c r="O108" s="9"/>
      <c r="P108" s="9" t="n">
        <f aca="false">'Central pensions'!X108</f>
        <v>27525051.500181</v>
      </c>
      <c r="Q108" s="67"/>
      <c r="R108" s="67" t="n">
        <f aca="false">'Central SIPA income'!G103</f>
        <v>30501489.6846749</v>
      </c>
      <c r="S108" s="67"/>
      <c r="T108" s="9" t="n">
        <f aca="false">'Central SIPA income'!J103</f>
        <v>116625089.425318</v>
      </c>
      <c r="U108" s="9"/>
      <c r="V108" s="67" t="n">
        <f aca="false">'Central SIPA income'!F103</f>
        <v>132945.47800052</v>
      </c>
      <c r="W108" s="67"/>
      <c r="X108" s="67" t="n">
        <f aca="false">'Central SIPA income'!M103</f>
        <v>333920.711492434</v>
      </c>
      <c r="Y108" s="9"/>
      <c r="Z108" s="9" t="n">
        <f aca="false">R108+V108-N108-L108-F108</f>
        <v>-2727165.82342442</v>
      </c>
      <c r="AA108" s="9"/>
      <c r="AB108" s="9" t="n">
        <f aca="false">T108-P108-D108</f>
        <v>-65674932.4317344</v>
      </c>
      <c r="AC108" s="50"/>
      <c r="AD108" s="9"/>
      <c r="AE108" s="9"/>
      <c r="AF108" s="9"/>
      <c r="AG108" s="9" t="n">
        <f aca="false">BF108/100*$AG$57</f>
        <v>7744496015.83028</v>
      </c>
      <c r="AH108" s="40" t="n">
        <f aca="false">(AG108-AG107)/AG107</f>
        <v>0.00316349590081532</v>
      </c>
      <c r="AI108" s="40"/>
      <c r="AJ108" s="40" t="n">
        <f aca="false">AB108/AG108</f>
        <v>-0.00848020740116469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14262980</v>
      </c>
      <c r="AY108" s="40" t="n">
        <f aca="false">(AW108-AW107)/AW107</f>
        <v>0.00394872034192445</v>
      </c>
      <c r="AZ108" s="39" t="n">
        <f aca="false">workers_and_wage_central!B96</f>
        <v>7595.6837274025</v>
      </c>
      <c r="BA108" s="40" t="n">
        <f aca="false">(AZ108-AZ107)/AZ107</f>
        <v>-0.000782136004756728</v>
      </c>
      <c r="BB108" s="7"/>
      <c r="BC108" s="7"/>
      <c r="BD108" s="7"/>
      <c r="BE108" s="7"/>
      <c r="BF108" s="7" t="n">
        <f aca="false">BF107*(1+AY108)*(1+BA108)*(1-BE108)</f>
        <v>134.659119303628</v>
      </c>
      <c r="BG108" s="7"/>
      <c r="BH108" s="0" t="n">
        <f aca="false">BH107+1</f>
        <v>77</v>
      </c>
      <c r="BI108" s="40" t="n">
        <f aca="false">T115/AG115</f>
        <v>0.0175396523147222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154786725.252588</v>
      </c>
      <c r="E109" s="9"/>
      <c r="F109" s="67" t="n">
        <f aca="false">'Central pensions'!I109</f>
        <v>28134319.5599538</v>
      </c>
      <c r="G109" s="9" t="n">
        <f aca="false">'Central pensions'!K109</f>
        <v>4673920.0251884</v>
      </c>
      <c r="H109" s="9" t="n">
        <f aca="false">'Central pensions'!V109</f>
        <v>25714528.9492332</v>
      </c>
      <c r="I109" s="67" t="n">
        <f aca="false">'Central pensions'!M109</f>
        <v>144554.227583146</v>
      </c>
      <c r="J109" s="9" t="n">
        <f aca="false">'Central pensions'!W109</f>
        <v>795294.709770094</v>
      </c>
      <c r="K109" s="9"/>
      <c r="L109" s="67" t="n">
        <f aca="false">'Central pensions'!N109</f>
        <v>3949597.13609756</v>
      </c>
      <c r="M109" s="67"/>
      <c r="N109" s="67" t="n">
        <f aca="false">'Central pensions'!L109</f>
        <v>1245303.20706298</v>
      </c>
      <c r="O109" s="9"/>
      <c r="P109" s="9" t="n">
        <f aca="false">'Central pensions'!X109</f>
        <v>27345769.1362186</v>
      </c>
      <c r="Q109" s="67"/>
      <c r="R109" s="67" t="n">
        <f aca="false">'Central SIPA income'!G104</f>
        <v>35347205.9715415</v>
      </c>
      <c r="S109" s="67"/>
      <c r="T109" s="9" t="n">
        <f aca="false">'Central SIPA income'!J104</f>
        <v>135153105.634621</v>
      </c>
      <c r="U109" s="9"/>
      <c r="V109" s="67" t="n">
        <f aca="false">'Central SIPA income'!F104</f>
        <v>133810.373796747</v>
      </c>
      <c r="W109" s="67"/>
      <c r="X109" s="67" t="n">
        <f aca="false">'Central SIPA income'!M104</f>
        <v>336093.080376181</v>
      </c>
      <c r="Y109" s="9"/>
      <c r="Z109" s="9" t="n">
        <f aca="false">R109+V109-N109-L109-F109</f>
        <v>2151796.44222395</v>
      </c>
      <c r="AA109" s="9"/>
      <c r="AB109" s="9" t="n">
        <f aca="false">T109-P109-D109</f>
        <v>-46979388.7541862</v>
      </c>
      <c r="AC109" s="50"/>
      <c r="AD109" s="9"/>
      <c r="AE109" s="9"/>
      <c r="AF109" s="9"/>
      <c r="AG109" s="9" t="n">
        <f aca="false">BF109/100*$AG$57</f>
        <v>7802303141.66596</v>
      </c>
      <c r="AH109" s="40" t="n">
        <f aca="false">(AG109-AG108)/AG108</f>
        <v>0.00746428505063752</v>
      </c>
      <c r="AI109" s="40" t="n">
        <f aca="false">(AG109-AG105)/AG105</f>
        <v>0.0243634895364481</v>
      </c>
      <c r="AJ109" s="40" t="n">
        <f aca="false">AB109/AG109</f>
        <v>-0.0060212206448768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14303402</v>
      </c>
      <c r="AY109" s="40" t="n">
        <f aca="false">(AW109-AW108)/AW108</f>
        <v>0.00283405010734082</v>
      </c>
      <c r="AZ109" s="39" t="n">
        <f aca="false">workers_and_wage_central!B97</f>
        <v>7630.7541363192</v>
      </c>
      <c r="BA109" s="40" t="n">
        <f aca="false">(AZ109-AZ108)/AZ108</f>
        <v>0.00461714970966647</v>
      </c>
      <c r="BB109" s="7"/>
      <c r="BC109" s="7"/>
      <c r="BD109" s="7"/>
      <c r="BE109" s="7"/>
      <c r="BF109" s="7" t="n">
        <f aca="false">BF108*(1+AY109)*(1+BA109)*(1-BE109)</f>
        <v>135.664253354778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0.0152670665911931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155394588.494793</v>
      </c>
      <c r="E110" s="6"/>
      <c r="F110" s="8" t="n">
        <f aca="false">'Central pensions'!I110</f>
        <v>28244805.8996384</v>
      </c>
      <c r="G110" s="6" t="n">
        <f aca="false">'Central pensions'!K110</f>
        <v>4799547.23605177</v>
      </c>
      <c r="H110" s="6" t="n">
        <f aca="false">'Central pensions'!V110</f>
        <v>26405692.7973838</v>
      </c>
      <c r="I110" s="8" t="n">
        <f aca="false">'Central pensions'!M110</f>
        <v>148439.605238713</v>
      </c>
      <c r="J110" s="6" t="n">
        <f aca="false">'Central pensions'!W110</f>
        <v>816670.911259286</v>
      </c>
      <c r="K110" s="6"/>
      <c r="L110" s="8" t="n">
        <f aca="false">'Central pensions'!N110</f>
        <v>4876468.49202321</v>
      </c>
      <c r="M110" s="8"/>
      <c r="N110" s="8" t="n">
        <f aca="false">'Central pensions'!L110</f>
        <v>1250688.74095092</v>
      </c>
      <c r="O110" s="6"/>
      <c r="P110" s="6" t="n">
        <f aca="false">'Central pensions'!X110</f>
        <v>32184938.6267398</v>
      </c>
      <c r="Q110" s="8"/>
      <c r="R110" s="8" t="n">
        <f aca="false">'Central SIPA income'!G105</f>
        <v>30719982.4094618</v>
      </c>
      <c r="S110" s="8"/>
      <c r="T110" s="6" t="n">
        <f aca="false">'Central SIPA income'!J105</f>
        <v>117460515.295677</v>
      </c>
      <c r="U110" s="6"/>
      <c r="V110" s="8" t="n">
        <f aca="false">'Central SIPA income'!F105</f>
        <v>132283.446705978</v>
      </c>
      <c r="W110" s="8"/>
      <c r="X110" s="8" t="n">
        <f aca="false">'Central SIPA income'!M105</f>
        <v>332257.879749465</v>
      </c>
      <c r="Y110" s="6"/>
      <c r="Z110" s="6" t="n">
        <f aca="false">R110+V110-N110-L110-F110</f>
        <v>-3519697.27644474</v>
      </c>
      <c r="AA110" s="6"/>
      <c r="AB110" s="6" t="n">
        <f aca="false">T110-P110-D110</f>
        <v>-70119011.8258561</v>
      </c>
      <c r="AC110" s="50"/>
      <c r="AD110" s="6"/>
      <c r="AE110" s="6"/>
      <c r="AF110" s="6"/>
      <c r="AG110" s="6" t="n">
        <f aca="false">BF110/100*$AG$57</f>
        <v>7779955270.4795</v>
      </c>
      <c r="AH110" s="61" t="n">
        <f aca="false">(AG110-AG109)/AG109</f>
        <v>-0.00286426594566979</v>
      </c>
      <c r="AI110" s="61"/>
      <c r="AJ110" s="61" t="n">
        <f aca="false">AB110/AG110</f>
        <v>-0.00901277827289288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0.00496335628890556</v>
      </c>
      <c r="AV110" s="5"/>
      <c r="AW110" s="65" t="n">
        <f aca="false">workers_and_wage_central!C98</f>
        <v>14274050</v>
      </c>
      <c r="AX110" s="5"/>
      <c r="AY110" s="61" t="n">
        <f aca="false">(AW110-AW109)/AW109</f>
        <v>-0.00205209921387933</v>
      </c>
      <c r="AZ110" s="66" t="n">
        <f aca="false">workers_and_wage_central!B98</f>
        <v>7624.54394774812</v>
      </c>
      <c r="BA110" s="61" t="n">
        <f aca="false">(AZ110-AZ109)/AZ109</f>
        <v>-0.000813836805659665</v>
      </c>
      <c r="BB110" s="5"/>
      <c r="BC110" s="5"/>
      <c r="BD110" s="5"/>
      <c r="BE110" s="5"/>
      <c r="BF110" s="5" t="n">
        <f aca="false">BF109*(1+AY110)*(1+BA110)*(1-BE110)</f>
        <v>135.275674853849</v>
      </c>
      <c r="BG110" s="5"/>
      <c r="BH110" s="5" t="n">
        <f aca="false">BH109+1</f>
        <v>79</v>
      </c>
      <c r="BI110" s="61" t="n">
        <f aca="false">T117/AG117</f>
        <v>0.0175852528241915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155909837.519569</v>
      </c>
      <c r="E111" s="9"/>
      <c r="F111" s="67" t="n">
        <f aca="false">'Central pensions'!I111</f>
        <v>28338458.5090101</v>
      </c>
      <c r="G111" s="9" t="n">
        <f aca="false">'Central pensions'!K111</f>
        <v>4844777.70159232</v>
      </c>
      <c r="H111" s="9" t="n">
        <f aca="false">'Central pensions'!V111</f>
        <v>26654537.4736431</v>
      </c>
      <c r="I111" s="67" t="n">
        <f aca="false">'Central pensions'!M111</f>
        <v>149838.485616257</v>
      </c>
      <c r="J111" s="9" t="n">
        <f aca="false">'Central pensions'!W111</f>
        <v>824367.138360096</v>
      </c>
      <c r="K111" s="9"/>
      <c r="L111" s="67" t="n">
        <f aca="false">'Central pensions'!N111</f>
        <v>3966309.55047715</v>
      </c>
      <c r="M111" s="67"/>
      <c r="N111" s="67" t="n">
        <f aca="false">'Central pensions'!L111</f>
        <v>1253845.34285219</v>
      </c>
      <c r="O111" s="9"/>
      <c r="P111" s="9" t="n">
        <f aca="false">'Central pensions'!X111</f>
        <v>27479486.2446565</v>
      </c>
      <c r="Q111" s="67"/>
      <c r="R111" s="67" t="n">
        <f aca="false">'Central SIPA income'!G106</f>
        <v>35705679.4302147</v>
      </c>
      <c r="S111" s="67"/>
      <c r="T111" s="9" t="n">
        <f aca="false">'Central SIPA income'!J106</f>
        <v>136523759.973362</v>
      </c>
      <c r="U111" s="9"/>
      <c r="V111" s="67" t="n">
        <f aca="false">'Central SIPA income'!F106</f>
        <v>135376.067443701</v>
      </c>
      <c r="W111" s="67"/>
      <c r="X111" s="67" t="n">
        <f aca="false">'Central SIPA income'!M106</f>
        <v>340025.651415324</v>
      </c>
      <c r="Y111" s="9"/>
      <c r="Z111" s="9" t="n">
        <f aca="false">R111+V111-N111-L111-F111</f>
        <v>2282442.09531892</v>
      </c>
      <c r="AA111" s="9"/>
      <c r="AB111" s="9" t="n">
        <f aca="false">T111-P111-D111</f>
        <v>-46865563.7908638</v>
      </c>
      <c r="AC111" s="50"/>
      <c r="AD111" s="9"/>
      <c r="AE111" s="9"/>
      <c r="AF111" s="9"/>
      <c r="AG111" s="9" t="n">
        <f aca="false">BF111/100*$AG$57</f>
        <v>7862685813.45285</v>
      </c>
      <c r="AH111" s="40" t="n">
        <f aca="false">(AG111-AG110)/AG110</f>
        <v>0.0106338070203651</v>
      </c>
      <c r="AI111" s="40"/>
      <c r="AJ111" s="40" t="n">
        <f aca="false">AB111/AG111</f>
        <v>-0.00596050317954687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14348486</v>
      </c>
      <c r="AX111" s="7"/>
      <c r="AY111" s="40" t="n">
        <f aca="false">(AW111-AW110)/AW110</f>
        <v>0.00521477786612769</v>
      </c>
      <c r="AZ111" s="39" t="n">
        <f aca="false">workers_and_wage_central!B99</f>
        <v>7665.64722920636</v>
      </c>
      <c r="BA111" s="40" t="n">
        <f aca="false">(AZ111-AZ110)/AZ110</f>
        <v>0.00539091672104224</v>
      </c>
      <c r="BB111" s="7"/>
      <c r="BC111" s="7"/>
      <c r="BD111" s="7"/>
      <c r="BE111" s="7"/>
      <c r="BF111" s="7" t="n">
        <f aca="false">BF110*(1+AY111)*(1+BA111)*(1-BE111)</f>
        <v>136.714170274795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155963997.558409</v>
      </c>
      <c r="E112" s="9"/>
      <c r="F112" s="67" t="n">
        <f aca="false">'Central pensions'!I112</f>
        <v>28348302.7371739</v>
      </c>
      <c r="G112" s="9" t="n">
        <f aca="false">'Central pensions'!K112</f>
        <v>4952599.82815787</v>
      </c>
      <c r="H112" s="9" t="n">
        <f aca="false">'Central pensions'!V112</f>
        <v>27247743.0013363</v>
      </c>
      <c r="I112" s="67" t="n">
        <f aca="false">'Central pensions'!M112</f>
        <v>153173.190561584</v>
      </c>
      <c r="J112" s="9" t="n">
        <f aca="false">'Central pensions'!W112</f>
        <v>842713.701072259</v>
      </c>
      <c r="K112" s="9"/>
      <c r="L112" s="67" t="n">
        <f aca="false">'Central pensions'!N112</f>
        <v>3948677.58652348</v>
      </c>
      <c r="M112" s="67"/>
      <c r="N112" s="67" t="n">
        <f aca="false">'Central pensions'!L112</f>
        <v>1253960.66319432</v>
      </c>
      <c r="O112" s="9"/>
      <c r="P112" s="9" t="n">
        <f aca="false">'Central pensions'!X112</f>
        <v>27388628.3583794</v>
      </c>
      <c r="Q112" s="67"/>
      <c r="R112" s="67" t="n">
        <f aca="false">'Central SIPA income'!G107</f>
        <v>31578733.8066793</v>
      </c>
      <c r="S112" s="67"/>
      <c r="T112" s="9" t="n">
        <f aca="false">'Central SIPA income'!J107</f>
        <v>120744025.692381</v>
      </c>
      <c r="U112" s="9"/>
      <c r="V112" s="67" t="n">
        <f aca="false">'Central SIPA income'!F107</f>
        <v>126596.74301986</v>
      </c>
      <c r="W112" s="67"/>
      <c r="X112" s="67" t="n">
        <f aca="false">'Central SIPA income'!M107</f>
        <v>317974.519612102</v>
      </c>
      <c r="Y112" s="9"/>
      <c r="Z112" s="9" t="n">
        <f aca="false">R112+V112-N112-L112-F112</f>
        <v>-1845610.43719251</v>
      </c>
      <c r="AA112" s="9"/>
      <c r="AB112" s="9" t="n">
        <f aca="false">T112-P112-D112</f>
        <v>-62608600.2244074</v>
      </c>
      <c r="AC112" s="50"/>
      <c r="AD112" s="9"/>
      <c r="AE112" s="9"/>
      <c r="AF112" s="9"/>
      <c r="AG112" s="9" t="n">
        <f aca="false">BF112/100*$AG$57</f>
        <v>7934666017.59311</v>
      </c>
      <c r="AH112" s="40" t="n">
        <f aca="false">(AG112-AG111)/AG111</f>
        <v>0.00915465857952843</v>
      </c>
      <c r="AI112" s="40"/>
      <c r="AJ112" s="40" t="n">
        <f aca="false">AB112/AG112</f>
        <v>-0.00789051487303796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14376359</v>
      </c>
      <c r="AY112" s="40" t="n">
        <f aca="false">(AW112-AW111)/AW111</f>
        <v>0.00194257428971949</v>
      </c>
      <c r="AZ112" s="39" t="n">
        <f aca="false">workers_and_wage_central!B100</f>
        <v>7720.82533558852</v>
      </c>
      <c r="BA112" s="40" t="n">
        <f aca="false">(AZ112-AZ111)/AZ111</f>
        <v>0.00719810144301113</v>
      </c>
      <c r="BB112" s="7"/>
      <c r="BC112" s="7"/>
      <c r="BD112" s="7"/>
      <c r="BE112" s="7"/>
      <c r="BF112" s="7" t="n">
        <f aca="false">BF111*(1+AY112)*(1+BA112)*(1-BE112)</f>
        <v>137.965741826644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156686605.645668</v>
      </c>
      <c r="E113" s="9"/>
      <c r="F113" s="67" t="n">
        <f aca="false">'Central pensions'!I113</f>
        <v>28479645.3107077</v>
      </c>
      <c r="G113" s="9" t="n">
        <f aca="false">'Central pensions'!K113</f>
        <v>5029858.43853044</v>
      </c>
      <c r="H113" s="9" t="n">
        <f aca="false">'Central pensions'!V113</f>
        <v>27672797.0806308</v>
      </c>
      <c r="I113" s="67" t="n">
        <f aca="false">'Central pensions'!M113</f>
        <v>155562.632119497</v>
      </c>
      <c r="J113" s="9" t="n">
        <f aca="false">'Central pensions'!W113</f>
        <v>855859.703524661</v>
      </c>
      <c r="K113" s="9"/>
      <c r="L113" s="67" t="n">
        <f aca="false">'Central pensions'!N113</f>
        <v>3865783.17253342</v>
      </c>
      <c r="M113" s="67"/>
      <c r="N113" s="67" t="n">
        <f aca="false">'Central pensions'!L113</f>
        <v>1260043.63825241</v>
      </c>
      <c r="O113" s="9"/>
      <c r="P113" s="9" t="n">
        <f aca="false">'Central pensions'!X113</f>
        <v>26991955.5841233</v>
      </c>
      <c r="Q113" s="67"/>
      <c r="R113" s="67" t="n">
        <f aca="false">'Central SIPA income'!G108</f>
        <v>36431587.1764113</v>
      </c>
      <c r="S113" s="67"/>
      <c r="T113" s="9" t="n">
        <f aca="false">'Central SIPA income'!J108</f>
        <v>139299331.156603</v>
      </c>
      <c r="U113" s="9"/>
      <c r="V113" s="67" t="n">
        <f aca="false">'Central SIPA income'!F108</f>
        <v>127230.893289295</v>
      </c>
      <c r="W113" s="67"/>
      <c r="X113" s="67" t="n">
        <f aca="false">'Central SIPA income'!M108</f>
        <v>319567.322258326</v>
      </c>
      <c r="Y113" s="9"/>
      <c r="Z113" s="9" t="n">
        <f aca="false">R113+V113-N113-L113-F113</f>
        <v>2953345.94820714</v>
      </c>
      <c r="AA113" s="9"/>
      <c r="AB113" s="9" t="n">
        <f aca="false">T113-P113-D113</f>
        <v>-44379230.0731882</v>
      </c>
      <c r="AC113" s="50"/>
      <c r="AD113" s="9"/>
      <c r="AE113" s="9"/>
      <c r="AF113" s="9"/>
      <c r="AG113" s="9" t="n">
        <f aca="false">BF113/100*$AG$57</f>
        <v>7957908443.63693</v>
      </c>
      <c r="AH113" s="40" t="n">
        <f aca="false">(AG113-AG112)/AG112</f>
        <v>0.00292922550139848</v>
      </c>
      <c r="AI113" s="40" t="n">
        <f aca="false">(AG113-AG109)/AG109</f>
        <v>0.0199435088775257</v>
      </c>
      <c r="AJ113" s="40" t="n">
        <f aca="false">AB113/AG113</f>
        <v>-0.00557674549632113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14414573</v>
      </c>
      <c r="AY113" s="40" t="n">
        <f aca="false">(AW113-AW112)/AW112</f>
        <v>0.00265811392161256</v>
      </c>
      <c r="AZ113" s="39" t="n">
        <f aca="false">workers_and_wage_central!B101</f>
        <v>7722.91299151522</v>
      </c>
      <c r="BA113" s="40" t="n">
        <f aca="false">(AZ113-AZ112)/AZ112</f>
        <v>0.000270392844800683</v>
      </c>
      <c r="BB113" s="7"/>
      <c r="BC113" s="7"/>
      <c r="BD113" s="7"/>
      <c r="BE113" s="7"/>
      <c r="BF113" s="7" t="n">
        <f aca="false">BF112*(1+AY113)*(1+BA113)*(1-BE113)</f>
        <v>138.369874595922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157210129.535006</v>
      </c>
      <c r="E114" s="6"/>
      <c r="F114" s="8" t="n">
        <f aca="false">'Central pensions'!I114</f>
        <v>28574801.974665</v>
      </c>
      <c r="G114" s="6" t="n">
        <f aca="false">'Central pensions'!K114</f>
        <v>5088448.06519886</v>
      </c>
      <c r="H114" s="6" t="n">
        <f aca="false">'Central pensions'!V114</f>
        <v>27995139.9198259</v>
      </c>
      <c r="I114" s="8" t="n">
        <f aca="false">'Central pensions'!M114</f>
        <v>157374.68242883</v>
      </c>
      <c r="J114" s="6" t="n">
        <f aca="false">'Central pensions'!W114</f>
        <v>865829.069685335</v>
      </c>
      <c r="K114" s="6"/>
      <c r="L114" s="8" t="n">
        <f aca="false">'Central pensions'!N114</f>
        <v>4794017.90089211</v>
      </c>
      <c r="M114" s="8"/>
      <c r="N114" s="8" t="n">
        <f aca="false">'Central pensions'!L114</f>
        <v>1262764.9024766</v>
      </c>
      <c r="O114" s="6"/>
      <c r="P114" s="6" t="n">
        <f aca="false">'Central pensions'!X114</f>
        <v>31823541.5950776</v>
      </c>
      <c r="Q114" s="8"/>
      <c r="R114" s="8" t="n">
        <f aca="false">'Central SIPA income'!G109</f>
        <v>31896666.1814615</v>
      </c>
      <c r="S114" s="8"/>
      <c r="T114" s="6" t="n">
        <f aca="false">'Central SIPA income'!J109</f>
        <v>121959667.6831</v>
      </c>
      <c r="U114" s="6"/>
      <c r="V114" s="8" t="n">
        <f aca="false">'Central SIPA income'!F109</f>
        <v>123933.99220987</v>
      </c>
      <c r="W114" s="8"/>
      <c r="X114" s="8" t="n">
        <f aca="false">'Central SIPA income'!M109</f>
        <v>311286.457269767</v>
      </c>
      <c r="Y114" s="6"/>
      <c r="Z114" s="6" t="n">
        <f aca="false">R114+V114-N114-L114-F114</f>
        <v>-2610984.60436234</v>
      </c>
      <c r="AA114" s="6"/>
      <c r="AB114" s="6" t="n">
        <f aca="false">T114-P114-D114</f>
        <v>-67074003.4469835</v>
      </c>
      <c r="AC114" s="50"/>
      <c r="AD114" s="6"/>
      <c r="AE114" s="6"/>
      <c r="AF114" s="6"/>
      <c r="AG114" s="6" t="n">
        <f aca="false">BF114/100*$AG$57</f>
        <v>8004253501.37746</v>
      </c>
      <c r="AH114" s="61" t="n">
        <f aca="false">(AG114-AG113)/AG113</f>
        <v>0.00582377367982837</v>
      </c>
      <c r="AI114" s="61"/>
      <c r="AJ114" s="61" t="n">
        <f aca="false">AB114/AG114</f>
        <v>-0.00837979499717751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0.00222581433077653</v>
      </c>
      <c r="AV114" s="5"/>
      <c r="AW114" s="65" t="n">
        <f aca="false">workers_and_wage_central!C102</f>
        <v>14451370</v>
      </c>
      <c r="AX114" s="5"/>
      <c r="AY114" s="61" t="n">
        <f aca="false">(AW114-AW113)/AW113</f>
        <v>0.00255276378981188</v>
      </c>
      <c r="AZ114" s="66" t="n">
        <f aca="false">workers_and_wage_central!B102</f>
        <v>7748.11039327539</v>
      </c>
      <c r="BA114" s="61" t="n">
        <f aca="false">(AZ114-AZ113)/AZ113</f>
        <v>0.00326268103601006</v>
      </c>
      <c r="BB114" s="5"/>
      <c r="BC114" s="5"/>
      <c r="BD114" s="5"/>
      <c r="BE114" s="5"/>
      <c r="BF114" s="5" t="n">
        <f aca="false">BF113*(1+AY114)*(1+BA114)*(1-BE114)</f>
        <v>139.175709429675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158253388.285226</v>
      </c>
      <c r="E115" s="9"/>
      <c r="F115" s="67" t="n">
        <f aca="false">'Central pensions'!I115</f>
        <v>28764426.6018061</v>
      </c>
      <c r="G115" s="9" t="n">
        <f aca="false">'Central pensions'!K115</f>
        <v>5154183.7109845</v>
      </c>
      <c r="H115" s="9" t="n">
        <f aca="false">'Central pensions'!V115</f>
        <v>28356798.0477874</v>
      </c>
      <c r="I115" s="67" t="n">
        <f aca="false">'Central pensions'!M115</f>
        <v>159407.743638695</v>
      </c>
      <c r="J115" s="9" t="n">
        <f aca="false">'Central pensions'!W115</f>
        <v>877014.372611978</v>
      </c>
      <c r="K115" s="9"/>
      <c r="L115" s="67" t="n">
        <f aca="false">'Central pensions'!N115</f>
        <v>3920836.64485735</v>
      </c>
      <c r="M115" s="67"/>
      <c r="N115" s="67" t="n">
        <f aca="false">'Central pensions'!L115</f>
        <v>1272302.67763653</v>
      </c>
      <c r="O115" s="9"/>
      <c r="P115" s="9" t="n">
        <f aca="false">'Central pensions'!X115</f>
        <v>27345073.9314155</v>
      </c>
      <c r="Q115" s="67"/>
      <c r="R115" s="67" t="n">
        <f aca="false">'Central SIPA income'!G110</f>
        <v>36592766.2087414</v>
      </c>
      <c r="S115" s="67"/>
      <c r="T115" s="9" t="n">
        <f aca="false">'Central SIPA income'!J110</f>
        <v>139915613.156378</v>
      </c>
      <c r="U115" s="9"/>
      <c r="V115" s="67" t="n">
        <f aca="false">'Central SIPA income'!F110</f>
        <v>130939.617826336</v>
      </c>
      <c r="W115" s="67"/>
      <c r="X115" s="67" t="n">
        <f aca="false">'Central SIPA income'!M110</f>
        <v>328882.56904042</v>
      </c>
      <c r="Y115" s="9"/>
      <c r="Z115" s="9" t="n">
        <f aca="false">R115+V115-N115-L115-F115</f>
        <v>2766139.90226782</v>
      </c>
      <c r="AA115" s="9"/>
      <c r="AB115" s="9" t="n">
        <f aca="false">T115-P115-D115</f>
        <v>-45682849.0602639</v>
      </c>
      <c r="AC115" s="50"/>
      <c r="AD115" s="9"/>
      <c r="AE115" s="9"/>
      <c r="AF115" s="9"/>
      <c r="AG115" s="9" t="n">
        <f aca="false">BF115/100*$AG$57</f>
        <v>7977103003.28686</v>
      </c>
      <c r="AH115" s="40" t="n">
        <f aca="false">(AG115-AG114)/AG114</f>
        <v>-0.00339200877207755</v>
      </c>
      <c r="AI115" s="40"/>
      <c r="AJ115" s="40" t="n">
        <f aca="false">AB115/AG115</f>
        <v>-0.00572674679535176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14449319</v>
      </c>
      <c r="AX115" s="7"/>
      <c r="AY115" s="40" t="n">
        <f aca="false">(AW115-AW114)/AW114</f>
        <v>-0.000141924260468039</v>
      </c>
      <c r="AZ115" s="39" t="n">
        <f aca="false">workers_and_wage_central!B103</f>
        <v>7722.92480524601</v>
      </c>
      <c r="BA115" s="40" t="n">
        <f aca="false">(AZ115-AZ114)/AZ114</f>
        <v>-0.00325054584292451</v>
      </c>
      <c r="BB115" s="7"/>
      <c r="BC115" s="7"/>
      <c r="BD115" s="7"/>
      <c r="BE115" s="7"/>
      <c r="BF115" s="7" t="n">
        <f aca="false">BF114*(1+AY115)*(1+BA115)*(1-BE115)</f>
        <v>138.703624202429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158665435.615821</v>
      </c>
      <c r="E116" s="9"/>
      <c r="F116" s="67" t="n">
        <f aca="false">'Central pensions'!I116</f>
        <v>28839321.0816386</v>
      </c>
      <c r="G116" s="9" t="n">
        <f aca="false">'Central pensions'!K116</f>
        <v>5181559.77753407</v>
      </c>
      <c r="H116" s="9" t="n">
        <f aca="false">'Central pensions'!V116</f>
        <v>28507413.0886977</v>
      </c>
      <c r="I116" s="67" t="n">
        <f aca="false">'Central pensions'!M116</f>
        <v>160254.4261093</v>
      </c>
      <c r="J116" s="9" t="n">
        <f aca="false">'Central pensions'!W116</f>
        <v>881672.56975353</v>
      </c>
      <c r="K116" s="9"/>
      <c r="L116" s="67" t="n">
        <f aca="false">'Central pensions'!N116</f>
        <v>3929894.49277196</v>
      </c>
      <c r="M116" s="67"/>
      <c r="N116" s="67" t="n">
        <f aca="false">'Central pensions'!L116</f>
        <v>1275629.85465069</v>
      </c>
      <c r="O116" s="9"/>
      <c r="P116" s="9" t="n">
        <f aca="false">'Central pensions'!X116</f>
        <v>27410380.2935595</v>
      </c>
      <c r="Q116" s="67"/>
      <c r="R116" s="67" t="n">
        <f aca="false">'Central SIPA income'!G111</f>
        <v>32013380.0253195</v>
      </c>
      <c r="S116" s="67"/>
      <c r="T116" s="9" t="n">
        <f aca="false">'Central SIPA income'!J111</f>
        <v>122405933.180879</v>
      </c>
      <c r="U116" s="9"/>
      <c r="V116" s="67" t="n">
        <f aca="false">'Central SIPA income'!F111</f>
        <v>131976.581585574</v>
      </c>
      <c r="W116" s="67"/>
      <c r="X116" s="67" t="n">
        <f aca="false">'Central SIPA income'!M111</f>
        <v>331487.123038679</v>
      </c>
      <c r="Y116" s="9"/>
      <c r="Z116" s="9" t="n">
        <f aca="false">R116+V116-N116-L116-F116</f>
        <v>-1899488.82215622</v>
      </c>
      <c r="AA116" s="9"/>
      <c r="AB116" s="9" t="n">
        <f aca="false">T116-P116-D116</f>
        <v>-63669882.728502</v>
      </c>
      <c r="AC116" s="50"/>
      <c r="AD116" s="9"/>
      <c r="AE116" s="9"/>
      <c r="AF116" s="9"/>
      <c r="AG116" s="9" t="n">
        <f aca="false">BF116/100*$AG$57</f>
        <v>8017645855.52338</v>
      </c>
      <c r="AH116" s="40" t="n">
        <f aca="false">(AG116-AG115)/AG115</f>
        <v>0.00508240300016368</v>
      </c>
      <c r="AI116" s="40"/>
      <c r="AJ116" s="40" t="n">
        <f aca="false">AB116/AG116</f>
        <v>-0.00794121914035897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14460998</v>
      </c>
      <c r="AY116" s="40" t="n">
        <f aca="false">(AW116-AW115)/AW115</f>
        <v>0.000808273386448178</v>
      </c>
      <c r="AZ116" s="39" t="n">
        <f aca="false">workers_and_wage_central!B104</f>
        <v>7755.90692828833</v>
      </c>
      <c r="BA116" s="40" t="n">
        <f aca="false">(AZ116-AZ115)/AZ115</f>
        <v>0.00427067773855726</v>
      </c>
      <c r="BB116" s="7"/>
      <c r="BC116" s="7"/>
      <c r="BD116" s="7"/>
      <c r="BE116" s="7"/>
      <c r="BF116" s="7" t="n">
        <f aca="false">BF115*(1+AY116)*(1+BA116)*(1-BE116)</f>
        <v>139.408571918209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159293198.543642</v>
      </c>
      <c r="E117" s="9"/>
      <c r="F117" s="67" t="n">
        <f aca="false">'Central pensions'!I117</f>
        <v>28953424.4247411</v>
      </c>
      <c r="G117" s="9" t="n">
        <f aca="false">'Central pensions'!K117</f>
        <v>5243072.19370411</v>
      </c>
      <c r="H117" s="9" t="n">
        <f aca="false">'Central pensions'!V117</f>
        <v>28845836.2533683</v>
      </c>
      <c r="I117" s="67" t="n">
        <f aca="false">'Central pensions'!M117</f>
        <v>162156.871970231</v>
      </c>
      <c r="J117" s="9" t="n">
        <f aca="false">'Central pensions'!W117</f>
        <v>892139.265568095</v>
      </c>
      <c r="K117" s="9"/>
      <c r="L117" s="67" t="n">
        <f aca="false">'Central pensions'!N117</f>
        <v>3819072.79454527</v>
      </c>
      <c r="M117" s="67"/>
      <c r="N117" s="67" t="n">
        <f aca="false">'Central pensions'!L117</f>
        <v>1281286.01301327</v>
      </c>
      <c r="O117" s="9"/>
      <c r="P117" s="9" t="n">
        <f aca="false">'Central pensions'!X117</f>
        <v>26866444.4891115</v>
      </c>
      <c r="Q117" s="67"/>
      <c r="R117" s="67" t="n">
        <f aca="false">'Central SIPA income'!G112</f>
        <v>36925586.4975235</v>
      </c>
      <c r="S117" s="67"/>
      <c r="T117" s="9" t="n">
        <f aca="false">'Central SIPA income'!J112</f>
        <v>141188180.376636</v>
      </c>
      <c r="U117" s="9"/>
      <c r="V117" s="67" t="n">
        <f aca="false">'Central SIPA income'!F112</f>
        <v>130151.481188457</v>
      </c>
      <c r="W117" s="67"/>
      <c r="X117" s="67" t="n">
        <f aca="false">'Central SIPA income'!M112</f>
        <v>326902.997032165</v>
      </c>
      <c r="Y117" s="9"/>
      <c r="Z117" s="9" t="n">
        <f aca="false">R117+V117-N117-L117-F117</f>
        <v>3001954.74641227</v>
      </c>
      <c r="AA117" s="9"/>
      <c r="AB117" s="9" t="n">
        <f aca="false">T117-P117-D117</f>
        <v>-44971462.6561172</v>
      </c>
      <c r="AC117" s="50"/>
      <c r="AD117" s="9"/>
      <c r="AE117" s="9"/>
      <c r="AF117" s="9"/>
      <c r="AG117" s="9" t="n">
        <f aca="false">BF117/100*$AG$57</f>
        <v>8028783082.51604</v>
      </c>
      <c r="AH117" s="40" t="n">
        <f aca="false">(AG117-AG116)/AG116</f>
        <v>0.00138908941519161</v>
      </c>
      <c r="AI117" s="40" t="n">
        <f aca="false">(AG117-AG113)/AG113</f>
        <v>0.00890618928090143</v>
      </c>
      <c r="AJ117" s="40" t="n">
        <f aca="false">AB117/AG117</f>
        <v>-0.005601280068713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14427595</v>
      </c>
      <c r="AY117" s="40" t="n">
        <f aca="false">(AW117-AW116)/AW116</f>
        <v>-0.00230986824007582</v>
      </c>
      <c r="AZ117" s="39" t="n">
        <f aca="false">workers_and_wage_central!B105</f>
        <v>7784.66212029902</v>
      </c>
      <c r="BA117" s="40" t="n">
        <f aca="false">(AZ117-AZ116)/AZ116</f>
        <v>0.00370752154152554</v>
      </c>
      <c r="BB117" s="7"/>
      <c r="BC117" s="7"/>
      <c r="BD117" s="7"/>
      <c r="BE117" s="7"/>
      <c r="BF117" s="7" t="n">
        <f aca="false">BF116*(1+AY117)*(1+BA117)*(1-BE117)</f>
        <v>139.602222889848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0.0215618746494298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0.0189666707740765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5772948552.49285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5829386646.30045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5896254493.75885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5958165876.47573</v>
      </c>
      <c r="AJ174" s="32" t="n">
        <f aca="false">(AG174-AG170)/AG170</f>
        <v>0.035989130798377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6005347001.17815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6080713838.52766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6189169695.07051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6279589039.58633</v>
      </c>
      <c r="AJ178" s="32" t="n">
        <f aca="false">(AG178-AG174)/AG174</f>
        <v>0.0539466624082519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6301383073.75574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6340783641.35248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6387497664.73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6429622852.72063</v>
      </c>
      <c r="AJ182" s="32" t="n">
        <f aca="false">(AG182-AG178)/AG178</f>
        <v>0.0238922980769114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6459669390.69905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6506326549.17768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6516401654.81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6561905436.82453</v>
      </c>
      <c r="AJ186" s="32" t="n">
        <f aca="false">(AG186-AG182)/AG182</f>
        <v>0.0205739258948801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6605706481.3265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6619566170.37076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6647723770.5255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6721914711.21564</v>
      </c>
      <c r="AJ190" s="32" t="n">
        <f aca="false">(AG190-AG186)/AG186</f>
        <v>0.0243845748664956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6761023614.75654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6800462562.79608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6799415109.36817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6858317524.89347</v>
      </c>
      <c r="AJ194" s="32" t="n">
        <f aca="false">(AG194-AG190)/AG190</f>
        <v>0.0202922559327086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6871420356.13351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6906558552.37646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6917445545.60002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6962037770.47494</v>
      </c>
      <c r="AJ198" s="32" t="n">
        <f aca="false">(AG198-AG194)/AG194</f>
        <v>0.0151232784432913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7011619322.05755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7027903476.75508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7061709210.41994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7099921937.75344</v>
      </c>
      <c r="AJ202" s="32" t="n">
        <f aca="false">(AG202-AG198)/AG198</f>
        <v>0.0198051449624775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7140026950.77748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7175952773.60989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7190220641.55086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7252257772.84113</v>
      </c>
      <c r="AJ206" s="32" t="n">
        <f aca="false">(AG206-AG202)/AG202</f>
        <v>0.021455987322572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7299607150.7366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7332419684.76084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7327789218.55734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7375447774.78181</v>
      </c>
      <c r="AJ210" s="32" t="n">
        <f aca="false">(AG210-AG206)/AG206</f>
        <v>0.0169864345420833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7392667421.18517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7434119546.04053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7504684198.61956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7545245900.14132</v>
      </c>
      <c r="AJ214" s="32" t="n">
        <f aca="false">(AG214-AG210)/AG210</f>
        <v>0.023022076834451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7543589499.18438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7597081847.96064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7614181107.45719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7616732948.18104</v>
      </c>
      <c r="AJ218" s="32" t="n">
        <f aca="false">(AG218-AG214)/AG214</f>
        <v>0.0094744490750635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7690228386.75888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7720073594.65958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7744496015.83028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7802303141.66596</v>
      </c>
      <c r="AJ222" s="32" t="n">
        <f aca="false">(AG222-AG218)/AG218</f>
        <v>0.0243634895364481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7779955270.4795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7862685813.45285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7934666017.59311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7957908443.63693</v>
      </c>
      <c r="AJ226" s="32" t="n">
        <f aca="false">(AG226-AG222)/AG222</f>
        <v>0.0199435088775257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8004253501.37746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7977103003.28686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8017645855.52338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8028783082.51604</v>
      </c>
      <c r="AJ230" s="32" t="n">
        <f aca="false">(AG230-AG226)/AG226</f>
        <v>0.00890618928090143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pane xSplit="1" ySplit="0" topLeftCell="B7" activePane="topRight" state="frozen"/>
      <selection pane="topLeft" activeCell="A7" activeCellId="0" sqref="A7"/>
      <selection pane="topRight" activeCell="A1" activeCellId="0" sqref="A1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2060660.37461147</v>
      </c>
      <c r="C22" s="0" t="n">
        <v>737326.756867433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H22" activeCellId="0" sqref="H22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4633493.87499501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4245939.92612828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  <c r="J23" s="0" t="n">
        <f aca="false">B23/C23</f>
        <v>0.156934721002425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4185404.8075873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272745.63228</v>
      </c>
      <c r="C25" s="0" t="n">
        <v>4006982.4627818</v>
      </c>
      <c r="D25" s="0" t="n">
        <v>10156137.2874915</v>
      </c>
      <c r="E25" s="0" t="n">
        <v>632491.863882876</v>
      </c>
      <c r="F25" s="0" t="n">
        <v>0.34463880454908</v>
      </c>
      <c r="G25" s="0" t="n">
        <v>0</v>
      </c>
      <c r="H25" s="0" t="n">
        <v>1008083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3808757.5034037</v>
      </c>
      <c r="D26" s="0" t="n">
        <v>10291981.2761518</v>
      </c>
      <c r="E26" s="0" t="n">
        <v>745853.78822178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3885790.45202357</v>
      </c>
      <c r="D27" s="0" t="n">
        <v>10141902.0729474</v>
      </c>
      <c r="E27" s="0" t="n">
        <v>602989.179067807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3932014.60241048</v>
      </c>
      <c r="D28" s="0" t="n">
        <v>10119488.9265839</v>
      </c>
      <c r="E28" s="0" t="n">
        <v>617786.780068999</v>
      </c>
      <c r="F28" s="0" t="n">
        <v>0</v>
      </c>
      <c r="G28" s="0" t="n">
        <v>0.12582779169053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3981380.44808206</v>
      </c>
      <c r="D29" s="0" t="n">
        <v>9889132.93666431</v>
      </c>
      <c r="E29" s="0" t="n">
        <v>622698.352907058</v>
      </c>
      <c r="F29" s="0" t="n">
        <v>0</v>
      </c>
      <c r="G29" s="0" t="n">
        <v>0.128725423818817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3981923.45647601</v>
      </c>
      <c r="D30" s="0" t="n">
        <v>9683904.66929511</v>
      </c>
      <c r="E30" s="0" t="n">
        <v>806457.401984424</v>
      </c>
      <c r="F30" s="0" t="n">
        <v>0</v>
      </c>
      <c r="G30" s="0" t="n">
        <v>0.132425268439275</v>
      </c>
      <c r="H30" s="0" t="n">
        <v>0</v>
      </c>
      <c r="I30" s="0" t="n">
        <v>2598512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4000638.12398126</v>
      </c>
      <c r="D31" s="0" t="n">
        <v>9695658.75032783</v>
      </c>
      <c r="E31" s="0" t="n">
        <v>602134.568145469</v>
      </c>
      <c r="F31" s="0" t="n">
        <v>0</v>
      </c>
      <c r="G31" s="0" t="n">
        <v>0.137606556793334</v>
      </c>
      <c r="H31" s="0" t="n">
        <v>0</v>
      </c>
      <c r="I31" s="0" t="n">
        <v>2543226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3969022.41745448</v>
      </c>
      <c r="D32" s="0" t="n">
        <v>9375485.3835035</v>
      </c>
      <c r="E32" s="0" t="n">
        <v>597137.218099782</v>
      </c>
      <c r="F32" s="0" t="n">
        <v>0</v>
      </c>
      <c r="G32" s="0" t="n">
        <v>0.138970866893115</v>
      </c>
      <c r="H32" s="0" t="n">
        <v>0</v>
      </c>
      <c r="I32" s="0" t="n">
        <v>2486327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3951218.32294258</v>
      </c>
      <c r="D33" s="0" t="n">
        <v>9087176.11423181</v>
      </c>
      <c r="E33" s="0" t="n">
        <v>556837.955886286</v>
      </c>
      <c r="F33" s="0" t="n">
        <v>0</v>
      </c>
      <c r="G33" s="0" t="n">
        <v>0.144721575896783</v>
      </c>
      <c r="H33" s="0" t="n">
        <v>0</v>
      </c>
      <c r="I33" s="0" t="n">
        <v>2424921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3951117.90362386</v>
      </c>
      <c r="D34" s="0" t="n">
        <v>9120798.91085682</v>
      </c>
      <c r="E34" s="0" t="n">
        <v>731343.689467376</v>
      </c>
      <c r="F34" s="0" t="n">
        <v>0</v>
      </c>
      <c r="G34" s="0" t="n">
        <v>0.14371751661035</v>
      </c>
      <c r="H34" s="0" t="n">
        <v>0</v>
      </c>
      <c r="I34" s="0" t="n">
        <v>2378601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3951805.91924748</v>
      </c>
      <c r="D35" s="0" t="n">
        <v>8985769.19662059</v>
      </c>
      <c r="E35" s="0" t="n">
        <v>561873.895520694</v>
      </c>
      <c r="F35" s="0" t="n">
        <v>0</v>
      </c>
      <c r="G35" s="0" t="n">
        <v>0.137697178792908</v>
      </c>
      <c r="H35" s="0" t="n">
        <v>0</v>
      </c>
      <c r="I35" s="0" t="n">
        <v>2329612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3932206.92281749</v>
      </c>
      <c r="D36" s="0" t="n">
        <v>8626025.5538666</v>
      </c>
      <c r="E36" s="0" t="n">
        <v>549688.033777402</v>
      </c>
      <c r="F36" s="0" t="n">
        <v>0</v>
      </c>
      <c r="G36" s="0" t="n">
        <v>0.140230692402553</v>
      </c>
      <c r="H36" s="0" t="n">
        <v>0</v>
      </c>
      <c r="I36" s="0" t="n">
        <v>2257002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3929275.41898364</v>
      </c>
      <c r="D37" s="0" t="n">
        <v>8425824.92471428</v>
      </c>
      <c r="E37" s="0" t="n">
        <v>551699.47586235</v>
      </c>
      <c r="F37" s="0" t="n">
        <v>0</v>
      </c>
      <c r="G37" s="0" t="n">
        <v>0.146008330511621</v>
      </c>
      <c r="H37" s="0" t="n">
        <v>0</v>
      </c>
      <c r="I37" s="0" t="n">
        <v>2205432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3901899.80138635</v>
      </c>
      <c r="D38" s="0" t="n">
        <v>8135271.55182102</v>
      </c>
      <c r="E38" s="0" t="n">
        <v>661087.917507741</v>
      </c>
      <c r="F38" s="0" t="n">
        <v>0</v>
      </c>
      <c r="G38" s="0" t="n">
        <v>0.14759038376742</v>
      </c>
      <c r="H38" s="0" t="n">
        <v>0</v>
      </c>
      <c r="I38" s="0" t="n">
        <v>2168922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3902170.7777891</v>
      </c>
      <c r="D39" s="0" t="n">
        <v>7907927.22974193</v>
      </c>
      <c r="E39" s="0" t="n">
        <v>497885.246452523</v>
      </c>
      <c r="F39" s="0" t="n">
        <v>0</v>
      </c>
      <c r="G39" s="0" t="n">
        <v>0.155296857686989</v>
      </c>
      <c r="H39" s="0" t="n">
        <v>0</v>
      </c>
      <c r="I39" s="0" t="n">
        <v>2127988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3871071.51767245</v>
      </c>
      <c r="D40" s="0" t="n">
        <v>7694166.14549112</v>
      </c>
      <c r="E40" s="0" t="n">
        <v>491775.865164926</v>
      </c>
      <c r="F40" s="0" t="n">
        <v>0</v>
      </c>
      <c r="G40" s="0" t="n">
        <v>0.149215065259737</v>
      </c>
      <c r="H40" s="0" t="n">
        <v>0</v>
      </c>
      <c r="I40" s="0" t="n">
        <v>2079356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3837211.58213496</v>
      </c>
      <c r="D41" s="0" t="n">
        <v>7521146.18334302</v>
      </c>
      <c r="E41" s="0" t="n">
        <v>482984.678149204</v>
      </c>
      <c r="F41" s="0" t="n">
        <v>0</v>
      </c>
      <c r="G41" s="0" t="n">
        <v>0.144878469121473</v>
      </c>
      <c r="H41" s="0" t="n">
        <v>0</v>
      </c>
      <c r="I41" s="0" t="n">
        <v>2017068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3816184.16684025</v>
      </c>
      <c r="D42" s="0" t="n">
        <v>7601975.97178796</v>
      </c>
      <c r="E42" s="0" t="n">
        <v>631129.627961006</v>
      </c>
      <c r="F42" s="0" t="n">
        <v>0</v>
      </c>
      <c r="G42" s="0" t="n">
        <v>0.144388560886346</v>
      </c>
      <c r="H42" s="0" t="n">
        <v>0</v>
      </c>
      <c r="I42" s="0" t="n">
        <v>1991255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3795814.7313287</v>
      </c>
      <c r="D43" s="0" t="n">
        <v>7617288.66521339</v>
      </c>
      <c r="E43" s="0" t="n">
        <v>459027.146539693</v>
      </c>
      <c r="F43" s="0" t="n">
        <v>0</v>
      </c>
      <c r="G43" s="0" t="n">
        <v>0.14507663397316</v>
      </c>
      <c r="H43" s="0" t="n">
        <v>0</v>
      </c>
      <c r="I43" s="0" t="n">
        <v>1941283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3817587.12121115</v>
      </c>
      <c r="D44" s="0" t="n">
        <v>7532484.21031439</v>
      </c>
      <c r="E44" s="0" t="n">
        <v>462136.733278718</v>
      </c>
      <c r="F44" s="0" t="n">
        <v>0</v>
      </c>
      <c r="G44" s="0" t="n">
        <v>0.14106360475083</v>
      </c>
      <c r="H44" s="0" t="n">
        <v>0</v>
      </c>
      <c r="I44" s="0" t="n">
        <v>1916686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3784388.44784859</v>
      </c>
      <c r="D45" s="0" t="n">
        <v>7444673.91631939</v>
      </c>
      <c r="E45" s="0" t="n">
        <v>430551.992609954</v>
      </c>
      <c r="F45" s="0" t="n">
        <v>0</v>
      </c>
      <c r="G45" s="0" t="n">
        <v>0.141903697630822</v>
      </c>
      <c r="H45" s="0" t="n">
        <v>0</v>
      </c>
      <c r="I45" s="0" t="n">
        <v>1891909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3755438.39034916</v>
      </c>
      <c r="D46" s="0" t="n">
        <v>7408173.03364952</v>
      </c>
      <c r="E46" s="0" t="n">
        <v>529851.674544982</v>
      </c>
      <c r="F46" s="0" t="n">
        <v>0</v>
      </c>
      <c r="G46" s="0" t="n">
        <v>0.141576650504924</v>
      </c>
      <c r="H46" s="0" t="n">
        <v>0</v>
      </c>
      <c r="I46" s="0" t="n">
        <v>1882141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3775055.78548173</v>
      </c>
      <c r="D47" s="0" t="n">
        <v>7119136.39089592</v>
      </c>
      <c r="E47" s="0" t="n">
        <v>400476.424965317</v>
      </c>
      <c r="F47" s="0" t="n">
        <v>0</v>
      </c>
      <c r="G47" s="0" t="n">
        <v>0.144761418729268</v>
      </c>
      <c r="H47" s="0" t="n">
        <v>0</v>
      </c>
      <c r="I47" s="0" t="n">
        <v>1836825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3679507.28570449</v>
      </c>
      <c r="D48" s="0" t="n">
        <v>6815266.19652684</v>
      </c>
      <c r="E48" s="0" t="n">
        <v>395693.991911444</v>
      </c>
      <c r="F48" s="0" t="n">
        <v>0</v>
      </c>
      <c r="G48" s="0" t="n">
        <v>0.153399208635832</v>
      </c>
      <c r="H48" s="0" t="n">
        <v>0</v>
      </c>
      <c r="I48" s="0" t="n">
        <v>1788592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3661507.13659832</v>
      </c>
      <c r="D49" s="0" t="n">
        <v>6919436.92398293</v>
      </c>
      <c r="E49" s="0" t="n">
        <v>388965.855977673</v>
      </c>
      <c r="F49" s="0" t="n">
        <v>0</v>
      </c>
      <c r="G49" s="0" t="n">
        <v>0.145143848657979</v>
      </c>
      <c r="H49" s="0" t="n">
        <v>0</v>
      </c>
      <c r="I49" s="0" t="n">
        <v>1755330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3569495.94427305</v>
      </c>
      <c r="D50" s="0" t="n">
        <v>6760968.97520989</v>
      </c>
      <c r="E50" s="0" t="n">
        <v>463548.709203794</v>
      </c>
      <c r="F50" s="0" t="n">
        <v>0</v>
      </c>
      <c r="G50" s="0" t="n">
        <v>0.149801756644506</v>
      </c>
      <c r="H50" s="0" t="n">
        <v>0</v>
      </c>
      <c r="I50" s="0" t="n">
        <v>1727320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3529926.81719262</v>
      </c>
      <c r="D51" s="0" t="n">
        <v>6813718.54639626</v>
      </c>
      <c r="E51" s="0" t="n">
        <v>357266.933807649</v>
      </c>
      <c r="F51" s="0" t="n">
        <v>0</v>
      </c>
      <c r="G51" s="0" t="n">
        <v>0.143773745124991</v>
      </c>
      <c r="H51" s="0" t="n">
        <v>0</v>
      </c>
      <c r="I51" s="0" t="n">
        <v>1708988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3510058.3225716</v>
      </c>
      <c r="D52" s="0" t="n">
        <v>6736881.03561518</v>
      </c>
      <c r="E52" s="0" t="n">
        <v>348023.123262887</v>
      </c>
      <c r="F52" s="0" t="n">
        <v>0</v>
      </c>
      <c r="G52" s="0" t="n">
        <v>0.14067005792182</v>
      </c>
      <c r="H52" s="0" t="n">
        <v>0</v>
      </c>
      <c r="I52" s="0" t="n">
        <v>1657079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3449572.38514516</v>
      </c>
      <c r="D53" s="0" t="n">
        <v>6834991.69297127</v>
      </c>
      <c r="E53" s="0" t="n">
        <v>331909.465121462</v>
      </c>
      <c r="F53" s="0" t="n">
        <v>0</v>
      </c>
      <c r="G53" s="0" t="n">
        <v>0.140258055768699</v>
      </c>
      <c r="H53" s="0" t="n">
        <v>0</v>
      </c>
      <c r="I53" s="0" t="n">
        <v>1639991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3415855.12004397</v>
      </c>
      <c r="D54" s="0" t="n">
        <v>6838790.69273148</v>
      </c>
      <c r="E54" s="0" t="n">
        <v>372621.852990451</v>
      </c>
      <c r="F54" s="0" t="n">
        <v>0</v>
      </c>
      <c r="G54" s="0" t="n">
        <v>0.136084443603562</v>
      </c>
      <c r="H54" s="0" t="n">
        <v>0</v>
      </c>
      <c r="I54" s="0" t="n">
        <v>1590537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3367041.27071493</v>
      </c>
      <c r="D55" s="0" t="n">
        <v>6632232.92587793</v>
      </c>
      <c r="E55" s="0" t="n">
        <v>284253.13444238</v>
      </c>
      <c r="F55" s="0" t="n">
        <v>0</v>
      </c>
      <c r="G55" s="0" t="n">
        <v>0.131329457337827</v>
      </c>
      <c r="H55" s="0" t="n">
        <v>0</v>
      </c>
      <c r="I55" s="0" t="n">
        <v>1561526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3325263.35365323</v>
      </c>
      <c r="D56" s="0" t="n">
        <v>6348763.29306356</v>
      </c>
      <c r="E56" s="0" t="n">
        <v>275975.601158782</v>
      </c>
      <c r="F56" s="0" t="n">
        <v>0</v>
      </c>
      <c r="G56" s="0" t="n">
        <v>0.136145447119711</v>
      </c>
      <c r="H56" s="0" t="n">
        <v>0</v>
      </c>
      <c r="I56" s="0" t="n">
        <v>1518009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3302234.97298113</v>
      </c>
      <c r="D57" s="0" t="n">
        <v>5983278.12012791</v>
      </c>
      <c r="E57" s="0" t="n">
        <v>259951.71119453</v>
      </c>
      <c r="F57" s="0" t="n">
        <v>0</v>
      </c>
      <c r="G57" s="0" t="n">
        <v>0.136305273236213</v>
      </c>
      <c r="H57" s="0" t="n">
        <v>0</v>
      </c>
      <c r="I57" s="0" t="n">
        <v>1477235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3271260.14513543</v>
      </c>
      <c r="D58" s="0" t="n">
        <v>5934202.8836005</v>
      </c>
      <c r="E58" s="0" t="n">
        <v>342126.139616257</v>
      </c>
      <c r="F58" s="0" t="n">
        <v>0</v>
      </c>
      <c r="G58" s="0" t="n">
        <v>0.123720049542386</v>
      </c>
      <c r="H58" s="0" t="n">
        <v>0</v>
      </c>
      <c r="I58" s="0" t="n">
        <v>1470536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3219308.48357131</v>
      </c>
      <c r="D59" s="0" t="n">
        <v>5851168.50250889</v>
      </c>
      <c r="E59" s="0" t="n">
        <v>248724.905208408</v>
      </c>
      <c r="F59" s="0" t="n">
        <v>0</v>
      </c>
      <c r="G59" s="0" t="n">
        <v>0.121468196423373</v>
      </c>
      <c r="H59" s="0" t="n">
        <v>0</v>
      </c>
      <c r="I59" s="0" t="n">
        <v>1451060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3144734.03312986</v>
      </c>
      <c r="D60" s="0" t="n">
        <v>5602321.15069286</v>
      </c>
      <c r="E60" s="0" t="n">
        <v>237636.854326827</v>
      </c>
      <c r="F60" s="0" t="n">
        <v>0</v>
      </c>
      <c r="G60" s="0" t="n">
        <v>0.124783291977418</v>
      </c>
      <c r="H60" s="0" t="n">
        <v>0</v>
      </c>
      <c r="I60" s="0" t="n">
        <v>1413388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3066622.49477262</v>
      </c>
      <c r="D61" s="0" t="n">
        <v>5421243.93907252</v>
      </c>
      <c r="E61" s="0" t="n">
        <v>219281.99961047</v>
      </c>
      <c r="F61" s="0" t="n">
        <v>0</v>
      </c>
      <c r="G61" s="0" t="n">
        <v>0.1174592460912</v>
      </c>
      <c r="H61" s="0" t="n">
        <v>0</v>
      </c>
      <c r="I61" s="0" t="n">
        <v>1391977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3048093.5875168</v>
      </c>
      <c r="D62" s="0" t="n">
        <v>5313168.24244699</v>
      </c>
      <c r="E62" s="0" t="n">
        <v>285996.206500169</v>
      </c>
      <c r="F62" s="0" t="n">
        <v>0</v>
      </c>
      <c r="G62" s="0" t="n">
        <v>0.115222065639029</v>
      </c>
      <c r="H62" s="0" t="n">
        <v>0</v>
      </c>
      <c r="I62" s="0" t="n">
        <v>1376989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2965656.91602315</v>
      </c>
      <c r="D63" s="0" t="n">
        <v>5154912.75481872</v>
      </c>
      <c r="E63" s="0" t="n">
        <v>214149.285871311</v>
      </c>
      <c r="F63" s="0" t="n">
        <v>0</v>
      </c>
      <c r="G63" s="0" t="n">
        <v>0.117510983459114</v>
      </c>
      <c r="H63" s="0" t="n">
        <v>0</v>
      </c>
      <c r="I63" s="0" t="n">
        <v>1367086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2928982.19189419</v>
      </c>
      <c r="D64" s="0" t="n">
        <v>5083610.32138235</v>
      </c>
      <c r="E64" s="0" t="n">
        <v>215007.338245142</v>
      </c>
      <c r="F64" s="0" t="n">
        <v>0</v>
      </c>
      <c r="G64" s="0" t="n">
        <v>0.104115443776949</v>
      </c>
      <c r="H64" s="0" t="n">
        <v>0</v>
      </c>
      <c r="I64" s="0" t="n">
        <v>1342213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2856632.02183349</v>
      </c>
      <c r="D65" s="0" t="n">
        <v>5123686.83186579</v>
      </c>
      <c r="E65" s="0" t="n">
        <v>194646.552052932</v>
      </c>
      <c r="F65" s="0" t="n">
        <v>0</v>
      </c>
      <c r="G65" s="0" t="n">
        <v>0.0984421929869812</v>
      </c>
      <c r="H65" s="0" t="n">
        <v>0</v>
      </c>
      <c r="I65" s="0" t="n">
        <v>1331289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2825409.53715467</v>
      </c>
      <c r="D66" s="0" t="n">
        <v>4962867.96356963</v>
      </c>
      <c r="E66" s="0" t="n">
        <v>239478.595860742</v>
      </c>
      <c r="F66" s="0" t="n">
        <v>0</v>
      </c>
      <c r="G66" s="0" t="n">
        <v>0.100044604120728</v>
      </c>
      <c r="H66" s="0" t="n">
        <v>0</v>
      </c>
      <c r="I66" s="0" t="n">
        <v>1317544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2796297.54982348</v>
      </c>
      <c r="D67" s="0" t="n">
        <v>5003681.26397649</v>
      </c>
      <c r="E67" s="0" t="n">
        <v>173145.861063809</v>
      </c>
      <c r="F67" s="0" t="n">
        <v>0</v>
      </c>
      <c r="G67" s="0" t="n">
        <v>0.0934548752516406</v>
      </c>
      <c r="H67" s="0" t="n">
        <v>0</v>
      </c>
      <c r="I67" s="0" t="n">
        <v>1312640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2777640.86624543</v>
      </c>
      <c r="D68" s="0" t="n">
        <v>4894990.59507037</v>
      </c>
      <c r="E68" s="0" t="n">
        <v>168486.61170678</v>
      </c>
      <c r="F68" s="0" t="n">
        <v>0</v>
      </c>
      <c r="G68" s="0" t="n">
        <v>0.0935388994384294</v>
      </c>
      <c r="H68" s="0" t="n">
        <v>0</v>
      </c>
      <c r="I68" s="0" t="n">
        <v>1308229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2729612.93690877</v>
      </c>
      <c r="D69" s="0" t="n">
        <v>4690594.36544258</v>
      </c>
      <c r="E69" s="0" t="n">
        <v>148897.600066836</v>
      </c>
      <c r="F69" s="0" t="n">
        <v>0</v>
      </c>
      <c r="G69" s="0" t="n">
        <v>0.0988284224418299</v>
      </c>
      <c r="H69" s="0" t="n">
        <v>0</v>
      </c>
      <c r="I69" s="0" t="n">
        <v>1287165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2704414.67377421</v>
      </c>
      <c r="D70" s="0" t="n">
        <v>4703492.81013141</v>
      </c>
      <c r="E70" s="0" t="n">
        <v>167319.513730674</v>
      </c>
      <c r="F70" s="0" t="n">
        <v>0</v>
      </c>
      <c r="G70" s="0" t="n">
        <v>0.0925145933913421</v>
      </c>
      <c r="H70" s="0" t="n">
        <v>0</v>
      </c>
      <c r="I70" s="0" t="n">
        <v>1265434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2628335.24614549</v>
      </c>
      <c r="D71" s="0" t="n">
        <v>4672533.90078075</v>
      </c>
      <c r="E71" s="0" t="n">
        <v>118623.007148203</v>
      </c>
      <c r="F71" s="0" t="n">
        <v>0</v>
      </c>
      <c r="G71" s="0" t="n">
        <v>0.0757098120632218</v>
      </c>
      <c r="H71" s="0" t="n">
        <v>0</v>
      </c>
      <c r="I71" s="0" t="n">
        <v>1262694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2570026.83825883</v>
      </c>
      <c r="D72" s="0" t="n">
        <v>4536306.80690921</v>
      </c>
      <c r="E72" s="0" t="n">
        <v>104930.740337496</v>
      </c>
      <c r="F72" s="0" t="n">
        <v>0</v>
      </c>
      <c r="G72" s="0" t="n">
        <v>0.0792752661452009</v>
      </c>
      <c r="H72" s="0" t="n">
        <v>0</v>
      </c>
      <c r="I72" s="0" t="n">
        <v>1229518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2558870.15223062</v>
      </c>
      <c r="D73" s="0" t="n">
        <v>4560948.56721357</v>
      </c>
      <c r="E73" s="0" t="n">
        <v>83967.3601991522</v>
      </c>
      <c r="F73" s="0" t="n">
        <v>0</v>
      </c>
      <c r="G73" s="0" t="n">
        <v>0.0813133882414476</v>
      </c>
      <c r="H73" s="0" t="n">
        <v>0</v>
      </c>
      <c r="I73" s="0" t="n">
        <v>1215371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2495781.06085073</v>
      </c>
      <c r="D74" s="0" t="n">
        <v>4478377.51025911</v>
      </c>
      <c r="E74" s="0" t="n">
        <v>97684.1587221271</v>
      </c>
      <c r="F74" s="0" t="n">
        <v>0</v>
      </c>
      <c r="G74" s="0" t="n">
        <v>0.0718485480329748</v>
      </c>
      <c r="H74" s="0" t="n">
        <v>0</v>
      </c>
      <c r="I74" s="0" t="n">
        <v>1171884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2443044.25656303</v>
      </c>
      <c r="D75" s="0" t="n">
        <v>4399222.6667157</v>
      </c>
      <c r="E75" s="0" t="n">
        <v>72796.3636462895</v>
      </c>
      <c r="F75" s="0" t="n">
        <v>0</v>
      </c>
      <c r="G75" s="0" t="n">
        <v>0.0667368969072068</v>
      </c>
      <c r="H75" s="0" t="n">
        <v>0</v>
      </c>
      <c r="I75" s="0" t="n">
        <v>1133942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2409774.48166068</v>
      </c>
      <c r="D76" s="0" t="n">
        <v>4167940.82670382</v>
      </c>
      <c r="E76" s="0" t="n">
        <v>62401.028094803</v>
      </c>
      <c r="F76" s="0" t="n">
        <v>0</v>
      </c>
      <c r="G76" s="0" t="n">
        <v>0.0696756175619001</v>
      </c>
      <c r="H76" s="0" t="n">
        <v>0</v>
      </c>
      <c r="I76" s="0" t="n">
        <v>1098583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2368912.59545107</v>
      </c>
      <c r="D77" s="0" t="n">
        <v>4151641.59989655</v>
      </c>
      <c r="E77" s="0" t="n">
        <v>60346.6334825982</v>
      </c>
      <c r="F77" s="0" t="n">
        <v>0</v>
      </c>
      <c r="G77" s="0" t="n">
        <v>0.0705751638609893</v>
      </c>
      <c r="H77" s="0" t="n">
        <v>0</v>
      </c>
      <c r="I77" s="0" t="n">
        <v>1065771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2365493.51720073</v>
      </c>
      <c r="D78" s="0" t="n">
        <v>4091426.90760992</v>
      </c>
      <c r="E78" s="0" t="n">
        <v>79218.1330582954</v>
      </c>
      <c r="F78" s="0" t="n">
        <v>0</v>
      </c>
      <c r="G78" s="0" t="n">
        <v>0.0465818679167659</v>
      </c>
      <c r="H78" s="0" t="n">
        <v>0</v>
      </c>
      <c r="I78" s="0" t="n">
        <v>1028134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2305385.50945896</v>
      </c>
      <c r="D79" s="0" t="n">
        <v>4129577.17011273</v>
      </c>
      <c r="E79" s="0" t="n">
        <v>57386.6977703159</v>
      </c>
      <c r="F79" s="0" t="n">
        <v>0</v>
      </c>
      <c r="G79" s="0" t="n">
        <v>0.0414410193658553</v>
      </c>
      <c r="H79" s="0" t="n">
        <v>0</v>
      </c>
      <c r="I79" s="0" t="n">
        <v>998532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2284371.83855189</v>
      </c>
      <c r="D80" s="0" t="n">
        <v>4012699.9997664</v>
      </c>
      <c r="E80" s="0" t="n">
        <v>43075.3832830463</v>
      </c>
      <c r="F80" s="0" t="n">
        <v>0</v>
      </c>
      <c r="G80" s="0" t="n">
        <v>0.0375900737016909</v>
      </c>
      <c r="H80" s="0" t="n">
        <v>0</v>
      </c>
      <c r="I80" s="0" t="n">
        <v>957229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2218117.93169654</v>
      </c>
      <c r="D81" s="0" t="n">
        <v>3833032.56075557</v>
      </c>
      <c r="E81" s="0" t="n">
        <v>46244.9539071042</v>
      </c>
      <c r="F81" s="0" t="n">
        <v>0</v>
      </c>
      <c r="G81" s="0" t="n">
        <v>0.0362818054788289</v>
      </c>
      <c r="H81" s="0" t="n">
        <v>0</v>
      </c>
      <c r="I81" s="0" t="n">
        <v>920607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2204497.36207908</v>
      </c>
      <c r="D82" s="0" t="n">
        <v>3750383.81910517</v>
      </c>
      <c r="E82" s="0" t="n">
        <v>60425.8485464641</v>
      </c>
      <c r="F82" s="0" t="n">
        <v>0</v>
      </c>
      <c r="G82" s="0" t="n">
        <v>0.0448106392318365</v>
      </c>
      <c r="H82" s="0" t="n">
        <v>0</v>
      </c>
      <c r="I82" s="0" t="n">
        <v>886405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2175088.48646061</v>
      </c>
      <c r="D83" s="0" t="n">
        <v>3590667.25229932</v>
      </c>
      <c r="E83" s="0" t="n">
        <v>36467.8652796808</v>
      </c>
      <c r="F83" s="0" t="n">
        <v>0</v>
      </c>
      <c r="G83" s="0" t="n">
        <v>0.0421564299195459</v>
      </c>
      <c r="H83" s="0" t="n">
        <v>0</v>
      </c>
      <c r="I83" s="0" t="n">
        <v>845671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2152670.97245935</v>
      </c>
      <c r="D84" s="0" t="n">
        <v>3538201.47628024</v>
      </c>
      <c r="E84" s="0" t="n">
        <v>24788.668059783</v>
      </c>
      <c r="F84" s="0" t="n">
        <v>0</v>
      </c>
      <c r="G84" s="0" t="n">
        <v>0.0367356012015535</v>
      </c>
      <c r="H84" s="0" t="n">
        <v>0</v>
      </c>
      <c r="I84" s="0" t="n">
        <v>826336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2139736.96912102</v>
      </c>
      <c r="D85" s="0" t="n">
        <v>3387929.47301098</v>
      </c>
      <c r="E85" s="0" t="n">
        <v>27382.3003980906</v>
      </c>
      <c r="F85" s="0" t="n">
        <v>0</v>
      </c>
      <c r="G85" s="0" t="n">
        <v>0.0380709937994198</v>
      </c>
      <c r="H85" s="0" t="n">
        <v>0</v>
      </c>
      <c r="I85" s="0" t="n">
        <v>781888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2087550.38486017</v>
      </c>
      <c r="D86" s="0" t="n">
        <v>3355378.65120716</v>
      </c>
      <c r="E86" s="0" t="n">
        <v>37294.8339231995</v>
      </c>
      <c r="F86" s="0" t="n">
        <v>0</v>
      </c>
      <c r="G86" s="0" t="n">
        <v>0.0315120269055893</v>
      </c>
      <c r="H86" s="0" t="n">
        <v>0</v>
      </c>
      <c r="I86" s="0" t="n">
        <v>757769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2056856.01128389</v>
      </c>
      <c r="D87" s="0" t="n">
        <v>3229215.97347101</v>
      </c>
      <c r="E87" s="0" t="n">
        <v>28202.6512382395</v>
      </c>
      <c r="F87" s="0" t="n">
        <v>0</v>
      </c>
      <c r="G87" s="0" t="n">
        <v>0.0301596933525805</v>
      </c>
      <c r="H87" s="0" t="n">
        <v>0</v>
      </c>
      <c r="I87" s="0" t="n">
        <v>722353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2017518.43800173</v>
      </c>
      <c r="D88" s="0" t="n">
        <v>3216756.66433489</v>
      </c>
      <c r="E88" s="0" t="n">
        <v>31587.7104933049</v>
      </c>
      <c r="F88" s="0" t="n">
        <v>0</v>
      </c>
      <c r="G88" s="0" t="n">
        <v>0.0276991131085718</v>
      </c>
      <c r="H88" s="0" t="n">
        <v>0</v>
      </c>
      <c r="I88" s="0" t="n">
        <v>696625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2009123.08740462</v>
      </c>
      <c r="D89" s="0" t="n">
        <v>3052001.90940396</v>
      </c>
      <c r="E89" s="0" t="n">
        <v>30712.4660390552</v>
      </c>
      <c r="F89" s="0" t="n">
        <v>0</v>
      </c>
      <c r="G89" s="0" t="n">
        <v>0.034115270557127</v>
      </c>
      <c r="H89" s="0" t="n">
        <v>0</v>
      </c>
      <c r="I89" s="0" t="n">
        <v>673261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1946368.59040313</v>
      </c>
      <c r="D90" s="0" t="n">
        <v>2864047.73133069</v>
      </c>
      <c r="E90" s="0" t="n">
        <v>31328.4009664446</v>
      </c>
      <c r="F90" s="0" t="n">
        <v>0</v>
      </c>
      <c r="G90" s="0" t="n">
        <v>0.0356740023211</v>
      </c>
      <c r="H90" s="0" t="n">
        <v>0</v>
      </c>
      <c r="I90" s="0" t="n">
        <v>649117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1930186.53170605</v>
      </c>
      <c r="D91" s="0" t="n">
        <v>2751212.07683555</v>
      </c>
      <c r="E91" s="0" t="n">
        <v>19194.1698873392</v>
      </c>
      <c r="F91" s="0" t="n">
        <v>0</v>
      </c>
      <c r="G91" s="0" t="n">
        <v>0.0364491805671744</v>
      </c>
      <c r="H91" s="0" t="n">
        <v>0</v>
      </c>
      <c r="I91" s="0" t="n">
        <v>625422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1920323.6070746</v>
      </c>
      <c r="D92" s="0" t="n">
        <v>2589436.05873106</v>
      </c>
      <c r="E92" s="0" t="n">
        <v>23835.8831190112</v>
      </c>
      <c r="F92" s="0" t="n">
        <v>0</v>
      </c>
      <c r="G92" s="0" t="n">
        <v>0.0248078738034246</v>
      </c>
      <c r="H92" s="0" t="n">
        <v>0</v>
      </c>
      <c r="I92" s="0" t="n">
        <v>602125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1885897.80778293</v>
      </c>
      <c r="D93" s="0" t="n">
        <v>2501581.57021551</v>
      </c>
      <c r="E93" s="0" t="n">
        <v>22176.2350218979</v>
      </c>
      <c r="F93" s="0" t="n">
        <v>0</v>
      </c>
      <c r="G93" s="0" t="n">
        <v>0.022289059003861</v>
      </c>
      <c r="H93" s="0" t="n">
        <v>0</v>
      </c>
      <c r="I93" s="0" t="n">
        <v>574280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1850791.0408102</v>
      </c>
      <c r="D94" s="0" t="n">
        <v>2462292.87696176</v>
      </c>
      <c r="E94" s="0" t="n">
        <v>25149.902425184</v>
      </c>
      <c r="F94" s="0" t="n">
        <v>0</v>
      </c>
      <c r="G94" s="0" t="n">
        <v>0.0211756280849019</v>
      </c>
      <c r="H94" s="0" t="n">
        <v>0</v>
      </c>
      <c r="I94" s="0" t="n">
        <v>556103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1802805.72643752</v>
      </c>
      <c r="D95" s="0" t="n">
        <v>2324539.05778217</v>
      </c>
      <c r="E95" s="0" t="n">
        <v>21910.2057913563</v>
      </c>
      <c r="F95" s="0" t="n">
        <v>0</v>
      </c>
      <c r="G95" s="0" t="n">
        <v>0.0172201856671004</v>
      </c>
      <c r="H95" s="0" t="n">
        <v>0</v>
      </c>
      <c r="I95" s="0" t="n">
        <v>523210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1787558.27436706</v>
      </c>
      <c r="D96" s="0" t="n">
        <v>2269738.67742967</v>
      </c>
      <c r="E96" s="0" t="n">
        <v>18234.2031024174</v>
      </c>
      <c r="F96" s="0" t="n">
        <v>0</v>
      </c>
      <c r="G96" s="0" t="n">
        <v>0.0159614494326073</v>
      </c>
      <c r="H96" s="0" t="n">
        <v>0</v>
      </c>
      <c r="I96" s="0" t="n">
        <v>496295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1757370.66966357</v>
      </c>
      <c r="D97" s="0" t="n">
        <v>2226375.34881475</v>
      </c>
      <c r="E97" s="0" t="n">
        <v>20870.9397620294</v>
      </c>
      <c r="F97" s="0" t="n">
        <v>0</v>
      </c>
      <c r="G97" s="0" t="n">
        <v>0.00698178537702939</v>
      </c>
      <c r="H97" s="0" t="n">
        <v>0</v>
      </c>
      <c r="I97" s="0" t="n">
        <v>484609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1726828.95055897</v>
      </c>
      <c r="D98" s="0" t="n">
        <v>2039984.40987847</v>
      </c>
      <c r="E98" s="0" t="n">
        <v>24097.4075166331</v>
      </c>
      <c r="F98" s="0" t="n">
        <v>0</v>
      </c>
      <c r="G98" s="0" t="n">
        <v>0.0224438276544384</v>
      </c>
      <c r="H98" s="0" t="n">
        <v>0</v>
      </c>
      <c r="I98" s="0" t="n">
        <v>459128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1666156.5423441</v>
      </c>
      <c r="D99" s="0" t="n">
        <v>1982069.25206912</v>
      </c>
      <c r="E99" s="0" t="n">
        <v>21078.671859362</v>
      </c>
      <c r="F99" s="0" t="n">
        <v>0</v>
      </c>
      <c r="G99" s="0" t="n">
        <v>0.0314869078281907</v>
      </c>
      <c r="H99" s="0" t="n">
        <v>0</v>
      </c>
      <c r="I99" s="0" t="n">
        <v>439835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1673302.12400227</v>
      </c>
      <c r="D100" s="0" t="n">
        <v>1922489.51508975</v>
      </c>
      <c r="E100" s="0" t="n">
        <v>20499.3688106044</v>
      </c>
      <c r="F100" s="0" t="n">
        <v>0</v>
      </c>
      <c r="G100" s="0" t="n">
        <v>0.0228555783226171</v>
      </c>
      <c r="H100" s="0" t="n">
        <v>0</v>
      </c>
      <c r="I100" s="0" t="n">
        <v>424463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1636472.38340114</v>
      </c>
      <c r="D101" s="0" t="n">
        <v>1900315.58927276</v>
      </c>
      <c r="E101" s="0" t="n">
        <v>19056.9659890028</v>
      </c>
      <c r="F101" s="0" t="n">
        <v>0</v>
      </c>
      <c r="G101" s="0" t="n">
        <v>0.0131109224209556</v>
      </c>
      <c r="H101" s="0" t="n">
        <v>0</v>
      </c>
      <c r="I101" s="0" t="n">
        <v>402040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1615000.42691953</v>
      </c>
      <c r="D102" s="0" t="n">
        <v>1810690.73188448</v>
      </c>
      <c r="E102" s="0" t="n">
        <v>24249.2345374531</v>
      </c>
      <c r="F102" s="0" t="n">
        <v>0</v>
      </c>
      <c r="G102" s="0" t="n">
        <v>0.0152381563283533</v>
      </c>
      <c r="H102" s="0" t="n">
        <v>0</v>
      </c>
      <c r="I102" s="0" t="n">
        <v>377115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1566790.44943187</v>
      </c>
      <c r="D103" s="0" t="n">
        <v>1786215.80572124</v>
      </c>
      <c r="E103" s="0" t="n">
        <v>17469.4471766678</v>
      </c>
      <c r="F103" s="0" t="n">
        <v>0</v>
      </c>
      <c r="G103" s="0" t="n">
        <v>0.0273534010946052</v>
      </c>
      <c r="H103" s="0" t="n">
        <v>0</v>
      </c>
      <c r="I103" s="0" t="n">
        <v>360830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1555644.82238896</v>
      </c>
      <c r="D104" s="0" t="n">
        <v>1714457.84212898</v>
      </c>
      <c r="E104" s="0" t="n">
        <v>15160.529043641</v>
      </c>
      <c r="F104" s="0" t="n">
        <v>0</v>
      </c>
      <c r="G104" s="0" t="n">
        <v>0.0261951852961742</v>
      </c>
      <c r="H104" s="0" t="n">
        <v>0</v>
      </c>
      <c r="I104" s="0" t="n">
        <v>347505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1535891.42248077</v>
      </c>
      <c r="D105" s="0" t="n">
        <v>1679891.48004583</v>
      </c>
      <c r="E105" s="0" t="n">
        <v>14600.5427044676</v>
      </c>
      <c r="F105" s="0" t="n">
        <v>0</v>
      </c>
      <c r="G105" s="0" t="n">
        <v>0.0269669623050809</v>
      </c>
      <c r="H105" s="0" t="n">
        <v>0</v>
      </c>
      <c r="I105" s="0" t="n">
        <v>338230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47" activeCellId="0" sqref="E47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4633493.87490971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4245939.92600574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4185404.8089957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272914.27066</v>
      </c>
      <c r="C25" s="0" t="n">
        <v>4006913.82375374</v>
      </c>
      <c r="D25" s="0" t="n">
        <v>10064861.8825761</v>
      </c>
      <c r="E25" s="0" t="n">
        <v>634963.098513362</v>
      </c>
      <c r="F25" s="0" t="n">
        <v>0.344858300036522</v>
      </c>
      <c r="G25" s="0" t="n">
        <v>0</v>
      </c>
      <c r="H25" s="0" t="n">
        <v>1008659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3817186.58127742</v>
      </c>
      <c r="D26" s="0" t="n">
        <v>10232336.7823487</v>
      </c>
      <c r="E26" s="0" t="n">
        <v>749469.252182171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3883833.57445104</v>
      </c>
      <c r="D27" s="0" t="n">
        <v>10209501.0807703</v>
      </c>
      <c r="E27" s="0" t="n">
        <v>602013.330748988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3951800.68961843</v>
      </c>
      <c r="D28" s="0" t="n">
        <v>10336626.017586</v>
      </c>
      <c r="E28" s="0" t="n">
        <v>613380.876817392</v>
      </c>
      <c r="F28" s="0" t="n">
        <v>0</v>
      </c>
      <c r="G28" s="0" t="n">
        <v>0.125827407831643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4037625.06621075</v>
      </c>
      <c r="D29" s="0" t="n">
        <v>10302254.6615441</v>
      </c>
      <c r="E29" s="0" t="n">
        <v>626051.079646913</v>
      </c>
      <c r="F29" s="0" t="n">
        <v>0</v>
      </c>
      <c r="G29" s="0" t="n">
        <v>0.128826992285007</v>
      </c>
      <c r="H29" s="0" t="n">
        <v>0</v>
      </c>
      <c r="I29" s="0" t="n">
        <v>2654885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4077671.86330123</v>
      </c>
      <c r="D30" s="0" t="n">
        <v>10185695.0405805</v>
      </c>
      <c r="E30" s="0" t="n">
        <v>812708.789593739</v>
      </c>
      <c r="F30" s="0" t="n">
        <v>0</v>
      </c>
      <c r="G30" s="0" t="n">
        <v>0.132964287561314</v>
      </c>
      <c r="H30" s="0" t="n">
        <v>0</v>
      </c>
      <c r="I30" s="0" t="n">
        <v>2598296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4138819.09593605</v>
      </c>
      <c r="D31" s="0" t="n">
        <v>10388541.0830878</v>
      </c>
      <c r="E31" s="0" t="n">
        <v>610711.163102039</v>
      </c>
      <c r="F31" s="0" t="n">
        <v>0</v>
      </c>
      <c r="G31" s="0" t="n">
        <v>0.137369560379534</v>
      </c>
      <c r="H31" s="0" t="n">
        <v>0</v>
      </c>
      <c r="I31" s="0" t="n">
        <v>2543241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4136986.20235699</v>
      </c>
      <c r="D32" s="0" t="n">
        <v>10085909.5961671</v>
      </c>
      <c r="E32" s="0" t="n">
        <v>611347.534077882</v>
      </c>
      <c r="F32" s="0" t="n">
        <v>0</v>
      </c>
      <c r="G32" s="0" t="n">
        <v>0.138843464968342</v>
      </c>
      <c r="H32" s="0" t="n">
        <v>0</v>
      </c>
      <c r="I32" s="0" t="n">
        <v>2486245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4157781.79818344</v>
      </c>
      <c r="D33" s="0" t="n">
        <v>10009577.3976814</v>
      </c>
      <c r="E33" s="0" t="n">
        <v>602593.274859174</v>
      </c>
      <c r="F33" s="0" t="n">
        <v>0</v>
      </c>
      <c r="G33" s="0" t="n">
        <v>0.141102506383551</v>
      </c>
      <c r="H33" s="0" t="n">
        <v>0</v>
      </c>
      <c r="I33" s="0" t="n">
        <v>2440908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4209926.64333174</v>
      </c>
      <c r="D34" s="0" t="n">
        <v>9800633.36240328</v>
      </c>
      <c r="E34" s="0" t="n">
        <v>737650.256793503</v>
      </c>
      <c r="F34" s="0" t="n">
        <v>0</v>
      </c>
      <c r="G34" s="0" t="n">
        <v>0.141237090945435</v>
      </c>
      <c r="H34" s="0" t="n">
        <v>0</v>
      </c>
      <c r="I34" s="0" t="n">
        <v>2395375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4218056.44029838</v>
      </c>
      <c r="D35" s="0" t="n">
        <v>9660482.72607125</v>
      </c>
      <c r="E35" s="0" t="n">
        <v>569343.967223329</v>
      </c>
      <c r="F35" s="0" t="n">
        <v>0</v>
      </c>
      <c r="G35" s="0" t="n">
        <v>0.140637963631169</v>
      </c>
      <c r="H35" s="0" t="n">
        <v>0</v>
      </c>
      <c r="I35" s="0" t="n">
        <v>2352912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4163620.16953488</v>
      </c>
      <c r="D36" s="0" t="n">
        <v>9600965.0756455</v>
      </c>
      <c r="E36" s="0" t="n">
        <v>564181.498606438</v>
      </c>
      <c r="F36" s="0" t="n">
        <v>0</v>
      </c>
      <c r="G36" s="0" t="n">
        <v>0.142079053082159</v>
      </c>
      <c r="H36" s="0" t="n">
        <v>0</v>
      </c>
      <c r="I36" s="0" t="n">
        <v>2283604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4166210.10315856</v>
      </c>
      <c r="D37" s="0" t="n">
        <v>9265590.82140083</v>
      </c>
      <c r="E37" s="0" t="n">
        <v>560220.813170956</v>
      </c>
      <c r="F37" s="0" t="n">
        <v>0</v>
      </c>
      <c r="G37" s="0" t="n">
        <v>0.145250308362425</v>
      </c>
      <c r="H37" s="0" t="n">
        <v>0</v>
      </c>
      <c r="I37" s="0" t="n">
        <v>2227095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4119397.55402347</v>
      </c>
      <c r="D38" s="0" t="n">
        <v>8966056.03766023</v>
      </c>
      <c r="E38" s="0" t="n">
        <v>711589.756696255</v>
      </c>
      <c r="F38" s="0" t="n">
        <v>0</v>
      </c>
      <c r="G38" s="0" t="n">
        <v>0.143259155670811</v>
      </c>
      <c r="H38" s="0" t="n">
        <v>0</v>
      </c>
      <c r="I38" s="0" t="n">
        <v>2174371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4115613.72282914</v>
      </c>
      <c r="D39" s="0" t="n">
        <v>8725391.27831249</v>
      </c>
      <c r="E39" s="0" t="n">
        <v>541447.918727215</v>
      </c>
      <c r="F39" s="0" t="n">
        <v>0</v>
      </c>
      <c r="G39" s="0" t="n">
        <v>0.141620261287756</v>
      </c>
      <c r="H39" s="0" t="n">
        <v>0</v>
      </c>
      <c r="I39" s="0" t="n">
        <v>2119956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4080227.71495184</v>
      </c>
      <c r="D40" s="0" t="n">
        <v>8431192.33676951</v>
      </c>
      <c r="E40" s="0" t="n">
        <v>517435.912647503</v>
      </c>
      <c r="F40" s="0" t="n">
        <v>0</v>
      </c>
      <c r="G40" s="0" t="n">
        <v>0.146393066592721</v>
      </c>
      <c r="H40" s="0" t="n">
        <v>0</v>
      </c>
      <c r="I40" s="0" t="n">
        <v>2043676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4068300.51813954</v>
      </c>
      <c r="D41" s="0" t="n">
        <v>8258764.9116847</v>
      </c>
      <c r="E41" s="0" t="n">
        <v>511756.033219112</v>
      </c>
      <c r="F41" s="0" t="n">
        <v>0</v>
      </c>
      <c r="G41" s="0" t="n">
        <v>0.143885338678183</v>
      </c>
      <c r="H41" s="0" t="n">
        <v>0</v>
      </c>
      <c r="I41" s="0" t="n">
        <v>1985671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4001418.58013186</v>
      </c>
      <c r="D42" s="0" t="n">
        <v>7902214.97149619</v>
      </c>
      <c r="E42" s="0" t="n">
        <v>636813.661728817</v>
      </c>
      <c r="F42" s="0" t="n">
        <v>0</v>
      </c>
      <c r="G42" s="0" t="n">
        <v>0.141886022617479</v>
      </c>
      <c r="H42" s="0" t="n">
        <v>0</v>
      </c>
      <c r="I42" s="0" t="n">
        <v>1942358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3961893.51669641</v>
      </c>
      <c r="D43" s="0" t="n">
        <v>7726510.62426456</v>
      </c>
      <c r="E43" s="0" t="n">
        <v>489601.346461135</v>
      </c>
      <c r="F43" s="0" t="n">
        <v>0</v>
      </c>
      <c r="G43" s="0" t="n">
        <v>0.146083184683908</v>
      </c>
      <c r="H43" s="0" t="n">
        <v>0</v>
      </c>
      <c r="I43" s="0" t="n">
        <v>1897173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3963114.80401031</v>
      </c>
      <c r="D44" s="0" t="n">
        <v>7693229.80486086</v>
      </c>
      <c r="E44" s="0" t="n">
        <v>487027.523076871</v>
      </c>
      <c r="F44" s="0" t="n">
        <v>0</v>
      </c>
      <c r="G44" s="0" t="n">
        <v>0.148349495749467</v>
      </c>
      <c r="H44" s="0" t="n">
        <v>0</v>
      </c>
      <c r="I44" s="0" t="n">
        <v>1849758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3942039.10601821</v>
      </c>
      <c r="D45" s="0" t="n">
        <v>7454649.34045766</v>
      </c>
      <c r="E45" s="0" t="n">
        <v>466858.203176732</v>
      </c>
      <c r="F45" s="0" t="n">
        <v>0</v>
      </c>
      <c r="G45" s="0" t="n">
        <v>0.151504061517191</v>
      </c>
      <c r="H45" s="0" t="n">
        <v>0</v>
      </c>
      <c r="I45" s="0" t="n">
        <v>1813001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3933440.95880477</v>
      </c>
      <c r="D46" s="0" t="n">
        <v>7355968.8827565</v>
      </c>
      <c r="E46" s="0" t="n">
        <v>551195.18951012</v>
      </c>
      <c r="F46" s="0" t="n">
        <v>0</v>
      </c>
      <c r="G46" s="0" t="n">
        <v>0.147587909088579</v>
      </c>
      <c r="H46" s="0" t="n">
        <v>0</v>
      </c>
      <c r="I46" s="0" t="n">
        <v>1775133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3950625.30095813</v>
      </c>
      <c r="D47" s="0" t="n">
        <v>7092833.48741251</v>
      </c>
      <c r="E47" s="0" t="n">
        <v>455380.432021517</v>
      </c>
      <c r="F47" s="0" t="n">
        <v>0</v>
      </c>
      <c r="G47" s="0" t="n">
        <v>0.149522559824096</v>
      </c>
      <c r="H47" s="0" t="n">
        <v>0</v>
      </c>
      <c r="I47" s="0" t="n">
        <v>1752115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3943100.48166362</v>
      </c>
      <c r="D48" s="0" t="n">
        <v>6951185.33073</v>
      </c>
      <c r="E48" s="0" t="n">
        <v>446427.323406409</v>
      </c>
      <c r="F48" s="0" t="n">
        <v>0</v>
      </c>
      <c r="G48" s="0" t="n">
        <v>0.149963952592606</v>
      </c>
      <c r="H48" s="0" t="n">
        <v>0</v>
      </c>
      <c r="I48" s="0" t="n">
        <v>1718393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3940078.03642844</v>
      </c>
      <c r="D49" s="0" t="n">
        <v>6997929.18817402</v>
      </c>
      <c r="E49" s="0" t="n">
        <v>439295.865574226</v>
      </c>
      <c r="F49" s="0" t="n">
        <v>0</v>
      </c>
      <c r="G49" s="0" t="n">
        <v>0.147823719018717</v>
      </c>
      <c r="H49" s="0" t="n">
        <v>0</v>
      </c>
      <c r="I49" s="0" t="n">
        <v>1703977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3884397.88437884</v>
      </c>
      <c r="D50" s="0" t="n">
        <v>7061548.49847512</v>
      </c>
      <c r="E50" s="0" t="n">
        <v>517488.080566111</v>
      </c>
      <c r="F50" s="0" t="n">
        <v>0</v>
      </c>
      <c r="G50" s="0" t="n">
        <v>0.148735655094173</v>
      </c>
      <c r="H50" s="0" t="n">
        <v>0</v>
      </c>
      <c r="I50" s="0" t="n">
        <v>1661114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3803730.5140034</v>
      </c>
      <c r="D51" s="0" t="n">
        <v>6884471.6396687</v>
      </c>
      <c r="E51" s="0" t="n">
        <v>380386.153888057</v>
      </c>
      <c r="F51" s="0" t="n">
        <v>0</v>
      </c>
      <c r="G51" s="0" t="n">
        <v>0.144695988308497</v>
      </c>
      <c r="H51" s="0" t="n">
        <v>0</v>
      </c>
      <c r="I51" s="0" t="n">
        <v>1630348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3724320.99352974</v>
      </c>
      <c r="D52" s="0" t="n">
        <v>6824278.07999973</v>
      </c>
      <c r="E52" s="0" t="n">
        <v>378665.810908388</v>
      </c>
      <c r="F52" s="0" t="n">
        <v>0</v>
      </c>
      <c r="G52" s="0" t="n">
        <v>0.154046281019829</v>
      </c>
      <c r="H52" s="0" t="n">
        <v>0</v>
      </c>
      <c r="I52" s="0" t="n">
        <v>1602596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3685502.35905429</v>
      </c>
      <c r="D53" s="0" t="n">
        <v>6625221.96886002</v>
      </c>
      <c r="E53" s="0" t="n">
        <v>370363.440959201</v>
      </c>
      <c r="F53" s="0" t="n">
        <v>0</v>
      </c>
      <c r="G53" s="0" t="n">
        <v>0.154046330878909</v>
      </c>
      <c r="H53" s="0" t="n">
        <v>0</v>
      </c>
      <c r="I53" s="0" t="n">
        <v>1560358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3643129.72644042</v>
      </c>
      <c r="D54" s="0" t="n">
        <v>6702505.50237724</v>
      </c>
      <c r="E54" s="0" t="n">
        <v>460125.486329736</v>
      </c>
      <c r="F54" s="0" t="n">
        <v>0</v>
      </c>
      <c r="G54" s="0" t="n">
        <v>0.140988466883049</v>
      </c>
      <c r="H54" s="0" t="n">
        <v>0</v>
      </c>
      <c r="I54" s="0" t="n">
        <v>1555819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3541814.40274848</v>
      </c>
      <c r="D55" s="0" t="n">
        <v>6542788.02734245</v>
      </c>
      <c r="E55" s="0" t="n">
        <v>355203.416552016</v>
      </c>
      <c r="F55" s="0" t="n">
        <v>0</v>
      </c>
      <c r="G55" s="0" t="n">
        <v>0.139694001970592</v>
      </c>
      <c r="H55" s="0" t="n">
        <v>0</v>
      </c>
      <c r="I55" s="0" t="n">
        <v>1541487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3505784.16049252</v>
      </c>
      <c r="D56" s="0" t="n">
        <v>6403474.15059412</v>
      </c>
      <c r="E56" s="0" t="n">
        <v>340841.005484</v>
      </c>
      <c r="F56" s="0" t="n">
        <v>0</v>
      </c>
      <c r="G56" s="0" t="n">
        <v>0.134097184073284</v>
      </c>
      <c r="H56" s="0" t="n">
        <v>0</v>
      </c>
      <c r="I56" s="0" t="n">
        <v>1521293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3540455.78123317</v>
      </c>
      <c r="D57" s="0" t="n">
        <v>6255246.31822568</v>
      </c>
      <c r="E57" s="0" t="n">
        <v>308313.34001072</v>
      </c>
      <c r="F57" s="0" t="n">
        <v>0</v>
      </c>
      <c r="G57" s="0" t="n">
        <v>0.136628802953594</v>
      </c>
      <c r="H57" s="0" t="n">
        <v>0</v>
      </c>
      <c r="I57" s="0" t="n">
        <v>1492919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3502914.95016197</v>
      </c>
      <c r="D58" s="0" t="n">
        <v>6062127.33608817</v>
      </c>
      <c r="E58" s="0" t="n">
        <v>386776.536014677</v>
      </c>
      <c r="F58" s="0" t="n">
        <v>0</v>
      </c>
      <c r="G58" s="0" t="n">
        <v>0.136178946673546</v>
      </c>
      <c r="H58" s="0" t="n">
        <v>0</v>
      </c>
      <c r="I58" s="0" t="n">
        <v>1469396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3440298.62824928</v>
      </c>
      <c r="D59" s="0" t="n">
        <v>6162718.22209618</v>
      </c>
      <c r="E59" s="0" t="n">
        <v>301836.637419072</v>
      </c>
      <c r="F59" s="0" t="n">
        <v>0</v>
      </c>
      <c r="G59" s="0" t="n">
        <v>0.128432553951898</v>
      </c>
      <c r="H59" s="0" t="n">
        <v>0</v>
      </c>
      <c r="I59" s="0" t="n">
        <v>1452411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3411802.46756161</v>
      </c>
      <c r="D60" s="0" t="n">
        <v>6122086.21737519</v>
      </c>
      <c r="E60" s="0" t="n">
        <v>301453.514426947</v>
      </c>
      <c r="F60" s="0" t="n">
        <v>0</v>
      </c>
      <c r="G60" s="0" t="n">
        <v>0.127534606931719</v>
      </c>
      <c r="H60" s="0" t="n">
        <v>0</v>
      </c>
      <c r="I60" s="0" t="n">
        <v>1420930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3373681.63073093</v>
      </c>
      <c r="D61" s="0" t="n">
        <v>6030559.08176411</v>
      </c>
      <c r="E61" s="0" t="n">
        <v>274576.229283372</v>
      </c>
      <c r="F61" s="0" t="n">
        <v>0</v>
      </c>
      <c r="G61" s="0" t="n">
        <v>0.128567369988273</v>
      </c>
      <c r="H61" s="0" t="n">
        <v>0</v>
      </c>
      <c r="I61" s="0" t="n">
        <v>1392221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3357143.43734944</v>
      </c>
      <c r="D62" s="0" t="n">
        <v>5965614.02295618</v>
      </c>
      <c r="E62" s="0" t="n">
        <v>351375.630867781</v>
      </c>
      <c r="F62" s="0" t="n">
        <v>0</v>
      </c>
      <c r="G62" s="0" t="n">
        <v>0.125129810949039</v>
      </c>
      <c r="H62" s="0" t="n">
        <v>0</v>
      </c>
      <c r="I62" s="0" t="n">
        <v>1398448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3322394.97612187</v>
      </c>
      <c r="D63" s="0" t="n">
        <v>5802016.26053289</v>
      </c>
      <c r="E63" s="0" t="n">
        <v>261897.597000256</v>
      </c>
      <c r="F63" s="0" t="n">
        <v>0</v>
      </c>
      <c r="G63" s="0" t="n">
        <v>0.120198915552519</v>
      </c>
      <c r="H63" s="0" t="n">
        <v>0</v>
      </c>
      <c r="I63" s="0" t="n">
        <v>1390733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3276755.34484585</v>
      </c>
      <c r="D64" s="0" t="n">
        <v>5693585.74725126</v>
      </c>
      <c r="E64" s="0" t="n">
        <v>244176.350759815</v>
      </c>
      <c r="F64" s="0" t="n">
        <v>0</v>
      </c>
      <c r="G64" s="0" t="n">
        <v>0.111421815472928</v>
      </c>
      <c r="H64" s="0" t="n">
        <v>0</v>
      </c>
      <c r="I64" s="0" t="n">
        <v>1360155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3267571.07293831</v>
      </c>
      <c r="D65" s="0" t="n">
        <v>5553768.61567188</v>
      </c>
      <c r="E65" s="0" t="n">
        <v>241757.122147621</v>
      </c>
      <c r="F65" s="0" t="n">
        <v>0</v>
      </c>
      <c r="G65" s="0" t="n">
        <v>0.105476628589636</v>
      </c>
      <c r="H65" s="0" t="n">
        <v>0</v>
      </c>
      <c r="I65" s="0" t="n">
        <v>1331484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3213673.98616225</v>
      </c>
      <c r="D66" s="0" t="n">
        <v>5505014.96707208</v>
      </c>
      <c r="E66" s="0" t="n">
        <v>273096.309377907</v>
      </c>
      <c r="F66" s="0" t="n">
        <v>0</v>
      </c>
      <c r="G66" s="0" t="n">
        <v>0.0997228023070804</v>
      </c>
      <c r="H66" s="0" t="n">
        <v>0</v>
      </c>
      <c r="I66" s="0" t="n">
        <v>1296326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3193316.04727992</v>
      </c>
      <c r="D67" s="0" t="n">
        <v>5326126.81465682</v>
      </c>
      <c r="E67" s="0" t="n">
        <v>204426.275128976</v>
      </c>
      <c r="F67" s="0" t="n">
        <v>0</v>
      </c>
      <c r="G67" s="0" t="n">
        <v>0.103986246095963</v>
      </c>
      <c r="H67" s="0" t="n">
        <v>0</v>
      </c>
      <c r="I67" s="0" t="n">
        <v>1278184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3136449.45809036</v>
      </c>
      <c r="D68" s="0" t="n">
        <v>5305873.23425528</v>
      </c>
      <c r="E68" s="0" t="n">
        <v>202910.895348161</v>
      </c>
      <c r="F68" s="0" t="n">
        <v>0</v>
      </c>
      <c r="G68" s="0" t="n">
        <v>0.0930521422689294</v>
      </c>
      <c r="H68" s="0" t="n">
        <v>0</v>
      </c>
      <c r="I68" s="0" t="n">
        <v>1264938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3083468.35110942</v>
      </c>
      <c r="D69" s="0" t="n">
        <v>5198631.98154633</v>
      </c>
      <c r="E69" s="0" t="n">
        <v>173221.313480917</v>
      </c>
      <c r="F69" s="0" t="n">
        <v>0</v>
      </c>
      <c r="G69" s="0" t="n">
        <v>0.0899460156499918</v>
      </c>
      <c r="H69" s="0" t="n">
        <v>0</v>
      </c>
      <c r="I69" s="0" t="n">
        <v>1238195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3025697.98181755</v>
      </c>
      <c r="D70" s="0" t="n">
        <v>5208244.26279138</v>
      </c>
      <c r="E70" s="0" t="n">
        <v>192678.338688707</v>
      </c>
      <c r="F70" s="0" t="n">
        <v>0</v>
      </c>
      <c r="G70" s="0" t="n">
        <v>0.0838824465261276</v>
      </c>
      <c r="H70" s="0" t="n">
        <v>0</v>
      </c>
      <c r="I70" s="0" t="n">
        <v>1221192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3031995.39757468</v>
      </c>
      <c r="D71" s="0" t="n">
        <v>5055465.78096992</v>
      </c>
      <c r="E71" s="0" t="n">
        <v>161994.135172332</v>
      </c>
      <c r="F71" s="0" t="n">
        <v>0</v>
      </c>
      <c r="G71" s="0" t="n">
        <v>0.0853792037188839</v>
      </c>
      <c r="H71" s="0" t="n">
        <v>0</v>
      </c>
      <c r="I71" s="0" t="n">
        <v>1215943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3009438.38269059</v>
      </c>
      <c r="D72" s="0" t="n">
        <v>5130613.06641077</v>
      </c>
      <c r="E72" s="0" t="n">
        <v>147789.502886582</v>
      </c>
      <c r="F72" s="0" t="n">
        <v>0</v>
      </c>
      <c r="G72" s="0" t="n">
        <v>0.0806740207788883</v>
      </c>
      <c r="H72" s="0" t="n">
        <v>0</v>
      </c>
      <c r="I72" s="0" t="n">
        <v>1211609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2964546.84871036</v>
      </c>
      <c r="D73" s="0" t="n">
        <v>5075209.81531713</v>
      </c>
      <c r="E73" s="0" t="n">
        <v>124042.962027706</v>
      </c>
      <c r="F73" s="0" t="n">
        <v>0</v>
      </c>
      <c r="G73" s="0" t="n">
        <v>0.0855569032641822</v>
      </c>
      <c r="H73" s="0" t="n">
        <v>0</v>
      </c>
      <c r="I73" s="0" t="n">
        <v>1195688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2933151.78532135</v>
      </c>
      <c r="D74" s="0" t="n">
        <v>4754142.47248276</v>
      </c>
      <c r="E74" s="0" t="n">
        <v>156467.234296685</v>
      </c>
      <c r="F74" s="0" t="n">
        <v>0</v>
      </c>
      <c r="G74" s="0" t="n">
        <v>0.0873403173274289</v>
      </c>
      <c r="H74" s="0" t="n">
        <v>0</v>
      </c>
      <c r="I74" s="0" t="n">
        <v>1156692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2886935.12353971</v>
      </c>
      <c r="D75" s="0" t="n">
        <v>4783543.88015087</v>
      </c>
      <c r="E75" s="0" t="n">
        <v>125059.960800853</v>
      </c>
      <c r="F75" s="0" t="n">
        <v>0</v>
      </c>
      <c r="G75" s="0" t="n">
        <v>0.0657513672815892</v>
      </c>
      <c r="H75" s="0" t="n">
        <v>0</v>
      </c>
      <c r="I75" s="0" t="n">
        <v>1116011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2868150.85449351</v>
      </c>
      <c r="D76" s="0" t="n">
        <v>4674853.22005725</v>
      </c>
      <c r="E76" s="0" t="n">
        <v>101142.778972532</v>
      </c>
      <c r="F76" s="0" t="n">
        <v>0</v>
      </c>
      <c r="G76" s="0" t="n">
        <v>0.0751097791688603</v>
      </c>
      <c r="H76" s="0" t="n">
        <v>0</v>
      </c>
      <c r="I76" s="0" t="n">
        <v>1085523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2834534.92910314</v>
      </c>
      <c r="D77" s="0" t="n">
        <v>4553474.82737448</v>
      </c>
      <c r="E77" s="0" t="n">
        <v>98068.1850949255</v>
      </c>
      <c r="F77" s="0" t="n">
        <v>0</v>
      </c>
      <c r="G77" s="0" t="n">
        <v>0.0805371183094862</v>
      </c>
      <c r="H77" s="0" t="n">
        <v>0</v>
      </c>
      <c r="I77" s="0" t="n">
        <v>1051702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2783140.69885789</v>
      </c>
      <c r="D78" s="0" t="n">
        <v>4629897.98971979</v>
      </c>
      <c r="E78" s="0" t="n">
        <v>131777.608261069</v>
      </c>
      <c r="F78" s="0" t="n">
        <v>0</v>
      </c>
      <c r="G78" s="0" t="n">
        <v>0.0593663968360872</v>
      </c>
      <c r="H78" s="0" t="n">
        <v>0</v>
      </c>
      <c r="I78" s="0" t="n">
        <v>1040462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2711274.49929313</v>
      </c>
      <c r="D79" s="0" t="n">
        <v>4504861.7499703</v>
      </c>
      <c r="E79" s="0" t="n">
        <v>90815.7369102461</v>
      </c>
      <c r="F79" s="0" t="n">
        <v>0</v>
      </c>
      <c r="G79" s="0" t="n">
        <v>0.0507449334063801</v>
      </c>
      <c r="H79" s="0" t="n">
        <v>0</v>
      </c>
      <c r="I79" s="0" t="n">
        <v>1000794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2670485.07258856</v>
      </c>
      <c r="D80" s="0" t="n">
        <v>4596606.15027099</v>
      </c>
      <c r="E80" s="0" t="n">
        <v>76214.9499841196</v>
      </c>
      <c r="F80" s="0" t="n">
        <v>0</v>
      </c>
      <c r="G80" s="0" t="n">
        <v>0.0425452967479419</v>
      </c>
      <c r="H80" s="0" t="n">
        <v>0</v>
      </c>
      <c r="I80" s="0" t="n">
        <v>972144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2591990.18129654</v>
      </c>
      <c r="D81" s="0" t="n">
        <v>4483218.78084065</v>
      </c>
      <c r="E81" s="0" t="n">
        <v>61222.0980325409</v>
      </c>
      <c r="F81" s="0" t="n">
        <v>0</v>
      </c>
      <c r="G81" s="0" t="n">
        <v>0.0435297515264239</v>
      </c>
      <c r="H81" s="0" t="n">
        <v>0</v>
      </c>
      <c r="I81" s="0" t="n">
        <v>939167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2560179.33716454</v>
      </c>
      <c r="D82" s="0" t="n">
        <v>4411506.04227882</v>
      </c>
      <c r="E82" s="0" t="n">
        <v>65078.2093272567</v>
      </c>
      <c r="F82" s="0" t="n">
        <v>0</v>
      </c>
      <c r="G82" s="0" t="n">
        <v>0.0430464670500364</v>
      </c>
      <c r="H82" s="0" t="n">
        <v>0</v>
      </c>
      <c r="I82" s="0" t="n">
        <v>917156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2503612.45155522</v>
      </c>
      <c r="D83" s="0" t="n">
        <v>4241535.11357871</v>
      </c>
      <c r="E83" s="0" t="n">
        <v>63573.8384760819</v>
      </c>
      <c r="F83" s="0" t="n">
        <v>0</v>
      </c>
      <c r="G83" s="0" t="n">
        <v>0.0350397211413748</v>
      </c>
      <c r="H83" s="0" t="n">
        <v>0</v>
      </c>
      <c r="I83" s="0" t="n">
        <v>893770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2452856.11965139</v>
      </c>
      <c r="D84" s="0" t="n">
        <v>4172535.01631357</v>
      </c>
      <c r="E84" s="0" t="n">
        <v>57189.3977416618</v>
      </c>
      <c r="F84" s="0" t="n">
        <v>0</v>
      </c>
      <c r="G84" s="0" t="n">
        <v>0.0338144387374642</v>
      </c>
      <c r="H84" s="0" t="n">
        <v>0</v>
      </c>
      <c r="I84" s="0" t="n">
        <v>857009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2403412.16076152</v>
      </c>
      <c r="D85" s="0" t="n">
        <v>4018072.32787871</v>
      </c>
      <c r="E85" s="0" t="n">
        <v>57621.209824302</v>
      </c>
      <c r="F85" s="0" t="n">
        <v>0</v>
      </c>
      <c r="G85" s="0" t="n">
        <v>0.0283777761582235</v>
      </c>
      <c r="H85" s="0" t="n">
        <v>0</v>
      </c>
      <c r="I85" s="0" t="n">
        <v>833395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2376528.69923607</v>
      </c>
      <c r="D86" s="0" t="n">
        <v>3793974.30896627</v>
      </c>
      <c r="E86" s="0" t="n">
        <v>68516.95587309</v>
      </c>
      <c r="F86" s="0" t="n">
        <v>0</v>
      </c>
      <c r="G86" s="0" t="n">
        <v>0.0367182072484707</v>
      </c>
      <c r="H86" s="0" t="n">
        <v>0</v>
      </c>
      <c r="I86" s="0" t="n">
        <v>782689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2317773.67110068</v>
      </c>
      <c r="D87" s="0" t="n">
        <v>3821025.61497234</v>
      </c>
      <c r="E87" s="0" t="n">
        <v>50094.9087209326</v>
      </c>
      <c r="F87" s="0" t="n">
        <v>0</v>
      </c>
      <c r="G87" s="0" t="n">
        <v>0.0268351071209648</v>
      </c>
      <c r="H87" s="0" t="n">
        <v>0</v>
      </c>
      <c r="I87" s="0" t="n">
        <v>763268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2293574.39916268</v>
      </c>
      <c r="D88" s="0" t="n">
        <v>3652381.82176268</v>
      </c>
      <c r="E88" s="0" t="n">
        <v>52971.7784113721</v>
      </c>
      <c r="F88" s="0" t="n">
        <v>0</v>
      </c>
      <c r="G88" s="0" t="n">
        <v>0.0223803901696835</v>
      </c>
      <c r="H88" s="0" t="n">
        <v>0</v>
      </c>
      <c r="I88" s="0" t="n">
        <v>731691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2268786.78731766</v>
      </c>
      <c r="D89" s="0" t="n">
        <v>3539390.43414636</v>
      </c>
      <c r="E89" s="0" t="n">
        <v>59263.8760707504</v>
      </c>
      <c r="F89" s="0" t="n">
        <v>0</v>
      </c>
      <c r="G89" s="0" t="n">
        <v>0.0239946004161514</v>
      </c>
      <c r="H89" s="0" t="n">
        <v>0</v>
      </c>
      <c r="I89" s="0" t="n">
        <v>697865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2245994.17186996</v>
      </c>
      <c r="D90" s="0" t="n">
        <v>3434515.84975355</v>
      </c>
      <c r="E90" s="0" t="n">
        <v>76419.2138969581</v>
      </c>
      <c r="F90" s="0" t="n">
        <v>0</v>
      </c>
      <c r="G90" s="0" t="n">
        <v>0.0251983858373776</v>
      </c>
      <c r="H90" s="0" t="n">
        <v>0</v>
      </c>
      <c r="I90" s="0" t="n">
        <v>673446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2268606.40217413</v>
      </c>
      <c r="D91" s="0" t="n">
        <v>3231485.16556774</v>
      </c>
      <c r="E91" s="0" t="n">
        <v>73323.2574554626</v>
      </c>
      <c r="F91" s="0" t="n">
        <v>0</v>
      </c>
      <c r="G91" s="0" t="n">
        <v>0.0250692487885827</v>
      </c>
      <c r="H91" s="0" t="n">
        <v>0</v>
      </c>
      <c r="I91" s="0" t="n">
        <v>662327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2283685.71178336</v>
      </c>
      <c r="D92" s="0" t="n">
        <v>3108066.13979864</v>
      </c>
      <c r="E92" s="0" t="n">
        <v>74938.8649768669</v>
      </c>
      <c r="F92" s="0" t="n">
        <v>0</v>
      </c>
      <c r="G92" s="0" t="n">
        <v>0.0217773795056709</v>
      </c>
      <c r="H92" s="0" t="n">
        <v>0</v>
      </c>
      <c r="I92" s="0" t="n">
        <v>644588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2260849.37759792</v>
      </c>
      <c r="D93" s="0" t="n">
        <v>3080534.13391171</v>
      </c>
      <c r="E93" s="0" t="n">
        <v>74961.175021718</v>
      </c>
      <c r="F93" s="0" t="n">
        <v>0</v>
      </c>
      <c r="G93" s="0" t="n">
        <v>0.0186100844464198</v>
      </c>
      <c r="H93" s="0" t="n">
        <v>0</v>
      </c>
      <c r="I93" s="0" t="n">
        <v>624009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2233725.6371774</v>
      </c>
      <c r="D94" s="0" t="n">
        <v>3030286.47027462</v>
      </c>
      <c r="E94" s="0" t="n">
        <v>83554.1332693114</v>
      </c>
      <c r="F94" s="0" t="n">
        <v>0</v>
      </c>
      <c r="G94" s="0" t="n">
        <v>0.0251469765258781</v>
      </c>
      <c r="H94" s="0" t="n">
        <v>0</v>
      </c>
      <c r="I94" s="0" t="n">
        <v>605914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2227539.63450955</v>
      </c>
      <c r="D95" s="0" t="n">
        <v>2982414.01014097</v>
      </c>
      <c r="E95" s="0" t="n">
        <v>60421.8827603351</v>
      </c>
      <c r="F95" s="0" t="n">
        <v>0</v>
      </c>
      <c r="G95" s="0" t="n">
        <v>0.0201014013618869</v>
      </c>
      <c r="H95" s="0" t="n">
        <v>0</v>
      </c>
      <c r="I95" s="0" t="n">
        <v>583001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2237924.47701975</v>
      </c>
      <c r="D96" s="0" t="n">
        <v>2919770.41442668</v>
      </c>
      <c r="E96" s="0" t="n">
        <v>49435.7744758757</v>
      </c>
      <c r="F96" s="0" t="n">
        <v>0</v>
      </c>
      <c r="G96" s="0" t="n">
        <v>0.0242639793879282</v>
      </c>
      <c r="H96" s="0" t="n">
        <v>0</v>
      </c>
      <c r="I96" s="0" t="n">
        <v>557686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2215505.92810993</v>
      </c>
      <c r="D97" s="0" t="n">
        <v>2950891.69988854</v>
      </c>
      <c r="E97" s="0" t="n">
        <v>50678.4561498723</v>
      </c>
      <c r="F97" s="0" t="n">
        <v>0</v>
      </c>
      <c r="G97" s="0" t="n">
        <v>0.0152807334235366</v>
      </c>
      <c r="H97" s="0" t="n">
        <v>0</v>
      </c>
      <c r="I97" s="0" t="n">
        <v>548506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2209474.63375054</v>
      </c>
      <c r="D98" s="0" t="n">
        <v>2902495.04848919</v>
      </c>
      <c r="E98" s="0" t="n">
        <v>62983.4254339135</v>
      </c>
      <c r="F98" s="0" t="n">
        <v>0</v>
      </c>
      <c r="G98" s="0" t="n">
        <v>0.0204414229072209</v>
      </c>
      <c r="H98" s="0" t="n">
        <v>0</v>
      </c>
      <c r="I98" s="0" t="n">
        <v>530668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2193568.17847883</v>
      </c>
      <c r="D99" s="0" t="n">
        <v>2727592.97848107</v>
      </c>
      <c r="E99" s="0" t="n">
        <v>60162.0421564601</v>
      </c>
      <c r="F99" s="0" t="n">
        <v>0</v>
      </c>
      <c r="G99" s="0" t="n">
        <v>0.0219379511481307</v>
      </c>
      <c r="H99" s="0" t="n">
        <v>0</v>
      </c>
      <c r="I99" s="0" t="n">
        <v>510449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2159187.3782205</v>
      </c>
      <c r="D100" s="0" t="n">
        <v>2751054.83382789</v>
      </c>
      <c r="E100" s="0" t="n">
        <v>51433.7382336991</v>
      </c>
      <c r="F100" s="0" t="n">
        <v>0</v>
      </c>
      <c r="G100" s="0" t="n">
        <v>0.0150481820333932</v>
      </c>
      <c r="H100" s="0" t="n">
        <v>0</v>
      </c>
      <c r="I100" s="0" t="n">
        <v>489492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2166547.02300687</v>
      </c>
      <c r="D101" s="0" t="n">
        <v>2701561.70855783</v>
      </c>
      <c r="E101" s="0" t="n">
        <v>45336.4641529291</v>
      </c>
      <c r="F101" s="0" t="n">
        <v>0</v>
      </c>
      <c r="G101" s="0" t="n">
        <v>0.0159579210127485</v>
      </c>
      <c r="H101" s="0" t="n">
        <v>0</v>
      </c>
      <c r="I101" s="0" t="n">
        <v>473195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2124455.09185139</v>
      </c>
      <c r="D102" s="0" t="n">
        <v>2651507.26970854</v>
      </c>
      <c r="E102" s="0" t="n">
        <v>51891.2711892117</v>
      </c>
      <c r="F102" s="0" t="n">
        <v>0</v>
      </c>
      <c r="G102" s="0" t="n">
        <v>0.0180556467917698</v>
      </c>
      <c r="H102" s="0" t="n">
        <v>0</v>
      </c>
      <c r="I102" s="0" t="n">
        <v>462457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2090300.71424505</v>
      </c>
      <c r="D103" s="0" t="n">
        <v>2579915.98581862</v>
      </c>
      <c r="E103" s="0" t="n">
        <v>54686.2508962808</v>
      </c>
      <c r="F103" s="0" t="n">
        <v>0</v>
      </c>
      <c r="G103" s="0" t="n">
        <v>0.0101572099646245</v>
      </c>
      <c r="H103" s="0" t="n">
        <v>0</v>
      </c>
      <c r="I103" s="0" t="n">
        <v>453430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2046643.38609262</v>
      </c>
      <c r="D104" s="0" t="n">
        <v>2431437.52385141</v>
      </c>
      <c r="E104" s="0" t="n">
        <v>29169.0122554214</v>
      </c>
      <c r="F104" s="0" t="n">
        <v>0</v>
      </c>
      <c r="G104" s="0" t="n">
        <v>0.0190807804855301</v>
      </c>
      <c r="H104" s="0" t="n">
        <v>0</v>
      </c>
      <c r="I104" s="0" t="n">
        <v>429172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2016389.34517566</v>
      </c>
      <c r="D105" s="0" t="n">
        <v>2255144.52127118</v>
      </c>
      <c r="E105" s="0" t="n">
        <v>37660.5442455378</v>
      </c>
      <c r="F105" s="0" t="n">
        <v>0</v>
      </c>
      <c r="G105" s="0" t="n">
        <v>0.0307683078030636</v>
      </c>
      <c r="H105" s="0" t="n">
        <v>0</v>
      </c>
      <c r="I105" s="0" t="n">
        <v>414274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34" activeCellId="0" sqref="F34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4305354.81916745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4139879.82563656</v>
      </c>
      <c r="D21" s="0" t="n">
        <v>11958961.7607334</v>
      </c>
      <c r="E21" s="0" t="n">
        <v>824883.644943441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4635750.13121883</v>
      </c>
      <c r="D22" s="0" t="n">
        <v>11935306.1550978</v>
      </c>
      <c r="E22" s="0" t="n">
        <v>976643.441170889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666529.52028</v>
      </c>
      <c r="C23" s="0" t="n">
        <v>4248280.75694224</v>
      </c>
      <c r="D23" s="0" t="n">
        <v>10006342.6395371</v>
      </c>
      <c r="E23" s="0" t="n">
        <v>656029.815137829</v>
      </c>
      <c r="F23" s="0" t="n">
        <v>0.361313149198172</v>
      </c>
      <c r="G23" s="0" t="n">
        <v>0</v>
      </c>
      <c r="H23" s="0" t="n">
        <v>1148614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903197.117853333</v>
      </c>
      <c r="C24" s="0" t="n">
        <v>4186515.33711917</v>
      </c>
      <c r="D24" s="0" t="n">
        <v>10027608.0109119</v>
      </c>
      <c r="E24" s="0" t="n">
        <v>651829.959613758</v>
      </c>
      <c r="F24" s="0" t="n">
        <v>0.352726929254199</v>
      </c>
      <c r="G24" s="0" t="n">
        <v>0</v>
      </c>
      <c r="H24" s="0" t="n">
        <v>1082859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273460.751733333</v>
      </c>
      <c r="C25" s="0" t="n">
        <v>4009640.48958936</v>
      </c>
      <c r="D25" s="0" t="n">
        <v>10044827.541497</v>
      </c>
      <c r="E25" s="0" t="n">
        <v>635466.207276745</v>
      </c>
      <c r="F25" s="0" t="n">
        <v>0.345545383087134</v>
      </c>
      <c r="G25" s="0" t="n">
        <v>0</v>
      </c>
      <c r="H25" s="0" t="n">
        <v>1012659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3800673.45476316</v>
      </c>
      <c r="D26" s="0" t="n">
        <v>10049827.8085872</v>
      </c>
      <c r="E26" s="0" t="n">
        <v>749128.126748519</v>
      </c>
      <c r="F26" s="0" t="n">
        <v>0</v>
      </c>
      <c r="G26" s="0" t="n">
        <v>0.133384547678671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3828149.24882468</v>
      </c>
      <c r="D27" s="0" t="n">
        <v>9870897.44900846</v>
      </c>
      <c r="E27" s="0" t="n">
        <v>598242.334371519</v>
      </c>
      <c r="F27" s="0" t="n">
        <v>0</v>
      </c>
      <c r="G27" s="0" t="n">
        <v>0.128730237757508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3847275.93879993</v>
      </c>
      <c r="D28" s="0" t="n">
        <v>9917360.18192841</v>
      </c>
      <c r="E28" s="0" t="n">
        <v>604215.250635073</v>
      </c>
      <c r="F28" s="0" t="n">
        <v>0</v>
      </c>
      <c r="G28" s="0" t="n">
        <v>0.126169858390564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3897005.50792263</v>
      </c>
      <c r="D29" s="0" t="n">
        <v>9679123.32136924</v>
      </c>
      <c r="E29" s="0" t="n">
        <v>612424.898046522</v>
      </c>
      <c r="F29" s="0" t="n">
        <v>0</v>
      </c>
      <c r="G29" s="0" t="n">
        <v>0.128825921522462</v>
      </c>
      <c r="H29" s="0" t="n">
        <v>0</v>
      </c>
      <c r="I29" s="0" t="n">
        <v>2654884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3903632.30431253</v>
      </c>
      <c r="D30" s="0" t="n">
        <v>9342206.22188654</v>
      </c>
      <c r="E30" s="0" t="n">
        <v>791339.932076986</v>
      </c>
      <c r="F30" s="0" t="n">
        <v>0</v>
      </c>
      <c r="G30" s="0" t="n">
        <v>0.132688759447222</v>
      </c>
      <c r="H30" s="0" t="n">
        <v>0</v>
      </c>
      <c r="I30" s="0" t="n">
        <v>2598513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3893398.80114039</v>
      </c>
      <c r="D31" s="0" t="n">
        <v>9296647.65009574</v>
      </c>
      <c r="E31" s="0" t="n">
        <v>591148.050106276</v>
      </c>
      <c r="F31" s="0" t="n">
        <v>0</v>
      </c>
      <c r="G31" s="0" t="n">
        <v>0.137239288403561</v>
      </c>
      <c r="H31" s="0" t="n">
        <v>0</v>
      </c>
      <c r="I31" s="0" t="n">
        <v>2544832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3850845.18261746</v>
      </c>
      <c r="D32" s="0" t="n">
        <v>8911137.70241028</v>
      </c>
      <c r="E32" s="0" t="n">
        <v>581226.40927941</v>
      </c>
      <c r="F32" s="0" t="n">
        <v>0</v>
      </c>
      <c r="G32" s="0" t="n">
        <v>0.138910516938174</v>
      </c>
      <c r="H32" s="0" t="n">
        <v>0</v>
      </c>
      <c r="I32" s="0" t="n">
        <v>2487061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3831096.72104426</v>
      </c>
      <c r="D33" s="0" t="n">
        <v>8815146.76753008</v>
      </c>
      <c r="E33" s="0" t="n">
        <v>564125.480364294</v>
      </c>
      <c r="F33" s="0" t="n">
        <v>0</v>
      </c>
      <c r="G33" s="0" t="n">
        <v>0.141001527066561</v>
      </c>
      <c r="H33" s="0" t="n">
        <v>0</v>
      </c>
      <c r="I33" s="0" t="n">
        <v>2444313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3853195.62431943</v>
      </c>
      <c r="D34" s="0" t="n">
        <v>8586478.75950601</v>
      </c>
      <c r="E34" s="0" t="n">
        <v>731181.318040229</v>
      </c>
      <c r="F34" s="0" t="n">
        <v>0</v>
      </c>
      <c r="G34" s="0" t="n">
        <v>0.142816000259028</v>
      </c>
      <c r="H34" s="0" t="n">
        <v>0</v>
      </c>
      <c r="I34" s="0" t="n">
        <v>2394884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3822813.43704237</v>
      </c>
      <c r="D35" s="0" t="n">
        <v>8389045.61149675</v>
      </c>
      <c r="E35" s="0" t="n">
        <v>576137.223233151</v>
      </c>
      <c r="F35" s="0" t="n">
        <v>0</v>
      </c>
      <c r="G35" s="0" t="n">
        <v>0.142878987908826</v>
      </c>
      <c r="H35" s="0" t="n">
        <v>0</v>
      </c>
      <c r="I35" s="0" t="n">
        <v>2356798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3768417.60841595</v>
      </c>
      <c r="D36" s="0" t="n">
        <v>8185795.01039486</v>
      </c>
      <c r="E36" s="0" t="n">
        <v>543401.085234772</v>
      </c>
      <c r="F36" s="0" t="n">
        <v>0</v>
      </c>
      <c r="G36" s="0" t="n">
        <v>0.149296616076128</v>
      </c>
      <c r="H36" s="0" t="n">
        <v>0</v>
      </c>
      <c r="I36" s="0" t="n">
        <v>2291165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3775400.84424222</v>
      </c>
      <c r="D37" s="0" t="n">
        <v>8040841.86875303</v>
      </c>
      <c r="E37" s="0" t="n">
        <v>550757.491634411</v>
      </c>
      <c r="F37" s="0" t="n">
        <v>0</v>
      </c>
      <c r="G37" s="0" t="n">
        <v>0.143488258512442</v>
      </c>
      <c r="H37" s="0" t="n">
        <v>0</v>
      </c>
      <c r="I37" s="0" t="n">
        <v>2218027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3714392.82577116</v>
      </c>
      <c r="D38" s="0" t="n">
        <v>7870169.11103406</v>
      </c>
      <c r="E38" s="0" t="n">
        <v>677753.462217553</v>
      </c>
      <c r="F38" s="0" t="n">
        <v>0</v>
      </c>
      <c r="G38" s="0" t="n">
        <v>0.143851589389445</v>
      </c>
      <c r="H38" s="0" t="n">
        <v>0</v>
      </c>
      <c r="I38" s="0" t="n">
        <v>2186784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3684475.39577471</v>
      </c>
      <c r="D39" s="0" t="n">
        <v>7572076.62969609</v>
      </c>
      <c r="E39" s="0" t="n">
        <v>522908.235670241</v>
      </c>
      <c r="F39" s="0" t="n">
        <v>0</v>
      </c>
      <c r="G39" s="0" t="n">
        <v>0.145943942883854</v>
      </c>
      <c r="H39" s="0" t="n">
        <v>0</v>
      </c>
      <c r="I39" s="0" t="n">
        <v>2120186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3670980.80283312</v>
      </c>
      <c r="D40" s="0" t="n">
        <v>7305293.58434382</v>
      </c>
      <c r="E40" s="0" t="n">
        <v>532801.353591123</v>
      </c>
      <c r="F40" s="0" t="n">
        <v>0</v>
      </c>
      <c r="G40" s="0" t="n">
        <v>0.145594858569482</v>
      </c>
      <c r="H40" s="0" t="n">
        <v>0</v>
      </c>
      <c r="I40" s="0" t="n">
        <v>2071254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3624032.19623353</v>
      </c>
      <c r="D41" s="0" t="n">
        <v>7052077.64048933</v>
      </c>
      <c r="E41" s="0" t="n">
        <v>525386.72206246</v>
      </c>
      <c r="F41" s="0" t="n">
        <v>0</v>
      </c>
      <c r="G41" s="0" t="n">
        <v>0.142321690477484</v>
      </c>
      <c r="H41" s="0" t="n">
        <v>0</v>
      </c>
      <c r="I41" s="0" t="n">
        <v>1997978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3601466.7710379</v>
      </c>
      <c r="D42" s="0" t="n">
        <v>6882379.26629789</v>
      </c>
      <c r="E42" s="0" t="n">
        <v>638208.105447233</v>
      </c>
      <c r="F42" s="0" t="n">
        <v>0</v>
      </c>
      <c r="G42" s="0" t="n">
        <v>0.142240166507357</v>
      </c>
      <c r="H42" s="0" t="n">
        <v>0</v>
      </c>
      <c r="I42" s="0" t="n">
        <v>1959838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3574168.97139724</v>
      </c>
      <c r="D43" s="0" t="n">
        <v>6850353.8557015</v>
      </c>
      <c r="E43" s="0" t="n">
        <v>491230.460167727</v>
      </c>
      <c r="F43" s="0" t="n">
        <v>0</v>
      </c>
      <c r="G43" s="0" t="n">
        <v>0.146334447045977</v>
      </c>
      <c r="H43" s="0" t="n">
        <v>0</v>
      </c>
      <c r="I43" s="0" t="n">
        <v>1930714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3551532.25250886</v>
      </c>
      <c r="D44" s="0" t="n">
        <v>6554566.95828234</v>
      </c>
      <c r="E44" s="0" t="n">
        <v>466183.356546248</v>
      </c>
      <c r="F44" s="0" t="n">
        <v>0</v>
      </c>
      <c r="G44" s="0" t="n">
        <v>0.147277544426494</v>
      </c>
      <c r="H44" s="0" t="n">
        <v>0</v>
      </c>
      <c r="I44" s="0" t="n">
        <v>1874966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3509075.68832143</v>
      </c>
      <c r="D45" s="0" t="n">
        <v>6437394.74571545</v>
      </c>
      <c r="E45" s="0" t="n">
        <v>468590.151440504</v>
      </c>
      <c r="F45" s="0" t="n">
        <v>0</v>
      </c>
      <c r="G45" s="0" t="n">
        <v>0.145269414902837</v>
      </c>
      <c r="H45" s="0" t="n">
        <v>0</v>
      </c>
      <c r="I45" s="0" t="n">
        <v>1852501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3494174.02984169</v>
      </c>
      <c r="D46" s="0" t="n">
        <v>6472210.18217005</v>
      </c>
      <c r="E46" s="0" t="n">
        <v>580412.823621011</v>
      </c>
      <c r="F46" s="0" t="n">
        <v>0</v>
      </c>
      <c r="G46" s="0" t="n">
        <v>0.142234417833691</v>
      </c>
      <c r="H46" s="0" t="n">
        <v>0</v>
      </c>
      <c r="I46" s="0" t="n">
        <v>1825690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3490921.4475347</v>
      </c>
      <c r="D47" s="0" t="n">
        <v>6395483.91739334</v>
      </c>
      <c r="E47" s="0" t="n">
        <v>445614.854896901</v>
      </c>
      <c r="F47" s="0" t="n">
        <v>0</v>
      </c>
      <c r="G47" s="0" t="n">
        <v>0.144983185900466</v>
      </c>
      <c r="H47" s="0" t="n">
        <v>0</v>
      </c>
      <c r="I47" s="0" t="n">
        <v>1787681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3433195.3165173</v>
      </c>
      <c r="D48" s="0" t="n">
        <v>6067566.24818721</v>
      </c>
      <c r="E48" s="0" t="n">
        <v>434672.934413442</v>
      </c>
      <c r="F48" s="0" t="n">
        <v>0</v>
      </c>
      <c r="G48" s="0" t="n">
        <v>0.14491566052604</v>
      </c>
      <c r="H48" s="0" t="n">
        <v>0</v>
      </c>
      <c r="I48" s="0" t="n">
        <v>1751565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3373848.28320839</v>
      </c>
      <c r="D49" s="0" t="n">
        <v>5868826.22853644</v>
      </c>
      <c r="E49" s="0" t="n">
        <v>426360.291663232</v>
      </c>
      <c r="F49" s="0" t="n">
        <v>0</v>
      </c>
      <c r="G49" s="0" t="n">
        <v>0.148465732509396</v>
      </c>
      <c r="H49" s="0" t="n">
        <v>0</v>
      </c>
      <c r="I49" s="0" t="n">
        <v>1707601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3314797.7874158</v>
      </c>
      <c r="D50" s="0" t="n">
        <v>5676751.2711424</v>
      </c>
      <c r="E50" s="0" t="n">
        <v>532285.180968151</v>
      </c>
      <c r="F50" s="0" t="n">
        <v>0</v>
      </c>
      <c r="G50" s="0" t="n">
        <v>0.145457027005081</v>
      </c>
      <c r="H50" s="0" t="n">
        <v>0</v>
      </c>
      <c r="I50" s="0" t="n">
        <v>1687297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3267757.61896575</v>
      </c>
      <c r="D51" s="0" t="n">
        <v>5707054.54783371</v>
      </c>
      <c r="E51" s="0" t="n">
        <v>378842.21046163</v>
      </c>
      <c r="F51" s="0" t="n">
        <v>0</v>
      </c>
      <c r="G51" s="0" t="n">
        <v>0.143785281964304</v>
      </c>
      <c r="H51" s="0" t="n">
        <v>0</v>
      </c>
      <c r="I51" s="0" t="n">
        <v>1657874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3224516.22459428</v>
      </c>
      <c r="D52" s="0" t="n">
        <v>5501356.95100077</v>
      </c>
      <c r="E52" s="0" t="n">
        <v>379981.910057017</v>
      </c>
      <c r="F52" s="0" t="n">
        <v>0</v>
      </c>
      <c r="G52" s="0" t="n">
        <v>0.13463650999653</v>
      </c>
      <c r="H52" s="0" t="n">
        <v>0</v>
      </c>
      <c r="I52" s="0" t="n">
        <v>1624044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3173594.44906952</v>
      </c>
      <c r="D53" s="0" t="n">
        <v>5340087.22452923</v>
      </c>
      <c r="E53" s="0" t="n">
        <v>366118.398358117</v>
      </c>
      <c r="F53" s="0" t="n">
        <v>0</v>
      </c>
      <c r="G53" s="0" t="n">
        <v>0.136252153518518</v>
      </c>
      <c r="H53" s="0" t="n">
        <v>0</v>
      </c>
      <c r="I53" s="0" t="n">
        <v>1562363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3128854.70579713</v>
      </c>
      <c r="D54" s="0" t="n">
        <v>5311918.13328571</v>
      </c>
      <c r="E54" s="0" t="n">
        <v>441517.323120213</v>
      </c>
      <c r="F54" s="0" t="n">
        <v>0</v>
      </c>
      <c r="G54" s="0" t="n">
        <v>0.13397596035519</v>
      </c>
      <c r="H54" s="0" t="n">
        <v>0</v>
      </c>
      <c r="I54" s="0" t="n">
        <v>1555438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3065323.33807204</v>
      </c>
      <c r="D55" s="0" t="n">
        <v>5254650.71654338</v>
      </c>
      <c r="E55" s="0" t="n">
        <v>348939.902239882</v>
      </c>
      <c r="F55" s="0" t="n">
        <v>0</v>
      </c>
      <c r="G55" s="0" t="n">
        <v>0.130832009451655</v>
      </c>
      <c r="H55" s="0" t="n">
        <v>0</v>
      </c>
      <c r="I55" s="0" t="n">
        <v>1529549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3004493.122315</v>
      </c>
      <c r="D56" s="0" t="n">
        <v>5210775.76693</v>
      </c>
      <c r="E56" s="0" t="n">
        <v>325645.765020429</v>
      </c>
      <c r="F56" s="0" t="n">
        <v>0</v>
      </c>
      <c r="G56" s="0" t="n">
        <v>0.140125340010495</v>
      </c>
      <c r="H56" s="0" t="n">
        <v>0</v>
      </c>
      <c r="I56" s="0" t="n">
        <v>1497674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2980146.2719433</v>
      </c>
      <c r="D57" s="0" t="n">
        <v>4963269.00431224</v>
      </c>
      <c r="E57" s="0" t="n">
        <v>318777.811634491</v>
      </c>
      <c r="F57" s="0" t="n">
        <v>0</v>
      </c>
      <c r="G57" s="0" t="n">
        <v>0.143022273743479</v>
      </c>
      <c r="H57" s="0" t="n">
        <v>0</v>
      </c>
      <c r="I57" s="0" t="n">
        <v>1481927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2956523.51626776</v>
      </c>
      <c r="D58" s="0" t="n">
        <v>4851143.44481508</v>
      </c>
      <c r="E58" s="0" t="n">
        <v>380126.066443452</v>
      </c>
      <c r="F58" s="0" t="n">
        <v>0</v>
      </c>
      <c r="G58" s="0" t="n">
        <v>0.141456030198108</v>
      </c>
      <c r="H58" s="0" t="n">
        <v>0</v>
      </c>
      <c r="I58" s="0" t="n">
        <v>1479059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2909228.72928543</v>
      </c>
      <c r="D59" s="0" t="n">
        <v>4821427.54171669</v>
      </c>
      <c r="E59" s="0" t="n">
        <v>314544.17906543</v>
      </c>
      <c r="F59" s="0" t="n">
        <v>0</v>
      </c>
      <c r="G59" s="0" t="n">
        <v>0.127206914180039</v>
      </c>
      <c r="H59" s="0" t="n">
        <v>0</v>
      </c>
      <c r="I59" s="0" t="n">
        <v>1448662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2848185.39295682</v>
      </c>
      <c r="D60" s="0" t="n">
        <v>4648921.18299271</v>
      </c>
      <c r="E60" s="0" t="n">
        <v>272483.995655787</v>
      </c>
      <c r="F60" s="0" t="n">
        <v>0</v>
      </c>
      <c r="G60" s="0" t="n">
        <v>0.117275501723886</v>
      </c>
      <c r="H60" s="0" t="n">
        <v>0</v>
      </c>
      <c r="I60" s="0" t="n">
        <v>1437770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2797920.84442249</v>
      </c>
      <c r="D61" s="0" t="n">
        <v>4625825.35561215</v>
      </c>
      <c r="E61" s="0" t="n">
        <v>271114.640648961</v>
      </c>
      <c r="F61" s="0" t="n">
        <v>0</v>
      </c>
      <c r="G61" s="0" t="n">
        <v>0.11172962140995</v>
      </c>
      <c r="H61" s="0" t="n">
        <v>0</v>
      </c>
      <c r="I61" s="0" t="n">
        <v>1407930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2753640.33050295</v>
      </c>
      <c r="D62" s="0" t="n">
        <v>4495814.95892806</v>
      </c>
      <c r="E62" s="0" t="n">
        <v>331744.992846522</v>
      </c>
      <c r="F62" s="0" t="n">
        <v>0</v>
      </c>
      <c r="G62" s="0" t="n">
        <v>0.111077227632556</v>
      </c>
      <c r="H62" s="0" t="n">
        <v>0</v>
      </c>
      <c r="I62" s="0" t="n">
        <v>1390147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2680452.9013537</v>
      </c>
      <c r="D63" s="0" t="n">
        <v>4449268.20054694</v>
      </c>
      <c r="E63" s="0" t="n">
        <v>252904.010718061</v>
      </c>
      <c r="F63" s="0" t="n">
        <v>0</v>
      </c>
      <c r="G63" s="0" t="n">
        <v>0.114277022303884</v>
      </c>
      <c r="H63" s="0" t="n">
        <v>0</v>
      </c>
      <c r="I63" s="0" t="n">
        <v>1370577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2651930.56040942</v>
      </c>
      <c r="D64" s="0" t="n">
        <v>4328914.27264489</v>
      </c>
      <c r="E64" s="0" t="n">
        <v>231228.173124528</v>
      </c>
      <c r="F64" s="0" t="n">
        <v>0</v>
      </c>
      <c r="G64" s="0" t="n">
        <v>0.110157056181739</v>
      </c>
      <c r="H64" s="0" t="n">
        <v>0</v>
      </c>
      <c r="I64" s="0" t="n">
        <v>1353445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2608908.65064185</v>
      </c>
      <c r="D65" s="0" t="n">
        <v>4249377.08345548</v>
      </c>
      <c r="E65" s="0" t="n">
        <v>228509.600783767</v>
      </c>
      <c r="F65" s="0" t="n">
        <v>0</v>
      </c>
      <c r="G65" s="0" t="n">
        <v>0.108869026028442</v>
      </c>
      <c r="H65" s="0" t="n">
        <v>0</v>
      </c>
      <c r="I65" s="0" t="n">
        <v>1324488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2562612.2151794</v>
      </c>
      <c r="D66" s="0" t="n">
        <v>4215930.221835</v>
      </c>
      <c r="E66" s="0" t="n">
        <v>258892.51025649</v>
      </c>
      <c r="F66" s="0" t="n">
        <v>0</v>
      </c>
      <c r="G66" s="0" t="n">
        <v>0.105551044452936</v>
      </c>
      <c r="H66" s="0" t="n">
        <v>0</v>
      </c>
      <c r="I66" s="0" t="n">
        <v>1298342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2519532.83451254</v>
      </c>
      <c r="D67" s="0" t="n">
        <v>4055036.35762478</v>
      </c>
      <c r="E67" s="0" t="n">
        <v>183449.445171597</v>
      </c>
      <c r="F67" s="0" t="n">
        <v>0</v>
      </c>
      <c r="G67" s="0" t="n">
        <v>0.106029756352799</v>
      </c>
      <c r="H67" s="0" t="n">
        <v>0</v>
      </c>
      <c r="I67" s="0" t="n">
        <v>1282196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2491001.43370743</v>
      </c>
      <c r="D68" s="0" t="n">
        <v>4028248.92982057</v>
      </c>
      <c r="E68" s="0" t="n">
        <v>174042.742896641</v>
      </c>
      <c r="F68" s="0" t="n">
        <v>0</v>
      </c>
      <c r="G68" s="0" t="n">
        <v>0.0930616576496879</v>
      </c>
      <c r="H68" s="0" t="n">
        <v>0</v>
      </c>
      <c r="I68" s="0" t="n">
        <v>1278979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2421568.36200953</v>
      </c>
      <c r="D69" s="0" t="n">
        <v>4063120.76667702</v>
      </c>
      <c r="E69" s="0" t="n">
        <v>153388.836474711</v>
      </c>
      <c r="F69" s="0" t="n">
        <v>0</v>
      </c>
      <c r="G69" s="0" t="n">
        <v>0.0977306561980225</v>
      </c>
      <c r="H69" s="0" t="n">
        <v>0</v>
      </c>
      <c r="I69" s="0" t="n">
        <v>1263969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2361278.08732319</v>
      </c>
      <c r="D70" s="0" t="n">
        <v>3970120.80790039</v>
      </c>
      <c r="E70" s="0" t="n">
        <v>186420.303352097</v>
      </c>
      <c r="F70" s="0" t="n">
        <v>0</v>
      </c>
      <c r="G70" s="0" t="n">
        <v>0.0841389573994395</v>
      </c>
      <c r="H70" s="0" t="n">
        <v>0</v>
      </c>
      <c r="I70" s="0" t="n">
        <v>1247550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2329917.39617771</v>
      </c>
      <c r="D71" s="0" t="n">
        <v>3838818.54715727</v>
      </c>
      <c r="E71" s="0" t="n">
        <v>131719.281255641</v>
      </c>
      <c r="F71" s="0" t="n">
        <v>0</v>
      </c>
      <c r="G71" s="0" t="n">
        <v>0.0777209020058215</v>
      </c>
      <c r="H71" s="0" t="n">
        <v>0</v>
      </c>
      <c r="I71" s="0" t="n">
        <v>1246639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2322846.98827472</v>
      </c>
      <c r="D72" s="0" t="n">
        <v>3560995.99811411</v>
      </c>
      <c r="E72" s="0" t="n">
        <v>122478.692647376</v>
      </c>
      <c r="F72" s="0" t="n">
        <v>0</v>
      </c>
      <c r="G72" s="0" t="n">
        <v>0.0797269651253379</v>
      </c>
      <c r="H72" s="0" t="n">
        <v>0</v>
      </c>
      <c r="I72" s="0" t="n">
        <v>1218649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2304655.66677438</v>
      </c>
      <c r="D73" s="0" t="n">
        <v>3586006.73257393</v>
      </c>
      <c r="E73" s="0" t="n">
        <v>110357.467591534</v>
      </c>
      <c r="F73" s="0" t="n">
        <v>0</v>
      </c>
      <c r="G73" s="0" t="n">
        <v>0.0719488875798632</v>
      </c>
      <c r="H73" s="0" t="n">
        <v>0</v>
      </c>
      <c r="I73" s="0" t="n">
        <v>1207138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2272464.42269388</v>
      </c>
      <c r="D74" s="0" t="n">
        <v>3510273.04528194</v>
      </c>
      <c r="E74" s="0" t="n">
        <v>141149.345973318</v>
      </c>
      <c r="F74" s="0" t="n">
        <v>0</v>
      </c>
      <c r="G74" s="0" t="n">
        <v>0.0700007647436589</v>
      </c>
      <c r="H74" s="0" t="n">
        <v>0</v>
      </c>
      <c r="I74" s="0" t="n">
        <v>1182974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2217510.33241839</v>
      </c>
      <c r="D75" s="0" t="n">
        <v>3588770.86240587</v>
      </c>
      <c r="E75" s="0" t="n">
        <v>112154.766337983</v>
      </c>
      <c r="F75" s="0" t="n">
        <v>0</v>
      </c>
      <c r="G75" s="0" t="n">
        <v>0.0609748961872405</v>
      </c>
      <c r="H75" s="0" t="n">
        <v>0</v>
      </c>
      <c r="I75" s="0" t="n">
        <v>1147062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2202175.32861036</v>
      </c>
      <c r="D76" s="0" t="n">
        <v>3498582.25865998</v>
      </c>
      <c r="E76" s="0" t="n">
        <v>82922.1059807143</v>
      </c>
      <c r="F76" s="0" t="n">
        <v>0</v>
      </c>
      <c r="G76" s="0" t="n">
        <v>0.0675000600081611</v>
      </c>
      <c r="H76" s="0" t="n">
        <v>0</v>
      </c>
      <c r="I76" s="0" t="n">
        <v>1117549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2147129.09143157</v>
      </c>
      <c r="D77" s="0" t="n">
        <v>3477621.76795688</v>
      </c>
      <c r="E77" s="0" t="n">
        <v>88830.2443519699</v>
      </c>
      <c r="F77" s="0" t="n">
        <v>0</v>
      </c>
      <c r="G77" s="0" t="n">
        <v>0.0514095092688417</v>
      </c>
      <c r="H77" s="0" t="n">
        <v>0</v>
      </c>
      <c r="I77" s="0" t="n">
        <v>1075820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2126980.70653535</v>
      </c>
      <c r="D78" s="0" t="n">
        <v>3469800.42267005</v>
      </c>
      <c r="E78" s="0" t="n">
        <v>96154.8227176653</v>
      </c>
      <c r="F78" s="0" t="n">
        <v>0</v>
      </c>
      <c r="G78" s="0" t="n">
        <v>0.0462928118161708</v>
      </c>
      <c r="H78" s="0" t="n">
        <v>0</v>
      </c>
      <c r="I78" s="0" t="n">
        <v>1054608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2106962.83619364</v>
      </c>
      <c r="D79" s="0" t="n">
        <v>3458867.91331412</v>
      </c>
      <c r="E79" s="0" t="n">
        <v>76789.6546323529</v>
      </c>
      <c r="F79" s="0" t="n">
        <v>0</v>
      </c>
      <c r="G79" s="0" t="n">
        <v>0.0441256508362461</v>
      </c>
      <c r="H79" s="0" t="n">
        <v>0</v>
      </c>
      <c r="I79" s="0" t="n">
        <v>1022279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2072307.60800599</v>
      </c>
      <c r="D80" s="0" t="n">
        <v>3437662.60964273</v>
      </c>
      <c r="E80" s="0" t="n">
        <v>86992.6926198614</v>
      </c>
      <c r="F80" s="0" t="n">
        <v>0</v>
      </c>
      <c r="G80" s="0" t="n">
        <v>0.0417800856809035</v>
      </c>
      <c r="H80" s="0" t="n">
        <v>0</v>
      </c>
      <c r="I80" s="0" t="n">
        <v>996220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2037098.70718432</v>
      </c>
      <c r="D81" s="0" t="n">
        <v>3384784.62551089</v>
      </c>
      <c r="E81" s="0" t="n">
        <v>84562.1438336069</v>
      </c>
      <c r="F81" s="0" t="n">
        <v>0</v>
      </c>
      <c r="G81" s="0" t="n">
        <v>0.039022699890179</v>
      </c>
      <c r="H81" s="0" t="n">
        <v>0</v>
      </c>
      <c r="I81" s="0" t="n">
        <v>947281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2002565.71137518</v>
      </c>
      <c r="D82" s="0" t="n">
        <v>3162286.76174871</v>
      </c>
      <c r="E82" s="0" t="n">
        <v>86002.3484328196</v>
      </c>
      <c r="F82" s="0" t="n">
        <v>0</v>
      </c>
      <c r="G82" s="0" t="n">
        <v>0.0444593508595024</v>
      </c>
      <c r="H82" s="0" t="n">
        <v>0</v>
      </c>
      <c r="I82" s="0" t="n">
        <v>916187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1972090.32787325</v>
      </c>
      <c r="D83" s="0" t="n">
        <v>3145784.9011664</v>
      </c>
      <c r="E83" s="0" t="n">
        <v>53522.2681387916</v>
      </c>
      <c r="F83" s="0" t="n">
        <v>0</v>
      </c>
      <c r="G83" s="0" t="n">
        <v>0.030025089366993</v>
      </c>
      <c r="H83" s="0" t="n">
        <v>0</v>
      </c>
      <c r="I83" s="0" t="n">
        <v>893523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1912924.1442848</v>
      </c>
      <c r="D84" s="0" t="n">
        <v>3046444.12504456</v>
      </c>
      <c r="E84" s="0" t="n">
        <v>50153.4415276575</v>
      </c>
      <c r="F84" s="0" t="n">
        <v>0</v>
      </c>
      <c r="G84" s="0" t="n">
        <v>0.0352032411583209</v>
      </c>
      <c r="H84" s="0" t="n">
        <v>0</v>
      </c>
      <c r="I84" s="0" t="n">
        <v>858880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1901334.90369218</v>
      </c>
      <c r="D85" s="0" t="n">
        <v>2925310.82923868</v>
      </c>
      <c r="E85" s="0" t="n">
        <v>50365.1964363357</v>
      </c>
      <c r="F85" s="0" t="n">
        <v>0</v>
      </c>
      <c r="G85" s="0" t="n">
        <v>0.0385785784852834</v>
      </c>
      <c r="H85" s="0" t="n">
        <v>0</v>
      </c>
      <c r="I85" s="0" t="n">
        <v>824712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1831394.44250558</v>
      </c>
      <c r="D86" s="0" t="n">
        <v>2790469.98831218</v>
      </c>
      <c r="E86" s="0" t="n">
        <v>69234.1699992873</v>
      </c>
      <c r="F86" s="0" t="n">
        <v>0</v>
      </c>
      <c r="G86" s="0" t="n">
        <v>0.0447548338087116</v>
      </c>
      <c r="H86" s="0" t="n">
        <v>0</v>
      </c>
      <c r="I86" s="0" t="n">
        <v>797833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1766244.03817354</v>
      </c>
      <c r="D87" s="0" t="n">
        <v>2707137.68567249</v>
      </c>
      <c r="E87" s="0" t="n">
        <v>52799.0526847306</v>
      </c>
      <c r="F87" s="0" t="n">
        <v>0</v>
      </c>
      <c r="G87" s="0" t="n">
        <v>0.0367554208165251</v>
      </c>
      <c r="H87" s="0" t="n">
        <v>0</v>
      </c>
      <c r="I87" s="0" t="n">
        <v>770779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1744554.36678278</v>
      </c>
      <c r="D88" s="0" t="n">
        <v>2607254.06067752</v>
      </c>
      <c r="E88" s="0" t="n">
        <v>48910.6896404484</v>
      </c>
      <c r="F88" s="0" t="n">
        <v>0</v>
      </c>
      <c r="G88" s="0" t="n">
        <v>0.0338095974486575</v>
      </c>
      <c r="H88" s="0" t="n">
        <v>0</v>
      </c>
      <c r="I88" s="0" t="n">
        <v>738449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1732745.7133458</v>
      </c>
      <c r="D89" s="0" t="n">
        <v>2523275.82132437</v>
      </c>
      <c r="E89" s="0" t="n">
        <v>39704.4960320521</v>
      </c>
      <c r="F89" s="0" t="n">
        <v>0</v>
      </c>
      <c r="G89" s="0" t="n">
        <v>0.0239238620617873</v>
      </c>
      <c r="H89" s="0" t="n">
        <v>0</v>
      </c>
      <c r="I89" s="0" t="n">
        <v>704244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1720725.35530075</v>
      </c>
      <c r="D90" s="0" t="n">
        <v>2565402.78762021</v>
      </c>
      <c r="E90" s="0" t="n">
        <v>49198.5062110659</v>
      </c>
      <c r="F90" s="0" t="n">
        <v>0</v>
      </c>
      <c r="G90" s="0" t="n">
        <v>0.0183133107802136</v>
      </c>
      <c r="H90" s="0" t="n">
        <v>0</v>
      </c>
      <c r="I90" s="0" t="n">
        <v>685067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1731145.02583275</v>
      </c>
      <c r="D91" s="0" t="n">
        <v>2453618.43766585</v>
      </c>
      <c r="E91" s="0" t="n">
        <v>37537.8838054074</v>
      </c>
      <c r="F91" s="0" t="n">
        <v>0</v>
      </c>
      <c r="G91" s="0" t="n">
        <v>0.0196814483600144</v>
      </c>
      <c r="H91" s="0" t="n">
        <v>0</v>
      </c>
      <c r="I91" s="0" t="n">
        <v>663066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1688836.23117783</v>
      </c>
      <c r="D92" s="0" t="n">
        <v>2359905.9685364</v>
      </c>
      <c r="E92" s="0" t="n">
        <v>32092.2808397957</v>
      </c>
      <c r="F92" s="0" t="n">
        <v>0</v>
      </c>
      <c r="G92" s="0" t="n">
        <v>0.0276424121050289</v>
      </c>
      <c r="H92" s="0" t="n">
        <v>0</v>
      </c>
      <c r="I92" s="0" t="n">
        <v>638125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1672812.38427751</v>
      </c>
      <c r="D93" s="0" t="n">
        <v>2359113.25629</v>
      </c>
      <c r="E93" s="0" t="n">
        <v>26630.039597464</v>
      </c>
      <c r="F93" s="0" t="n">
        <v>0</v>
      </c>
      <c r="G93" s="0" t="n">
        <v>0.0280961403698297</v>
      </c>
      <c r="H93" s="0" t="n">
        <v>0</v>
      </c>
      <c r="I93" s="0" t="n">
        <v>611159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1641940.98597282</v>
      </c>
      <c r="D94" s="0" t="n">
        <v>2287567.54360665</v>
      </c>
      <c r="E94" s="0" t="n">
        <v>43606.9945027935</v>
      </c>
      <c r="F94" s="0" t="n">
        <v>0</v>
      </c>
      <c r="G94" s="0" t="n">
        <v>0.0199529556146451</v>
      </c>
      <c r="H94" s="0" t="n">
        <v>0</v>
      </c>
      <c r="I94" s="0" t="n">
        <v>591674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1634093.95231242</v>
      </c>
      <c r="D95" s="0" t="n">
        <v>2230949.13458345</v>
      </c>
      <c r="E95" s="0" t="n">
        <v>22610.9502246437</v>
      </c>
      <c r="F95" s="0" t="n">
        <v>0</v>
      </c>
      <c r="G95" s="0" t="n">
        <v>0.0276188147304321</v>
      </c>
      <c r="H95" s="0" t="n">
        <v>0</v>
      </c>
      <c r="I95" s="0" t="n">
        <v>568791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1615538.86606647</v>
      </c>
      <c r="D96" s="0" t="n">
        <v>2141313.13972796</v>
      </c>
      <c r="E96" s="0" t="n">
        <v>22142.3608210885</v>
      </c>
      <c r="F96" s="0" t="n">
        <v>0</v>
      </c>
      <c r="G96" s="0" t="n">
        <v>0.0253905476953804</v>
      </c>
      <c r="H96" s="0" t="n">
        <v>0</v>
      </c>
      <c r="I96" s="0" t="n">
        <v>550744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1579741.72190122</v>
      </c>
      <c r="D97" s="0" t="n">
        <v>2009873.42623833</v>
      </c>
      <c r="E97" s="0" t="n">
        <v>27621.6197462179</v>
      </c>
      <c r="F97" s="0" t="n">
        <v>0</v>
      </c>
      <c r="G97" s="0" t="n">
        <v>0.0178023798081063</v>
      </c>
      <c r="H97" s="0" t="n">
        <v>0</v>
      </c>
      <c r="I97" s="0" t="n">
        <v>526448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1566265.76593637</v>
      </c>
      <c r="D98" s="0" t="n">
        <v>1973366.08912553</v>
      </c>
      <c r="E98" s="0" t="n">
        <v>37911.7126711854</v>
      </c>
      <c r="F98" s="0" t="n">
        <v>0</v>
      </c>
      <c r="G98" s="0" t="n">
        <v>0.0215249565868502</v>
      </c>
      <c r="H98" s="0" t="n">
        <v>0</v>
      </c>
      <c r="I98" s="0" t="n">
        <v>515306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1547881.63919415</v>
      </c>
      <c r="D99" s="0" t="n">
        <v>1918209.05293329</v>
      </c>
      <c r="E99" s="0" t="n">
        <v>28002.8526712505</v>
      </c>
      <c r="F99" s="0" t="n">
        <v>0</v>
      </c>
      <c r="G99" s="0" t="n">
        <v>0.0233053818781943</v>
      </c>
      <c r="H99" s="0" t="n">
        <v>0</v>
      </c>
      <c r="I99" s="0" t="n">
        <v>497373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1522889.33735362</v>
      </c>
      <c r="D100" s="0" t="n">
        <v>1807144.06798255</v>
      </c>
      <c r="E100" s="0" t="n">
        <v>28579.6897321984</v>
      </c>
      <c r="F100" s="0" t="n">
        <v>0</v>
      </c>
      <c r="G100" s="0" t="n">
        <v>0.0208605788246779</v>
      </c>
      <c r="H100" s="0" t="n">
        <v>0</v>
      </c>
      <c r="I100" s="0" t="n">
        <v>476524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1480693.24904449</v>
      </c>
      <c r="D101" s="0" t="n">
        <v>1810820.65263273</v>
      </c>
      <c r="E101" s="0" t="n">
        <v>30418.3613349037</v>
      </c>
      <c r="F101" s="0" t="n">
        <v>0</v>
      </c>
      <c r="G101" s="0" t="n">
        <v>0.0177789274312132</v>
      </c>
      <c r="H101" s="0" t="n">
        <v>0</v>
      </c>
      <c r="I101" s="0" t="n">
        <v>466529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1453211.45932989</v>
      </c>
      <c r="D102" s="0" t="n">
        <v>1757509.94742001</v>
      </c>
      <c r="E102" s="0" t="n">
        <v>21612.6642729518</v>
      </c>
      <c r="F102" s="0" t="n">
        <v>0</v>
      </c>
      <c r="G102" s="0" t="n">
        <v>0.0313946733478504</v>
      </c>
      <c r="H102" s="0" t="n">
        <v>0</v>
      </c>
      <c r="I102" s="0" t="n">
        <v>440848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1436668.03142285</v>
      </c>
      <c r="D103" s="0" t="n">
        <v>1661504.70560628</v>
      </c>
      <c r="E103" s="0" t="n">
        <v>16440.5475442752</v>
      </c>
      <c r="F103" s="0" t="n">
        <v>0</v>
      </c>
      <c r="G103" s="0" t="n">
        <v>0.0288347994837198</v>
      </c>
      <c r="H103" s="0" t="n">
        <v>0</v>
      </c>
      <c r="I103" s="0" t="n">
        <v>426397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1406636.58069497</v>
      </c>
      <c r="D104" s="0" t="n">
        <v>1608041.96230543</v>
      </c>
      <c r="E104" s="0" t="n">
        <v>18316.9966978244</v>
      </c>
      <c r="F104" s="0" t="n">
        <v>0</v>
      </c>
      <c r="G104" s="0" t="n">
        <v>0.0286232041035069</v>
      </c>
      <c r="H104" s="0" t="n">
        <v>0</v>
      </c>
      <c r="I104" s="0" t="n">
        <v>420598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1355055.68913895</v>
      </c>
      <c r="D105" s="0" t="n">
        <v>1597016.52382685</v>
      </c>
      <c r="E105" s="0" t="n">
        <v>15487.1910324262</v>
      </c>
      <c r="F105" s="0" t="n">
        <v>0</v>
      </c>
      <c r="G105" s="0" t="n">
        <v>0.0317943698932194</v>
      </c>
      <c r="H105" s="0" t="n">
        <v>0</v>
      </c>
      <c r="I105" s="0" t="n">
        <v>400447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4" activeCellId="0" sqref="F4"/>
    </sheetView>
  </sheetViews>
  <sheetFormatPr defaultColWidth="12.17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111.768313543957</v>
      </c>
      <c r="E18" s="30" t="n">
        <f aca="false">(D18/D17)^(1/3)-1</f>
        <v>0.0248917264192758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-0.040410891665855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113.441007489736</v>
      </c>
      <c r="L18" s="13" t="n">
        <f aca="false">100*F18*100/D18/($F$16*100/$D$16)</f>
        <v>95.9589108334145</v>
      </c>
    </row>
    <row r="19" customFormat="false" ht="12.8" hidden="false" customHeight="false" outlineLevel="0" collapsed="false">
      <c r="A19" s="27" t="s">
        <v>24</v>
      </c>
      <c r="B19" s="27" t="n">
        <v>133.060931553256</v>
      </c>
      <c r="C19" s="28" t="n">
        <f aca="false">(B19/B18)^(1/3)-1</f>
        <v>0.0183412548002162</v>
      </c>
      <c r="D19" s="27" t="n">
        <v>124.428366303447</v>
      </c>
      <c r="E19" s="28" t="n">
        <f aca="false">(D19/D18)^(1/3)-1</f>
        <v>0.0364147067883613</v>
      </c>
      <c r="F19" s="27" t="n">
        <v>67948.8492751289</v>
      </c>
      <c r="G19" s="28" t="n">
        <f aca="false">(F19/F18)^(1/3)-1</f>
        <v>0.0315110491717838</v>
      </c>
      <c r="I19" s="27" t="s">
        <v>37</v>
      </c>
      <c r="J19" s="13" t="n">
        <f aca="false">B19*100/$B$16</f>
        <v>98.3365725163733</v>
      </c>
      <c r="K19" s="13" t="n">
        <f aca="false">D19*100/$D$16</f>
        <v>126.290527128815</v>
      </c>
      <c r="L19" s="13" t="n">
        <f aca="false">100*F19*100/D19/($F$16*100/$D$16)</f>
        <v>94.6032947579028</v>
      </c>
    </row>
    <row r="20" customFormat="false" ht="12.8" hidden="false" customHeight="false" outlineLevel="0" collapsed="false">
      <c r="A20" s="29" t="s">
        <v>38</v>
      </c>
      <c r="B20" s="29" t="n">
        <v>133.282068132011</v>
      </c>
      <c r="C20" s="30" t="n">
        <f aca="false">(B20/B19)^(1/3)-1</f>
        <v>0.000553666618275939</v>
      </c>
      <c r="D20" s="29" t="n">
        <v>133.449422860446</v>
      </c>
      <c r="E20" s="30" t="n">
        <f aca="false">(D20/D19)^(1/3)-1</f>
        <v>0.0236050824969525</v>
      </c>
      <c r="F20" s="29" t="n">
        <v>72619.3822308787</v>
      </c>
      <c r="G20" s="30" t="n">
        <f aca="false">(F20/F19)^(1/3)-1</f>
        <v>0.0224062160665623</v>
      </c>
      <c r="I20" s="29" t="s">
        <v>38</v>
      </c>
      <c r="J20" s="13" t="n">
        <f aca="false">B20*100/$B$16</f>
        <v>98.4999999999999</v>
      </c>
      <c r="K20" s="13" t="n">
        <f aca="false">D20*100/$D$16</f>
        <v>135.446590345653</v>
      </c>
      <c r="L20" s="13" t="n">
        <f aca="false">100*F20*100/D20/($F$16*100/$D$16)</f>
        <v>94.2712801981941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0.00153344995277682</v>
      </c>
      <c r="D21" s="27" t="n">
        <v>142.470479417446</v>
      </c>
      <c r="E21" s="28" t="n">
        <f aca="false">(D21/D20)^(1/3)-1</f>
        <v>0.0220435346665904</v>
      </c>
      <c r="F21" s="27" t="n">
        <v>78357.5773332299</v>
      </c>
      <c r="G21" s="28" t="n">
        <f aca="false">(F21/F20)^(1/3)-1</f>
        <v>0.025674322739679</v>
      </c>
      <c r="I21" s="27" t="s">
        <v>39</v>
      </c>
      <c r="J21" s="13" t="n">
        <f aca="false">B21*100/$B$16</f>
        <v>98.9538296752405</v>
      </c>
      <c r="K21" s="13" t="n">
        <f aca="false">D21*100/$D$16</f>
        <v>144.602653562492</v>
      </c>
      <c r="L21" s="13" t="n">
        <f aca="false">100*F21*100/D21/($F$16*100/$D$16)</f>
        <v>95.2795437614978</v>
      </c>
    </row>
    <row r="22" customFormat="false" ht="12.8" hidden="false" customHeight="false" outlineLevel="0" collapsed="false">
      <c r="A22" s="29" t="s">
        <v>20</v>
      </c>
      <c r="B22" s="29" t="n">
        <v>133.56</v>
      </c>
      <c r="C22" s="30" t="n">
        <f aca="false">(B22/B21)^(1/3)-1</f>
        <v>-0.000837551283475846</v>
      </c>
      <c r="D22" s="29" t="n">
        <v>151.491535974446</v>
      </c>
      <c r="E22" s="30" t="n">
        <f aca="false">(D22/D21)^(1/3)-1</f>
        <v>0.0206758231989925</v>
      </c>
      <c r="F22" s="29" t="n">
        <v>84335.8646301369</v>
      </c>
      <c r="G22" s="30" t="n">
        <f aca="false">(F22/F21)^(1/3)-1</f>
        <v>0.0248109738639375</v>
      </c>
      <c r="I22" s="29" t="s">
        <v>40</v>
      </c>
      <c r="J22" s="13" t="n">
        <f aca="false">B22*100/$B$16</f>
        <v>98.7054011419585</v>
      </c>
      <c r="K22" s="13" t="n">
        <f aca="false">D22*100/$D$16</f>
        <v>153.758716779331</v>
      </c>
      <c r="L22" s="13" t="n">
        <f aca="false">100*F22*100/D22/($F$16*100/$D$16)</f>
        <v>96.4422841004756</v>
      </c>
    </row>
    <row r="23" customFormat="false" ht="12.8" hidden="false" customHeight="false" outlineLevel="0" collapsed="false">
      <c r="A23" s="27" t="s">
        <v>24</v>
      </c>
      <c r="B23" s="27" t="n">
        <v>135.037190378662</v>
      </c>
      <c r="C23" s="28" t="n">
        <f aca="false">(B23/B22)^(1/3)-1</f>
        <v>0.00367319962654955</v>
      </c>
      <c r="D23" s="27" t="n">
        <v>160.512592531446</v>
      </c>
      <c r="E23" s="28" t="n">
        <f aca="false">(D23/D22)^(1/3)-1</f>
        <v>0.0194679573813032</v>
      </c>
      <c r="F23" s="27" t="n">
        <v>89357.9181707405</v>
      </c>
      <c r="G23" s="28" t="n">
        <f aca="false">(F23/F22)^(1/3)-1</f>
        <v>0.0194679573813028</v>
      </c>
      <c r="I23" s="27" t="s">
        <v>41</v>
      </c>
      <c r="J23" s="13" t="n">
        <f aca="false">B23*100/$B$16</f>
        <v>99.7970952785928</v>
      </c>
      <c r="K23" s="13" t="n">
        <f aca="false">D23*100/$D$16</f>
        <v>162.914779996171</v>
      </c>
      <c r="L23" s="13" t="n">
        <f aca="false">100*F23*100/D23/($F$16*100/$D$16)</f>
        <v>96.4422841004755</v>
      </c>
    </row>
    <row r="24" customFormat="false" ht="12.8" hidden="false" customHeight="false" outlineLevel="0" collapsed="false">
      <c r="A24" s="29" t="s">
        <v>42</v>
      </c>
      <c r="B24" s="29" t="n">
        <v>137.280530175971</v>
      </c>
      <c r="C24" s="30" t="n">
        <f aca="false">(B24/B23)^(1/3)-1</f>
        <v>0.00550720016290418</v>
      </c>
      <c r="D24" s="29" t="n">
        <v>170.143348083333</v>
      </c>
      <c r="E24" s="30" t="n">
        <f aca="false">(D24/D23)^(1/3)-1</f>
        <v>0.0196128224222167</v>
      </c>
      <c r="F24" s="29" t="n">
        <v>94719.3932609849</v>
      </c>
      <c r="G24" s="30" t="n">
        <f aca="false">(F24/F23)^(1/3)-1</f>
        <v>0.0196128224222163</v>
      </c>
      <c r="I24" s="29" t="s">
        <v>42</v>
      </c>
      <c r="J24" s="13" t="n">
        <f aca="false">B24*100/$B$16</f>
        <v>101.455</v>
      </c>
      <c r="K24" s="13" t="n">
        <f aca="false">D24*100/$D$16</f>
        <v>172.689666795941</v>
      </c>
      <c r="L24" s="13" t="n">
        <f aca="false">100*F24*100/D24/($F$16*100/$D$16)</f>
        <v>96.4422841004753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0.0047642253937783</v>
      </c>
      <c r="D25" s="27" t="n">
        <v>179.774103635219</v>
      </c>
      <c r="E25" s="28" t="n">
        <f aca="false">(D25/D24)^(1/3)-1</f>
        <v>0.0185227152235463</v>
      </c>
      <c r="F25" s="27" t="n">
        <v>100080.868351229</v>
      </c>
      <c r="G25" s="28" t="n">
        <f aca="false">(F25/F24)^(1/3)-1</f>
        <v>0.0185227152235465</v>
      </c>
      <c r="I25" s="27" t="s">
        <v>43</v>
      </c>
      <c r="J25" s="13" t="n">
        <f aca="false">B25*100/$B$16</f>
        <v>102.91198286225</v>
      </c>
      <c r="K25" s="13" t="n">
        <f aca="false">D25*100/$D$16</f>
        <v>182.464553595711</v>
      </c>
      <c r="L25" s="13" t="n">
        <f aca="false">100*F25*100/D25/($F$16*100/$D$16)</f>
        <v>96.4422841004754</v>
      </c>
    </row>
    <row r="26" customFormat="false" ht="12.8" hidden="false" customHeight="false" outlineLevel="0" collapsed="false">
      <c r="A26" s="29" t="s">
        <v>20</v>
      </c>
      <c r="B26" s="29" t="n">
        <v>140.238</v>
      </c>
      <c r="C26" s="30" t="n">
        <f aca="false">(B26/B25)^(1/3)-1</f>
        <v>0.00235468270097661</v>
      </c>
      <c r="D26" s="29" t="n">
        <v>189.404859187106</v>
      </c>
      <c r="E26" s="30" t="n">
        <f aca="false">(D26/D25)^(1/3)-1</f>
        <v>0.0175474295502851</v>
      </c>
      <c r="F26" s="29" t="n">
        <v>105442.343441474</v>
      </c>
      <c r="G26" s="30" t="n">
        <f aca="false">(F26/F25)^(1/3)-1</f>
        <v>0.0175474295502867</v>
      </c>
      <c r="I26" s="29" t="s">
        <v>44</v>
      </c>
      <c r="J26" s="13" t="n">
        <f aca="false">B26*100/$B$16</f>
        <v>103.640671199056</v>
      </c>
      <c r="K26" s="13" t="n">
        <f aca="false">D26*100/$D$16</f>
        <v>192.239440395481</v>
      </c>
      <c r="L26" s="13" t="n">
        <f aca="false">100*F26*100/D26/($F$16*100/$D$16)</f>
        <v>96.4422841004758</v>
      </c>
    </row>
    <row r="27" customFormat="false" ht="12.8" hidden="false" customHeight="false" outlineLevel="0" collapsed="false">
      <c r="A27" s="27" t="s">
        <v>24</v>
      </c>
      <c r="B27" s="27" t="n">
        <v>143.114775732591</v>
      </c>
      <c r="C27" s="28" t="n">
        <f aca="false">(B27/B26)^(1/3)-1</f>
        <v>0.00679161129189865</v>
      </c>
      <c r="D27" s="27" t="n">
        <v>199.035614738993</v>
      </c>
      <c r="E27" s="28" t="n">
        <f aca="false">(D27/D26)^(1/3)-1</f>
        <v>0.0166697286292234</v>
      </c>
      <c r="F27" s="27" t="n">
        <v>110864.400171156</v>
      </c>
      <c r="G27" s="28" t="n">
        <f aca="false">(F27/F26)^(1/3)-1</f>
        <v>0.0168549818637578</v>
      </c>
      <c r="I27" s="27" t="s">
        <v>45</v>
      </c>
      <c r="J27" s="13" t="n">
        <f aca="false">B27*100/$B$16</f>
        <v>105.766706708796</v>
      </c>
      <c r="K27" s="13" t="n">
        <f aca="false">D27*100/$D$16</f>
        <v>202.014327195252</v>
      </c>
      <c r="L27" s="13" t="n">
        <f aca="false">100*F27*100/D27/($F$16*100/$D$16)</f>
        <v>96.4950136161127</v>
      </c>
    </row>
    <row r="28" customFormat="false" ht="12.8" hidden="false" customHeight="false" outlineLevel="0" collapsed="false">
      <c r="A28" s="29" t="s">
        <v>46</v>
      </c>
      <c r="B28" s="29" t="n">
        <v>144.14455668477</v>
      </c>
      <c r="C28" s="30" t="n">
        <f aca="false">(B28/B27)^(1/3)-1</f>
        <v>0.00239276680111233</v>
      </c>
      <c r="D28" s="29" t="n">
        <v>208.987395475943</v>
      </c>
      <c r="E28" s="30" t="n">
        <f aca="false">(D28/D27)^(1/3)-1</f>
        <v>0.016396356814854</v>
      </c>
      <c r="F28" s="29" t="n">
        <v>116684.781180142</v>
      </c>
      <c r="G28" s="30" t="n">
        <f aca="false">(F28/F27)^(1/3)-1</f>
        <v>0.0172023812262547</v>
      </c>
      <c r="I28" s="29" t="s">
        <v>46</v>
      </c>
      <c r="J28" s="13" t="n">
        <f aca="false">B28*100/$B$16</f>
        <v>106.52775</v>
      </c>
      <c r="K28" s="13" t="n">
        <f aca="false">D28*100/$D$16</f>
        <v>212.115043555014</v>
      </c>
      <c r="L28" s="13" t="n">
        <f aca="false">100*F28*100/D28/($F$16*100/$D$16)</f>
        <v>96.7247636485321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0.00156431765451459</v>
      </c>
      <c r="D29" s="27" t="n">
        <v>218.939176212892</v>
      </c>
      <c r="E29" s="28" t="n">
        <f aca="false">(D29/D28)^(1/3)-1</f>
        <v>0.0156275241789419</v>
      </c>
      <c r="F29" s="27" t="n">
        <v>122505.162189127</v>
      </c>
      <c r="G29" s="28" t="n">
        <f aca="false">(F29/F28)^(1/3)-1</f>
        <v>0.0163580340504379</v>
      </c>
      <c r="I29" s="27" t="s">
        <v>47</v>
      </c>
      <c r="J29" s="13" t="n">
        <f aca="false">B29*100/$B$16</f>
        <v>107.02846217674</v>
      </c>
      <c r="K29" s="13" t="n">
        <f aca="false">D29*100/$D$16</f>
        <v>222.215759914776</v>
      </c>
      <c r="L29" s="13" t="n">
        <f aca="false">100*F29*100/D29/($F$16*100/$D$16)</f>
        <v>96.9336273143676</v>
      </c>
    </row>
    <row r="30" customFormat="false" ht="12.8" hidden="false" customHeight="false" outlineLevel="0" collapsed="false">
      <c r="A30" s="29" t="s">
        <v>20</v>
      </c>
      <c r="B30" s="29" t="n">
        <v>145.14633</v>
      </c>
      <c r="C30" s="30" t="n">
        <f aca="false">(B30/B29)^(1/3)-1</f>
        <v>0.000745763911607522</v>
      </c>
      <c r="D30" s="29" t="n">
        <v>228.890956949842</v>
      </c>
      <c r="E30" s="30" t="n">
        <f aca="false">(D30/D29)^(1/3)-1</f>
        <v>0.0149275739061081</v>
      </c>
      <c r="F30" s="29" t="n">
        <v>128325.543198113</v>
      </c>
      <c r="G30" s="30" t="n">
        <f aca="false">(F30/F29)^(1/3)-1</f>
        <v>0.0155927078365157</v>
      </c>
      <c r="I30" s="29" t="s">
        <v>48</v>
      </c>
      <c r="J30" s="13" t="n">
        <f aca="false">B30*100/$B$16</f>
        <v>107.268094691023</v>
      </c>
      <c r="K30" s="13" t="n">
        <f aca="false">D30*100/$D$16</f>
        <v>232.316476274539</v>
      </c>
      <c r="L30" s="13" t="n">
        <f aca="false">100*F30*100/D30/($F$16*100/$D$16)</f>
        <v>97.1243289223047</v>
      </c>
    </row>
    <row r="31" customFormat="false" ht="12.8" hidden="false" customHeight="false" outlineLevel="0" collapsed="false">
      <c r="A31" s="27" t="s">
        <v>24</v>
      </c>
      <c r="B31" s="27" t="n">
        <v>145.368324935087</v>
      </c>
      <c r="C31" s="28" t="n">
        <f aca="false">(B31/B30)^(1/3)-1</f>
        <v>0.000509558994679527</v>
      </c>
      <c r="D31" s="27" t="n">
        <v>238.842737686792</v>
      </c>
      <c r="E31" s="28" t="n">
        <f aca="false">(D31/D30)^(1/3)-1</f>
        <v>0.0142876446230173</v>
      </c>
      <c r="F31" s="27" t="n">
        <v>134145.924207099</v>
      </c>
      <c r="G31" s="28" t="n">
        <f aca="false">(F31/F30)^(1/3)-1</f>
        <v>0.0148958038073614</v>
      </c>
      <c r="I31" s="27" t="s">
        <v>49</v>
      </c>
      <c r="J31" s="13" t="n">
        <f aca="false">B31*100/$B$16</f>
        <v>107.432156529293</v>
      </c>
      <c r="K31" s="13" t="n">
        <f aca="false">D31*100/$D$16</f>
        <v>242.417192634302</v>
      </c>
      <c r="L31" s="13" t="n">
        <f aca="false">100*F31*100/D31/($F$16*100/$D$16)</f>
        <v>97.2991387295803</v>
      </c>
    </row>
    <row r="32" customFormat="false" ht="12.8" hidden="false" customHeight="false" outlineLevel="0" collapsed="false">
      <c r="A32" s="29" t="s">
        <v>50</v>
      </c>
      <c r="B32" s="29" t="n">
        <v>147.027447818465</v>
      </c>
      <c r="C32" s="30" t="n">
        <f aca="false">(B32/B31)^(1/3)-1</f>
        <v>0.00379002926504168</v>
      </c>
      <c r="D32" s="29" t="n">
        <v>248.720651241098</v>
      </c>
      <c r="E32" s="30" t="n">
        <f aca="false">(D32/D31)^(1/3)-1</f>
        <v>0.0135999999999996</v>
      </c>
      <c r="F32" s="29" t="n">
        <v>139806.341140984</v>
      </c>
      <c r="G32" s="30" t="n">
        <f aca="false">(F32/F31)^(1/3)-1</f>
        <v>0.0138719999999994</v>
      </c>
      <c r="I32" s="29" t="s">
        <v>50</v>
      </c>
      <c r="J32" s="13" t="n">
        <f aca="false">B32*100/$B$16</f>
        <v>108.658305</v>
      </c>
      <c r="K32" s="13" t="n">
        <f aca="false">D32*100/$D$16</f>
        <v>252.442936335412</v>
      </c>
      <c r="L32" s="13" t="n">
        <f aca="false">100*F32*100/D32/($F$16*100/$D$16)</f>
        <v>97.3774905499101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0.00482676518140379</v>
      </c>
      <c r="D33" s="27" t="n">
        <v>259.00708957255</v>
      </c>
      <c r="E33" s="28" t="n">
        <f aca="false">(D33/D32)^(1/3)-1</f>
        <v>0.0136000000000001</v>
      </c>
      <c r="F33" s="27" t="n">
        <v>145705.604838606</v>
      </c>
      <c r="G33" s="28" t="n">
        <f aca="false">(F33/F32)^(1/3)-1</f>
        <v>0.0138719999999988</v>
      </c>
      <c r="I33" s="27" t="s">
        <v>51</v>
      </c>
      <c r="J33" s="13" t="n">
        <f aca="false">B33*100/$B$16</f>
        <v>110.239316042042</v>
      </c>
      <c r="K33" s="13" t="n">
        <f aca="false">D33*100/$D$16</f>
        <v>262.88331868351</v>
      </c>
      <c r="L33" s="13" t="n">
        <f aca="false">100*F33*100/D33/($F$16*100/$D$16)</f>
        <v>97.4559054644029</v>
      </c>
    </row>
    <row r="34" customFormat="false" ht="12.8" hidden="false" customHeight="false" outlineLevel="0" collapsed="false">
      <c r="A34" s="29" t="s">
        <v>20</v>
      </c>
      <c r="B34" s="29" t="n">
        <v>149.5007199</v>
      </c>
      <c r="C34" s="30" t="n">
        <f aca="false">(B34/B33)^(1/3)-1</f>
        <v>0.000745763911609076</v>
      </c>
      <c r="D34" s="29" t="n">
        <v>269.71894820191</v>
      </c>
      <c r="E34" s="30" t="n">
        <f aca="false">(D34/D33)^(1/3)-1</f>
        <v>0.0136000000000005</v>
      </c>
      <c r="F34" s="29" t="n">
        <v>151853.793670025</v>
      </c>
      <c r="G34" s="30" t="n">
        <f aca="false">(F34/F33)^(1/3)-1</f>
        <v>0.0138720000000006</v>
      </c>
      <c r="I34" s="29" t="s">
        <v>52</v>
      </c>
      <c r="J34" s="13" t="n">
        <f aca="false">B34*100/$B$16</f>
        <v>110.486137531754</v>
      </c>
      <c r="K34" s="13" t="n">
        <f aca="false">D34*100/$D$16</f>
        <v>273.75548805309</v>
      </c>
      <c r="L34" s="13" t="n">
        <f aca="false">100*F34*100/D34/($F$16*100/$D$16)</f>
        <v>97.534383523867</v>
      </c>
    </row>
    <row r="35" customFormat="false" ht="12.8" hidden="false" customHeight="false" outlineLevel="0" collapsed="false">
      <c r="A35" s="27" t="s">
        <v>24</v>
      </c>
      <c r="B35" s="27" t="n">
        <v>151.170820249987</v>
      </c>
      <c r="C35" s="28" t="n">
        <f aca="false">(B35/B34)^(1/3)-1</f>
        <v>0.00370994793400214</v>
      </c>
      <c r="D35" s="27" t="n">
        <v>280.873821404672</v>
      </c>
      <c r="E35" s="28" t="n">
        <f aca="false">(D35/D34)^(1/3)-1</f>
        <v>0.0135999999999992</v>
      </c>
      <c r="F35" s="27" t="n">
        <v>158261.411271866</v>
      </c>
      <c r="G35" s="28" t="n">
        <f aca="false">(F35/F34)^(1/3)-1</f>
        <v>0.0138720000000019</v>
      </c>
      <c r="I35" s="27" t="s">
        <v>53</v>
      </c>
      <c r="J35" s="13" t="n">
        <f aca="false">B35*100/$B$16</f>
        <v>111.720398725171</v>
      </c>
      <c r="K35" s="13" t="n">
        <f aca="false">D35*100/$D$16</f>
        <v>285.077302030751</v>
      </c>
      <c r="L35" s="13" t="n">
        <f aca="false">100*F35*100/D35/($F$16*100/$D$16)</f>
        <v>97.6129247791515</v>
      </c>
    </row>
    <row r="36" customFormat="false" ht="12.8" hidden="false" customHeight="false" outlineLevel="0" collapsed="false">
      <c r="A36" s="29" t="s">
        <v>54</v>
      </c>
      <c r="B36" s="29" t="n">
        <v>152.173408492112</v>
      </c>
      <c r="C36" s="30" t="n">
        <f aca="false">(B36/B35)^(1/3)-1</f>
        <v>0.00220584883384145</v>
      </c>
      <c r="D36" s="29" t="n">
        <v>291.538797892813</v>
      </c>
      <c r="E36" s="30" t="n">
        <f aca="false">(D36/D35)^(1/3)-1</f>
        <v>0.0125</v>
      </c>
      <c r="F36" s="29" t="n">
        <v>164392.420389</v>
      </c>
      <c r="G36" s="30" t="n">
        <f aca="false">(F36/F35)^(1/3)-1</f>
        <v>0.0127499999999989</v>
      </c>
      <c r="I36" s="29" t="s">
        <v>54</v>
      </c>
      <c r="J36" s="13" t="n">
        <f aca="false">B36*100/$B$16</f>
        <v>112.461345675</v>
      </c>
      <c r="K36" s="13" t="n">
        <f aca="false">D36*100/$D$16</f>
        <v>295.901887633836</v>
      </c>
      <c r="L36" s="13" t="n">
        <f aca="false">100*F36*100/D36/($F$16*100/$D$16)</f>
        <v>97.6852485041286</v>
      </c>
    </row>
    <row r="37" customFormat="false" ht="12.8" hidden="false" customHeight="false" outlineLevel="0" collapsed="false">
      <c r="A37" s="27" t="s">
        <v>18</v>
      </c>
      <c r="B37" s="27" t="n">
        <v>152.895909972896</v>
      </c>
      <c r="C37" s="28" t="n">
        <f aca="false">(B37/B36)^(1/3)-1</f>
        <v>0.00158012941457719</v>
      </c>
      <c r="D37" s="27" t="n">
        <v>302.608731037021</v>
      </c>
      <c r="E37" s="28" t="n">
        <f aca="false">(D37/D36)^(1/3)-1</f>
        <v>0.0125000000000006</v>
      </c>
      <c r="F37" s="27" t="n">
        <v>170760.943328944</v>
      </c>
      <c r="G37" s="28" t="n">
        <f aca="false">(F37/F36)^(1/3)-1</f>
        <v>0.0127500000000003</v>
      </c>
      <c r="I37" s="27" t="s">
        <v>108</v>
      </c>
      <c r="J37" s="13" t="n">
        <f aca="false">B37*100/$B$16</f>
        <v>112.995298943093</v>
      </c>
      <c r="K37" s="13" t="n">
        <f aca="false">D37*100/$D$16</f>
        <v>307.137490363308</v>
      </c>
      <c r="L37" s="13" t="n">
        <f aca="false">100*F37*100/D37/($F$16*100/$D$16)</f>
        <v>97.7576258154646</v>
      </c>
    </row>
    <row r="38" customFormat="false" ht="12.8" hidden="false" customHeight="false" outlineLevel="0" collapsed="false">
      <c r="A38" s="29" t="s">
        <v>20</v>
      </c>
      <c r="B38" s="29" t="n">
        <v>153.2382378975</v>
      </c>
      <c r="C38" s="30" t="n">
        <f aca="false">(B38/B37)^(1/3)-1</f>
        <v>0.000745763911609743</v>
      </c>
      <c r="D38" s="29" t="n">
        <v>314.098997326261</v>
      </c>
      <c r="E38" s="30" t="n">
        <f aca="false">(D38/D37)^(1/3)-1</f>
        <v>0.0125000000000004</v>
      </c>
      <c r="F38" s="29" t="n">
        <v>177376.18132023</v>
      </c>
      <c r="G38" s="30" t="n">
        <f aca="false">(F38/F37)^(1/3)-1</f>
        <v>0.0127499999999992</v>
      </c>
      <c r="I38" s="29" t="s">
        <v>109</v>
      </c>
      <c r="J38" s="13" t="n">
        <f aca="false">B38*100/$B$16</f>
        <v>113.248290970048</v>
      </c>
      <c r="K38" s="13" t="n">
        <f aca="false">D38*100/$D$16</f>
        <v>318.799716828451</v>
      </c>
      <c r="L38" s="13" t="n">
        <f aca="false">100*F38*100/D38/($F$16*100/$D$16)</f>
        <v>97.8300567528624</v>
      </c>
    </row>
    <row r="39" customFormat="false" ht="12.8" hidden="false" customHeight="false" outlineLevel="0" collapsed="false">
      <c r="A39" s="27" t="s">
        <v>24</v>
      </c>
      <c r="B39" s="27" t="n">
        <v>153.479816278052</v>
      </c>
      <c r="C39" s="28" t="n">
        <f aca="false">(B39/B38)^(1/3)-1</f>
        <v>0.000525220394048453</v>
      </c>
      <c r="D39" s="27" t="n">
        <v>326.025557105596</v>
      </c>
      <c r="E39" s="28" t="n">
        <f aca="false">(D39/D38)^(1/3)-1</f>
        <v>0.0124999999999993</v>
      </c>
      <c r="F39" s="27" t="n">
        <v>184247.692044779</v>
      </c>
      <c r="G39" s="28" t="n">
        <f aca="false">(F39/F38)^(1/3)-1</f>
        <v>0.0127500000000005</v>
      </c>
      <c r="I39" s="27" t="s">
        <v>110</v>
      </c>
      <c r="J39" s="13" t="n">
        <f aca="false">B39*100/$B$16</f>
        <v>113.4268256433</v>
      </c>
      <c r="K39" s="13" t="n">
        <f aca="false">D39*100/$D$16</f>
        <v>330.904766232478</v>
      </c>
      <c r="L39" s="13" t="n">
        <f aca="false">100*F39*100/D39/($F$16*100/$D$16)</f>
        <v>97.9025413560557</v>
      </c>
    </row>
    <row r="41" customFormat="false" ht="13.8" hidden="false" customHeight="false" outlineLevel="0" collapsed="false">
      <c r="A41" s="33"/>
      <c r="B41" s="80"/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/>
      <c r="D42" s="35"/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8" t="n">
        <f aca="false">AVERAGE(B16:B19)/AVERAGE(B12:B15)-1</f>
        <v>-0.11</v>
      </c>
      <c r="C44" s="38"/>
      <c r="D44" s="38"/>
    </row>
    <row r="45" customFormat="false" ht="12.8" hidden="false" customHeight="false" outlineLevel="0" collapsed="false">
      <c r="A45" s="7" t="n">
        <v>2021</v>
      </c>
      <c r="B45" s="40" t="n">
        <f aca="false">AVERAGE(B20:B23)/AVERAGE(B16:B19)-1</f>
        <v>0.0549999999999997</v>
      </c>
      <c r="C45" s="40"/>
      <c r="D45" s="40"/>
    </row>
    <row r="46" customFormat="false" ht="12.8" hidden="false" customHeight="false" outlineLevel="0" collapsed="false">
      <c r="A46" s="36" t="n">
        <v>2022</v>
      </c>
      <c r="B46" s="38" t="n">
        <f aca="false">AVERAGE(B24:B27)/AVERAGE(B20:B23)-1</f>
        <v>0.0449999999999993</v>
      </c>
      <c r="C46" s="38"/>
      <c r="D46" s="38"/>
    </row>
    <row r="47" customFormat="false" ht="12.8" hidden="false" customHeight="false" outlineLevel="0" collapsed="false">
      <c r="A47" s="7" t="n">
        <v>2023</v>
      </c>
      <c r="B47" s="40" t="n">
        <f aca="false">AVERAGE(B28:B31)/AVERAGE(B24:B27)-1</f>
        <v>0.0350000000000017</v>
      </c>
      <c r="C47" s="40"/>
      <c r="D47" s="40"/>
    </row>
    <row r="48" customFormat="false" ht="12.8" hidden="false" customHeight="false" outlineLevel="0" collapsed="false">
      <c r="A48" s="36" t="n">
        <v>2024</v>
      </c>
      <c r="B48" s="38" t="n">
        <f aca="false">AVERAGE(B32:B35)/AVERAGE(B28:B31)-1</f>
        <v>0.0299999999999976</v>
      </c>
      <c r="C48" s="38"/>
      <c r="D48" s="38"/>
    </row>
    <row r="49" customFormat="false" ht="12.8" hidden="false" customHeight="false" outlineLevel="0" collapsed="false">
      <c r="A49" s="7" t="n">
        <v>2025</v>
      </c>
      <c r="B49" s="40" t="n">
        <f aca="false">AVERAGE(B36:B39)/AVERAGE(B32:B35)-1</f>
        <v>0.0250000000000006</v>
      </c>
      <c r="C49" s="40"/>
      <c r="D49" s="4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AY2" activePane="bottomRight" state="frozen"/>
      <selection pane="topLeft" activeCell="A1" activeCellId="0" sqref="A1"/>
      <selection pane="topRight" activeCell="AY1" activeCellId="0" sqref="AY1"/>
      <selection pane="bottomLeft" activeCell="A2" activeCellId="0" sqref="A2"/>
      <selection pane="bottomRight" activeCell="W112" activeCellId="0" sqref="W112"/>
    </sheetView>
  </sheetViews>
  <sheetFormatPr defaultColWidth="9.35546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0.0796287329121959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0.0796287329121959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</v>
      </c>
      <c r="BN5" s="51" t="n">
        <f aca="false">(SUM(H18:H21)+SUM(J18:J21))/AVERAGE(AG18:AG21)</f>
        <v>1.99943032025564E-005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-0.0377389074028458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0.0167310986959959</v>
      </c>
      <c r="BM8" s="51" t="n">
        <f aca="false">SUM(D30:D33)/AVERAGE(AG30:AG33)</f>
        <v>0.0724329912767154</v>
      </c>
      <c r="BN8" s="51" t="n">
        <f aca="false">(SUM(H30:H33)+SUM(J30:J33))/AVERAGE(AG30:AG33)</f>
        <v>0.000883879588348041</v>
      </c>
      <c r="BO8" s="52" t="n">
        <f aca="false">AL8-BN8</f>
        <v>-0.0386227869911939</v>
      </c>
      <c r="BP8" s="32" t="n">
        <f aca="false">BN8+BM8</f>
        <v>0.0733168708650634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-0.0466196684132554</v>
      </c>
      <c r="AM9" s="4" t="n">
        <f aca="false">'Central scenario'!AM8</f>
        <v>19740259.6575456</v>
      </c>
      <c r="AN9" s="52" t="n">
        <f aca="false">AM9/AVERAGE(AG34:AG37)</f>
        <v>0.00438882261139229</v>
      </c>
      <c r="AO9" s="52" t="n">
        <f aca="false">AVERAGE(AG34:AG37)/AVERAGE(AG30:AG33)-1</f>
        <v>-0.11045673300527</v>
      </c>
      <c r="AP9" s="55" t="n">
        <f aca="false">'Central scenario'!AP9</f>
        <v>-1015545.98742409</v>
      </c>
      <c r="AQ9" s="4" t="n">
        <f aca="false">AQ8*(1+AO9)</f>
        <v>371152449.732425</v>
      </c>
      <c r="AR9" s="4" t="n">
        <f aca="false">((((((AQ8*((1+AO9)^(6/12)))*((1+AO9)^(1/12))+AP9)*((1+AO9)^(1/12))-AM9/12)*((1+AO9)^(1/12))-AM9/12)*((1+AO9)^(1/12))-AM9/12)*((1+AO9)^(1/12))-AM9/12)*((1+AO9)^(1/12))-AM9/12</f>
        <v>362118266.889847</v>
      </c>
      <c r="AS9" s="53" t="n">
        <f aca="false">AQ9/AG37</f>
        <v>0.0787348974497447</v>
      </c>
      <c r="AT9" s="53" t="n">
        <f aca="false">AR9/AG37</f>
        <v>0.0768184195707347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0.0587072546075803</v>
      </c>
      <c r="BL9" s="51" t="n">
        <f aca="false">SUM(P34:P37)/AVERAGE(AG34:AG37)</f>
        <v>0.0181305011617461</v>
      </c>
      <c r="BM9" s="51" t="n">
        <f aca="false">SUM(D34:D37)/AVERAGE(AG34:AG37)</f>
        <v>0.0871964218590896</v>
      </c>
      <c r="BN9" s="51" t="n">
        <f aca="false">(SUM(H34:H37)+SUM(J34:J37))/AVERAGE(AG34:AG37)</f>
        <v>0.00138377302740146</v>
      </c>
      <c r="BO9" s="52" t="n">
        <f aca="false">AL9-BN9</f>
        <v>-0.0480034414406569</v>
      </c>
      <c r="BP9" s="32" t="n">
        <f aca="false">BN9+BM9</f>
        <v>0.0885801948864911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-0.036960308556128</v>
      </c>
      <c r="AM10" s="4" t="n">
        <f aca="false">'Central scenario'!AM9</f>
        <v>18862810.403066</v>
      </c>
      <c r="AN10" s="52" t="n">
        <f aca="false">AM10/AVERAGE(AG38:AG41)</f>
        <v>0.00397510959415458</v>
      </c>
      <c r="AO10" s="52" t="n">
        <f aca="false">AVERAGE(AG38:AG41)/AVERAGE(AG34:AG37)-1</f>
        <v>0.0550000000000002</v>
      </c>
      <c r="AP10" s="52"/>
      <c r="AQ10" s="4" t="n">
        <f aca="false">AQ9*(1+AO10)</f>
        <v>391565834.467709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362701057.630399</v>
      </c>
      <c r="AS10" s="53" t="n">
        <f aca="false">AQ10/AG41</f>
        <v>0.0818496623296329</v>
      </c>
      <c r="AT10" s="53" t="n">
        <f aca="false">AR10/AG41</f>
        <v>0.0758160096730735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0.0170321035746922</v>
      </c>
      <c r="BJ10" s="1" t="n">
        <f aca="false">BJ9+1</f>
        <v>2021</v>
      </c>
      <c r="BK10" s="51" t="n">
        <f aca="false">SUM(T38:T41)/AVERAGE(AG38:AG41)</f>
        <v>0.0583467043883986</v>
      </c>
      <c r="BL10" s="51" t="n">
        <f aca="false">SUM(P38:P41)/AVERAGE(AG38:AG41)</f>
        <v>0.016771189093509</v>
      </c>
      <c r="BM10" s="51" t="n">
        <f aca="false">SUM(D38:D41)/AVERAGE(AG38:AG41)</f>
        <v>0.0785358238510176</v>
      </c>
      <c r="BN10" s="51" t="n">
        <f aca="false">(SUM(H38:H41)+SUM(J38:J41))/AVERAGE(AG38:AG41)</f>
        <v>0.00152322279086713</v>
      </c>
      <c r="BO10" s="52" t="n">
        <f aca="false">AL10-BN10</f>
        <v>-0.0384835313469952</v>
      </c>
      <c r="BP10" s="32" t="n">
        <f aca="false">BN10+BM10</f>
        <v>0.0800590466418848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-0.0401690468036048</v>
      </c>
      <c r="AM11" s="4" t="n">
        <f aca="false">'Central scenario'!AM10</f>
        <v>17835539.214349</v>
      </c>
      <c r="AN11" s="52" t="n">
        <f aca="false">AM11/AVERAGE(AG42:AG45)</f>
        <v>0.00359676994412634</v>
      </c>
      <c r="AO11" s="52" t="n">
        <f aca="false">AVERAGE(AG42:AG45)/AVERAGE(AG38:AG41)-1</f>
        <v>0.044999999999999</v>
      </c>
      <c r="AP11" s="52"/>
      <c r="AQ11" s="4" t="n">
        <f aca="false">AQ10*(1+AO11)</f>
        <v>409186297.018755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360822131.466989</v>
      </c>
      <c r="AS11" s="53" t="n">
        <f aca="false">AQ11/AG45</f>
        <v>0.0807053084132051</v>
      </c>
      <c r="AT11" s="53" t="n">
        <f aca="false">AR11/AG45</f>
        <v>0.0711662673323068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0.0584037009251209</v>
      </c>
      <c r="BL11" s="51" t="n">
        <f aca="false">SUM(P42:P45)/AVERAGE(AG42:AG45)</f>
        <v>0.01743998357053</v>
      </c>
      <c r="BM11" s="51" t="n">
        <f aca="false">SUM(D42:D45)/AVERAGE(AG42:AG45)</f>
        <v>0.0811327641581957</v>
      </c>
      <c r="BN11" s="51" t="n">
        <f aca="false">(SUM(H42:H45)+SUM(J42:J45))/AVERAGE(AG42:AG45)</f>
        <v>0.00184979222441453</v>
      </c>
      <c r="BO11" s="52" t="n">
        <f aca="false">AL11-BN11</f>
        <v>-0.0420188390280193</v>
      </c>
      <c r="BP11" s="32" t="n">
        <f aca="false">BN11+BM11</f>
        <v>0.0829825563826102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-0.0425487478162937</v>
      </c>
      <c r="AM12" s="4" t="n">
        <f aca="false">'Central scenario'!AM11</f>
        <v>16827143.6015023</v>
      </c>
      <c r="AN12" s="52" t="n">
        <f aca="false">AM12/AVERAGE(AG46:AG49)</f>
        <v>0.00327866064658645</v>
      </c>
      <c r="AO12" s="52" t="n">
        <f aca="false">AVERAGE(AG46:AG49)/AVERAGE(AG42:AG45)-1</f>
        <v>0.0350000000000017</v>
      </c>
      <c r="AP12" s="52"/>
      <c r="AQ12" s="4" t="n">
        <f aca="false">AQ11*(1+AO12)</f>
        <v>423507817.414412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356355503.673401</v>
      </c>
      <c r="AS12" s="53" t="n">
        <f aca="false">AQ12/AG49</f>
        <v>0.0822350838348937</v>
      </c>
      <c r="AT12" s="53" t="n">
        <f aca="false">AR12/AG49</f>
        <v>0.0691957114239815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0.0578053604139592</v>
      </c>
      <c r="BL12" s="51" t="n">
        <f aca="false">SUM(P46:P49)/AVERAGE(AG46:AG49)</f>
        <v>0.0177110043477801</v>
      </c>
      <c r="BM12" s="51" t="n">
        <f aca="false">SUM(D46:D49)/AVERAGE(AG46:AG49)</f>
        <v>0.0826431038824728</v>
      </c>
      <c r="BN12" s="51" t="n">
        <f aca="false">(SUM(H46:H49)+SUM(J46:J49))/AVERAGE(AG46:AG49)</f>
        <v>0.00212167581782409</v>
      </c>
      <c r="BO12" s="52" t="n">
        <f aca="false">AL12-BN12</f>
        <v>-0.0446704236341178</v>
      </c>
      <c r="BP12" s="32" t="n">
        <f aca="false">BN12+BM12</f>
        <v>0.0847647797002969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-0.0438839908667392</v>
      </c>
      <c r="AM13" s="13" t="n">
        <f aca="false">'Central scenario'!AM12</f>
        <v>15842663.6881786</v>
      </c>
      <c r="AN13" s="59" t="n">
        <f aca="false">AM13/AVERAGE(AG50:AG53)</f>
        <v>0.00299693307834094</v>
      </c>
      <c r="AO13" s="59" t="n">
        <f aca="false">'GDP evolution by scenario'!G49</f>
        <v>0.0350000000000004</v>
      </c>
      <c r="AP13" s="59"/>
      <c r="AQ13" s="13" t="n">
        <f aca="false">AQ12*(1+AO13)</f>
        <v>438330591.023917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352732718.426644</v>
      </c>
      <c r="AS13" s="60" t="n">
        <f aca="false">AQ13/AG53</f>
        <v>0.081846347999525</v>
      </c>
      <c r="AT13" s="60" t="n">
        <f aca="false">AR13/AG53</f>
        <v>0.0658632671649201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0.0579677230065456</v>
      </c>
      <c r="BL13" s="32" t="n">
        <f aca="false">SUM(P50:P53)/AVERAGE(AG50:AG53)</f>
        <v>0.0179784280719332</v>
      </c>
      <c r="BM13" s="32" t="n">
        <f aca="false">SUM(D50:D53)/AVERAGE(AG50:AG53)</f>
        <v>0.0838732858013515</v>
      </c>
      <c r="BN13" s="32" t="n">
        <f aca="false">(SUM(H50:H53)+SUM(J50:J53))/AVERAGE(AG50:AG53)</f>
        <v>0.00254040245282799</v>
      </c>
      <c r="BO13" s="59" t="n">
        <f aca="false">AL13-BN13</f>
        <v>-0.0464243933195672</v>
      </c>
      <c r="BP13" s="32" t="n">
        <f aca="false">BN13+BM13</f>
        <v>0.0864136882541795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-0.0453866455129763</v>
      </c>
      <c r="AM14" s="6" t="n">
        <f aca="false">'Central scenario'!AM13</f>
        <v>14900507.1403892</v>
      </c>
      <c r="AN14" s="63" t="n">
        <f aca="false">AM14/AVERAGE(AG54:AG57)</f>
        <v>0.00274995778377042</v>
      </c>
      <c r="AO14" s="63" t="n">
        <f aca="false">'GDP evolution by scenario'!G53</f>
        <v>0.0299999999999976</v>
      </c>
      <c r="AP14" s="63"/>
      <c r="AQ14" s="6" t="n">
        <f aca="false">AQ13*(1+AO14)</f>
        <v>451480508.754633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348210404.306152</v>
      </c>
      <c r="AS14" s="64" t="n">
        <f aca="false">AQ14/AG57</f>
        <v>0.083033478000215</v>
      </c>
      <c r="AT14" s="64" t="n">
        <f aca="false">AR14/AG57</f>
        <v>0.0640406847798479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0.0572841055216642</v>
      </c>
      <c r="BL14" s="61" t="n">
        <f aca="false">SUM(P54:P57)/AVERAGE(AG54:AG57)</f>
        <v>0.0178451566250666</v>
      </c>
      <c r="BM14" s="61" t="n">
        <f aca="false">SUM(D54:D57)/AVERAGE(AG54:AG57)</f>
        <v>0.0848255944095738</v>
      </c>
      <c r="BN14" s="61" t="n">
        <f aca="false">(SUM(H54:H57)+SUM(J54:J57))/AVERAGE(AG54:AG57)</f>
        <v>0.00349904157520433</v>
      </c>
      <c r="BO14" s="63" t="n">
        <f aca="false">AL14-BN14</f>
        <v>-0.0488856870881806</v>
      </c>
      <c r="BP14" s="32" t="n">
        <f aca="false">BN14+BM14</f>
        <v>0.0883246359847782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-0.00755791576565868</v>
      </c>
      <c r="AK15" s="68" t="n">
        <f aca="false">AK14+1</f>
        <v>2026</v>
      </c>
      <c r="AL15" s="69" t="n">
        <f aca="false">SUM(AB58:AB61)/AVERAGE(AG58:AG61)</f>
        <v>-0.0457533968699731</v>
      </c>
      <c r="AM15" s="9" t="n">
        <f aca="false">'Central scenario'!AM14</f>
        <v>13946867.9480024</v>
      </c>
      <c r="AN15" s="69" t="n">
        <f aca="false">AM15/AVERAGE(AG58:AG61)</f>
        <v>0.00252007791117559</v>
      </c>
      <c r="AO15" s="69" t="n">
        <f aca="false">'GDP evolution by scenario'!G57</f>
        <v>0.0272408109747593</v>
      </c>
      <c r="AP15" s="69"/>
      <c r="AQ15" s="9" t="n">
        <f aca="false">AQ14*(1+AO15)</f>
        <v>463779203.952406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343575783.326829</v>
      </c>
      <c r="AS15" s="70" t="n">
        <f aca="false">AQ15/AG61</f>
        <v>0.0830731742535281</v>
      </c>
      <c r="AT15" s="70" t="n">
        <f aca="false">AR15/AG61</f>
        <v>0.0615420671611897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0.0578156519120656</v>
      </c>
      <c r="BL15" s="40" t="n">
        <f aca="false">SUM(P58:P61)/AVERAGE(AG58:AG61)</f>
        <v>0.0179784217657942</v>
      </c>
      <c r="BM15" s="40" t="n">
        <f aca="false">SUM(D58:D61)/AVERAGE(AG58:AG61)</f>
        <v>0.0855906270162446</v>
      </c>
      <c r="BN15" s="40" t="n">
        <f aca="false">(SUM(H58:H61)+SUM(J58:J61))/AVERAGE(AG58:AG61)</f>
        <v>0.00455440216102392</v>
      </c>
      <c r="BO15" s="69" t="n">
        <f aca="false">AL15-BN15</f>
        <v>-0.0503077990309971</v>
      </c>
      <c r="BP15" s="32" t="n">
        <f aca="false">BN15+BM15</f>
        <v>0.0901450291772685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-0.00889126973565055</v>
      </c>
      <c r="AK16" s="68" t="n">
        <f aca="false">AK15+1</f>
        <v>2027</v>
      </c>
      <c r="AL16" s="69" t="n">
        <f aca="false">SUM(AB62:AB65)/AVERAGE(AG62:AG65)</f>
        <v>-0.0449978281787918</v>
      </c>
      <c r="AM16" s="9" t="n">
        <f aca="false">'Central scenario'!AM15</f>
        <v>13032040.9288315</v>
      </c>
      <c r="AN16" s="69" t="n">
        <f aca="false">AM16/AVERAGE(AG62:AG65)</f>
        <v>0.00230773273004576</v>
      </c>
      <c r="AO16" s="69" t="n">
        <f aca="false">'GDP evolution by scenario'!G61</f>
        <v>0.0468122712923114</v>
      </c>
      <c r="AP16" s="69"/>
      <c r="AQ16" s="9" t="n">
        <f aca="false">AQ15*(1+AO16)</f>
        <v>485489761.867559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346350004.20123</v>
      </c>
      <c r="AS16" s="70" t="n">
        <f aca="false">AQ16/AG65</f>
        <v>0.0853117720105394</v>
      </c>
      <c r="AT16" s="70" t="n">
        <f aca="false">AR16/AG65</f>
        <v>0.0608617007300049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0.0581152338315172</v>
      </c>
      <c r="BL16" s="40" t="n">
        <f aca="false">SUM(P62:P65)/AVERAGE(AG62:AG65)</f>
        <v>0.01771743329369</v>
      </c>
      <c r="BM16" s="40" t="n">
        <f aca="false">SUM(D62:D65)/AVERAGE(AG62:AG65)</f>
        <v>0.0853956287166191</v>
      </c>
      <c r="BN16" s="40" t="n">
        <f aca="false">(SUM(H62:H65)+SUM(J62:J65))/AVERAGE(AG62:AG65)</f>
        <v>0.00539941039354881</v>
      </c>
      <c r="BO16" s="69" t="n">
        <f aca="false">AL16-BN16</f>
        <v>-0.0503972385723406</v>
      </c>
      <c r="BP16" s="32" t="n">
        <f aca="false">BN16+BM16</f>
        <v>0.0907950391101679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-0.044289010858231</v>
      </c>
      <c r="AM17" s="9" t="n">
        <f aca="false">'Central scenario'!AM16</f>
        <v>12139889.4651339</v>
      </c>
      <c r="AN17" s="69" t="n">
        <f aca="false">AM17/AVERAGE(AG66:AG69)</f>
        <v>0.00210788205199543</v>
      </c>
      <c r="AO17" s="69" t="n">
        <f aca="false">'GDP evolution by scenario'!G65</f>
        <v>0.0368346285525369</v>
      </c>
      <c r="AP17" s="69"/>
      <c r="AQ17" s="9" t="n">
        <f aca="false">AQ16*(1+AO17)</f>
        <v>503372596.91201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346764174.884703</v>
      </c>
      <c r="AS17" s="70" t="n">
        <f aca="false">AQ17/AG69</f>
        <v>0.086900783044207</v>
      </c>
      <c r="AT17" s="70" t="n">
        <f aca="false">AR17/AG69</f>
        <v>0.0598643599473225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0.0584468772240622</v>
      </c>
      <c r="BL17" s="40" t="n">
        <f aca="false">SUM(P66:P69)/AVERAGE(AG66:AG69)</f>
        <v>0.0175381578275339</v>
      </c>
      <c r="BM17" s="40" t="n">
        <f aca="false">SUM(D66:D69)/AVERAGE(AG66:AG69)</f>
        <v>0.0851977302547593</v>
      </c>
      <c r="BN17" s="40" t="n">
        <f aca="false">(SUM(H66:H69)+SUM(J66:J69))/AVERAGE(AG66:AG69)</f>
        <v>0.00617211528847489</v>
      </c>
      <c r="BO17" s="69" t="n">
        <f aca="false">AL17-BN17</f>
        <v>-0.0504611261467058</v>
      </c>
      <c r="BP17" s="32" t="n">
        <f aca="false">BN17+BM17</f>
        <v>0.0913698455432341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-0.0436668476120853</v>
      </c>
      <c r="AM18" s="6" t="n">
        <f aca="false">'Central scenario'!AM17</f>
        <v>11273018.6820578</v>
      </c>
      <c r="AN18" s="63" t="n">
        <f aca="false">AM18/AVERAGE(AG70:AG73)</f>
        <v>0.00192256959770824</v>
      </c>
      <c r="AO18" s="63" t="n">
        <f aca="false">'GDP evolution by scenario'!G69</f>
        <v>0.022978483003415</v>
      </c>
      <c r="AP18" s="63"/>
      <c r="AQ18" s="6" t="n">
        <f aca="false">AQ17*(1+AO18)</f>
        <v>514939335.574537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343341032.670088</v>
      </c>
      <c r="AS18" s="64" t="n">
        <f aca="false">AQ18/AG73</f>
        <v>0.0871177573256181</v>
      </c>
      <c r="AT18" s="64" t="n">
        <f aca="false">AR18/AG73</f>
        <v>0.0580866496258378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0.0585386007019803</v>
      </c>
      <c r="BL18" s="61" t="n">
        <f aca="false">SUM(P70:P73)/AVERAGE(AG70:AG73)</f>
        <v>0.0174105353850422</v>
      </c>
      <c r="BM18" s="61" t="n">
        <f aca="false">SUM(D70:D73)/AVERAGE(AG70:AG73)</f>
        <v>0.0847949129290234</v>
      </c>
      <c r="BN18" s="61" t="n">
        <f aca="false">(SUM(H70:H73)+SUM(J70:J73))/AVERAGE(AG70:AG73)</f>
        <v>0.00707571877222567</v>
      </c>
      <c r="BO18" s="63" t="n">
        <f aca="false">AL18-BN18</f>
        <v>-0.050742566384311</v>
      </c>
      <c r="BP18" s="32" t="n">
        <f aca="false">BN18+BM18</f>
        <v>0.0918706317012491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-0.0406898646426872</v>
      </c>
      <c r="AM19" s="9" t="n">
        <f aca="false">'Central scenario'!AM18</f>
        <v>10452476.7322336</v>
      </c>
      <c r="AN19" s="69" t="n">
        <f aca="false">AM19/AVERAGE(AG74:AG77)</f>
        <v>0.00174078768685939</v>
      </c>
      <c r="AO19" s="69" t="n">
        <f aca="false">'GDP evolution by scenario'!G73</f>
        <v>0.0211412108537117</v>
      </c>
      <c r="AP19" s="69"/>
      <c r="AQ19" s="9" t="n">
        <f aca="false">AQ18*(1+AO19)</f>
        <v>525825776.644789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340046302.089818</v>
      </c>
      <c r="AS19" s="70" t="n">
        <f aca="false">AQ19/AG77</f>
        <v>0.0869157091065148</v>
      </c>
      <c r="AT19" s="70" t="n">
        <f aca="false">AR19/AG77</f>
        <v>0.0562075249786589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0.0590045039154365</v>
      </c>
      <c r="BL19" s="40" t="n">
        <f aca="false">SUM(P74:P77)/AVERAGE(AG74:AG77)</f>
        <v>0.0166922928174423</v>
      </c>
      <c r="BM19" s="40" t="n">
        <f aca="false">SUM(D74:D77)/AVERAGE(AG74:AG77)</f>
        <v>0.0830020757406814</v>
      </c>
      <c r="BN19" s="40" t="n">
        <f aca="false">(SUM(H74:H77)+SUM(J74:J77))/AVERAGE(AG74:AG77)</f>
        <v>0.00772209631197538</v>
      </c>
      <c r="BO19" s="69" t="n">
        <f aca="false">AL19-BN19</f>
        <v>-0.0484119609546626</v>
      </c>
      <c r="BP19" s="32" t="n">
        <f aca="false">BN19+BM19</f>
        <v>0.0907241720526568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-0.0397381961044671</v>
      </c>
      <c r="AM20" s="9" t="n">
        <f aca="false">'Central scenario'!AM19</f>
        <v>9649081.86791266</v>
      </c>
      <c r="AN20" s="69" t="n">
        <f aca="false">AM20/AVERAGE(AG78:AG81)</f>
        <v>0.00158624599827789</v>
      </c>
      <c r="AO20" s="69" t="n">
        <f aca="false">'GDP evolution by scenario'!G77</f>
        <v>0.0234747044366279</v>
      </c>
      <c r="AP20" s="69"/>
      <c r="AQ20" s="9" t="n">
        <f aca="false">AQ19*(1+AO20)</f>
        <v>538169381.336685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338276324.812116</v>
      </c>
      <c r="AS20" s="70" t="n">
        <f aca="false">AQ20/AG81</f>
        <v>0.0883449279687561</v>
      </c>
      <c r="AT20" s="70" t="n">
        <f aca="false">AR20/AG81</f>
        <v>0.0555308395190277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0.00540648623318338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0.059049339365506</v>
      </c>
      <c r="BL20" s="40" t="n">
        <f aca="false">SUM(P78:P81)/AVERAGE(AG78:AG81)</f>
        <v>0.0162321465059923</v>
      </c>
      <c r="BM20" s="40" t="n">
        <f aca="false">SUM(D78:D81)/AVERAGE(AG78:AG81)</f>
        <v>0.0825553889639809</v>
      </c>
      <c r="BN20" s="40" t="n">
        <f aca="false">(SUM(H78:H81)+SUM(J78:J81))/AVERAGE(AG78:AG81)</f>
        <v>0.00871758980214155</v>
      </c>
      <c r="BO20" s="69" t="n">
        <f aca="false">AL20-BN20</f>
        <v>-0.0484557859066087</v>
      </c>
      <c r="BP20" s="32" t="n">
        <f aca="false">BN20+BM20</f>
        <v>0.0912729787661224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106674587.034117</v>
      </c>
      <c r="E21" s="9"/>
      <c r="F21" s="67" t="n">
        <f aca="false">'Low pensions'!I21</f>
        <v>19389368.9245406</v>
      </c>
      <c r="G21" s="82" t="n">
        <f aca="false">'Low pensions'!K21</f>
        <v>18171.7985793121</v>
      </c>
      <c r="H21" s="82" t="n">
        <f aca="false">'Low pensions'!V21</f>
        <v>99975.8742359993</v>
      </c>
      <c r="I21" s="83" t="n">
        <f aca="false">'Low pensions'!M21</f>
        <v>562.014389050884</v>
      </c>
      <c r="J21" s="82" t="n">
        <f aca="false">'Low pensions'!W21</f>
        <v>3092.03734750511</v>
      </c>
      <c r="K21" s="9"/>
      <c r="L21" s="82" t="n">
        <f aca="false">'Low pensions'!N21</f>
        <v>3892938.68981568</v>
      </c>
      <c r="M21" s="67"/>
      <c r="N21" s="82" t="n">
        <f aca="false">'Low pensions'!L21</f>
        <v>798385.086672671</v>
      </c>
      <c r="O21" s="9"/>
      <c r="P21" s="82" t="n">
        <f aca="false">'Low pensions'!X21</f>
        <v>24592956.552895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-0.0400036253316773</v>
      </c>
      <c r="AM21" s="9" t="n">
        <f aca="false">'Central scenario'!AM20</f>
        <v>8873587.4679367</v>
      </c>
      <c r="AN21" s="69" t="n">
        <f aca="false">AM21/AVERAGE(AG82:AG85)</f>
        <v>0.0014550897172618</v>
      </c>
      <c r="AO21" s="69" t="n">
        <f aca="false">'GDP evolution by scenario'!G81</f>
        <v>0.0161005139714172</v>
      </c>
      <c r="AP21" s="69"/>
      <c r="AQ21" s="9" t="n">
        <f aca="false">AQ20*(1+AO21)</f>
        <v>546834184.979886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334783867.107768</v>
      </c>
      <c r="AS21" s="70" t="n">
        <f aca="false">AQ21/AG85</f>
        <v>0.0893885343129047</v>
      </c>
      <c r="AT21" s="70" t="n">
        <f aca="false">AR21/AG85</f>
        <v>0.0547256188701341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0.0590806303429733</v>
      </c>
      <c r="BL21" s="40" t="n">
        <f aca="false">SUM(P82:P85)/AVERAGE(AG82:AG85)</f>
        <v>0.0160567529466521</v>
      </c>
      <c r="BM21" s="40" t="n">
        <f aca="false">SUM(D82:D85)/AVERAGE(AG82:AG85)</f>
        <v>0.0830275027279985</v>
      </c>
      <c r="BN21" s="40" t="n">
        <f aca="false">(SUM(H82:H85)+SUM(J82:J85))/AVERAGE(AG82:AG85)</f>
        <v>0.00948773233147828</v>
      </c>
      <c r="BO21" s="69" t="n">
        <f aca="false">AL21-BN21</f>
        <v>-0.0494913576631556</v>
      </c>
      <c r="BP21" s="32" t="n">
        <f aca="false">BN21+BM21</f>
        <v>0.0925152350594768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18620869.6440623</v>
      </c>
      <c r="G22" s="81" t="n">
        <f aca="false">'Low pensions'!K22</f>
        <v>50798.6387637148</v>
      </c>
      <c r="H22" s="81" t="n">
        <f aca="false">'Low pensions'!V22</f>
        <v>279479.122456429</v>
      </c>
      <c r="I22" s="81" t="n">
        <f aca="false">'Low pensions'!M22</f>
        <v>1571.09192052727</v>
      </c>
      <c r="J22" s="81" t="n">
        <f aca="false">'Low pensions'!W22</f>
        <v>8643.68419968338</v>
      </c>
      <c r="K22" s="6"/>
      <c r="L22" s="81" t="n">
        <f aca="false">'Low pensions'!N22</f>
        <v>4222415.9294058</v>
      </c>
      <c r="M22" s="8"/>
      <c r="N22" s="81" t="n">
        <f aca="false">'Low pensions'!L22</f>
        <v>769319.886297978</v>
      </c>
      <c r="O22" s="6"/>
      <c r="P22" s="81" t="n">
        <f aca="false">'Low pensions'!X22</f>
        <v>26142707.358556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-0.038944916666676</v>
      </c>
      <c r="AM22" s="6" t="n">
        <f aca="false">'Central scenario'!AM21</f>
        <v>8126011.66426731</v>
      </c>
      <c r="AN22" s="63" t="n">
        <f aca="false">AM22/AVERAGE(AG86:AG89)</f>
        <v>0.00131453129748124</v>
      </c>
      <c r="AO22" s="63" t="n">
        <f aca="false">'GDP evolution by scenario'!G85</f>
        <v>0.0196580480879325</v>
      </c>
      <c r="AP22" s="63"/>
      <c r="AQ22" s="6" t="n">
        <f aca="false">AQ21*(1+AO22)</f>
        <v>557583877.684346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333166095.278896</v>
      </c>
      <c r="AS22" s="64" t="n">
        <f aca="false">AQ22/AG89</f>
        <v>0.0896687963373081</v>
      </c>
      <c r="AT22" s="64" t="n">
        <f aca="false">AR22/AG89</f>
        <v>0.0535786702946455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0.0174254228794832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0.0592307115372222</v>
      </c>
      <c r="BL22" s="61" t="n">
        <f aca="false">SUM(P86:P89)/AVERAGE(AG86:AG89)</f>
        <v>0.0160315383737428</v>
      </c>
      <c r="BM22" s="61" t="n">
        <f aca="false">SUM(D86:D89)/AVERAGE(AG86:AG89)</f>
        <v>0.0821440898301553</v>
      </c>
      <c r="BN22" s="61" t="n">
        <f aca="false">(SUM(H86:H89)+SUM(J86:J89))/AVERAGE(AG86:AG89)</f>
        <v>0.0101711732000768</v>
      </c>
      <c r="BO22" s="63" t="n">
        <f aca="false">AL22-BN22</f>
        <v>-0.0491160898667528</v>
      </c>
      <c r="BP22" s="32" t="n">
        <f aca="false">BN22+BM22</f>
        <v>0.0923152630302322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109204030.147276</v>
      </c>
      <c r="E23" s="9"/>
      <c r="F23" s="67" t="n">
        <f aca="false">'Low pensions'!I23</f>
        <v>19849125.1519446</v>
      </c>
      <c r="G23" s="82" t="n">
        <f aca="false">'Low pensions'!K23</f>
        <v>96262.318508751</v>
      </c>
      <c r="H23" s="82" t="n">
        <f aca="false">'Low pensions'!V23</f>
        <v>529606.874459475</v>
      </c>
      <c r="I23" s="82" t="n">
        <f aca="false">'Low pensions'!M23</f>
        <v>2977.18510851808</v>
      </c>
      <c r="J23" s="82" t="n">
        <f aca="false">'Low pensions'!W23</f>
        <v>16379.5940554477</v>
      </c>
      <c r="K23" s="9"/>
      <c r="L23" s="82" t="n">
        <f aca="false">'Low pensions'!N23</f>
        <v>3867366.74910504</v>
      </c>
      <c r="M23" s="67"/>
      <c r="N23" s="82" t="n">
        <f aca="false">'Low pensions'!L23</f>
        <v>821999.111393176</v>
      </c>
      <c r="O23" s="9"/>
      <c r="P23" s="82" t="n">
        <f aca="false">'Low pensions'!X23</f>
        <v>24590181.0277321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-0.0387287604448017</v>
      </c>
      <c r="AM23" s="9" t="n">
        <f aca="false">'Central scenario'!AM22</f>
        <v>7406781.38079157</v>
      </c>
      <c r="AN23" s="69" t="n">
        <f aca="false">AM23/AVERAGE(AG90:AG93)</f>
        <v>0.00118395851219448</v>
      </c>
      <c r="AO23" s="69" t="n">
        <f aca="false">'GDP evolution by scenario'!G89</f>
        <v>0.0197617513397148</v>
      </c>
      <c r="AP23" s="69"/>
      <c r="AQ23" s="9" t="n">
        <f aca="false">AQ22*(1+AO23)</f>
        <v>568602711.626178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332276409.768003</v>
      </c>
      <c r="AS23" s="70" t="n">
        <f aca="false">AQ23/AG93</f>
        <v>0.0909029218252805</v>
      </c>
      <c r="AT23" s="70" t="n">
        <f aca="false">AR23/AG93</f>
        <v>0.0531212670708886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-0.00103568903780861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0.0593506837737009</v>
      </c>
      <c r="BL23" s="40" t="n">
        <f aca="false">SUM(P90:P93)/AVERAGE(AG90:AG93)</f>
        <v>0.0158512866096014</v>
      </c>
      <c r="BM23" s="40" t="n">
        <f aca="false">SUM(D90:D93)/AVERAGE(AG90:AG93)</f>
        <v>0.0822281576089012</v>
      </c>
      <c r="BN23" s="40" t="n">
        <f aca="false">(SUM(H90:H93)+SUM(J90:J93))/AVERAGE(AG90:AG93)</f>
        <v>0.0108391296343373</v>
      </c>
      <c r="BO23" s="69" t="n">
        <f aca="false">AL23-BN23</f>
        <v>-0.049567890079139</v>
      </c>
      <c r="BP23" s="32" t="n">
        <f aca="false">BN23+BM23</f>
        <v>0.0930672872432385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104751367.675306</v>
      </c>
      <c r="E24" s="9"/>
      <c r="F24" s="67" t="n">
        <f aca="false">'Low pensions'!I24</f>
        <v>19039801.0404965</v>
      </c>
      <c r="G24" s="82" t="n">
        <f aca="false">'Low pensions'!K24</f>
        <v>113713.068782356</v>
      </c>
      <c r="H24" s="82" t="n">
        <f aca="false">'Low pensions'!V24</f>
        <v>625615.753661117</v>
      </c>
      <c r="I24" s="82" t="n">
        <f aca="false">'Low pensions'!M24</f>
        <v>3516.89903450584</v>
      </c>
      <c r="J24" s="82" t="n">
        <f aca="false">'Low pensions'!W24</f>
        <v>19348.9408348799</v>
      </c>
      <c r="K24" s="9"/>
      <c r="L24" s="82" t="n">
        <f aca="false">'Low pensions'!N24</f>
        <v>3510870.42223416</v>
      </c>
      <c r="M24" s="67"/>
      <c r="N24" s="82" t="n">
        <f aca="false">'Low pensions'!L24</f>
        <v>789308.460410219</v>
      </c>
      <c r="O24" s="9"/>
      <c r="P24" s="82" t="n">
        <f aca="false">'Low pensions'!X24</f>
        <v>22560465.5764801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-0.0378268408539409</v>
      </c>
      <c r="AM24" s="9" t="n">
        <f aca="false">'Central scenario'!AM23</f>
        <v>6738583.40306814</v>
      </c>
      <c r="AN24" s="69" t="n">
        <f aca="false">AM24/AVERAGE(AG94:AG97)</f>
        <v>0.00106754160747608</v>
      </c>
      <c r="AO24" s="69" t="n">
        <f aca="false">'GDP evolution by scenario'!G93</f>
        <v>0.0200569059465479</v>
      </c>
      <c r="AP24" s="69"/>
      <c r="AQ24" s="9" t="n">
        <f aca="false">AQ23*(1+AO24)</f>
        <v>580007122.734216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332140539.070253</v>
      </c>
      <c r="AS24" s="70" t="n">
        <f aca="false">AQ24/AG97</f>
        <v>0.0914715666706567</v>
      </c>
      <c r="AT24" s="70" t="n">
        <f aca="false">AR24/AG97</f>
        <v>0.0523811075291133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0.0182338088499774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0.0594939768344426</v>
      </c>
      <c r="BL24" s="40" t="n">
        <f aca="false">SUM(P94:P97)/AVERAGE(AG94:AG97)</f>
        <v>0.0156320264327992</v>
      </c>
      <c r="BM24" s="40" t="n">
        <f aca="false">SUM(D94:D97)/AVERAGE(AG94:AG97)</f>
        <v>0.0816887912555843</v>
      </c>
      <c r="BN24" s="40" t="n">
        <f aca="false">(SUM(H94:H97)+SUM(J94:J97))/AVERAGE(AG94:AG97)</f>
        <v>0.0114610932712478</v>
      </c>
      <c r="BO24" s="69" t="n">
        <f aca="false">AL24-BN24</f>
        <v>-0.0492879341251887</v>
      </c>
      <c r="BP24" s="32" t="n">
        <f aca="false">BN24+BM24</f>
        <v>0.0931498845268321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113941937.453566</v>
      </c>
      <c r="E25" s="9"/>
      <c r="F25" s="67" t="n">
        <f aca="false">'Low pensions'!I25</f>
        <v>20710295.8885376</v>
      </c>
      <c r="G25" s="82" t="n">
        <f aca="false">'Low pensions'!K25</f>
        <v>157839.543071787</v>
      </c>
      <c r="H25" s="82" t="n">
        <f aca="false">'Low pensions'!V25</f>
        <v>868386.595786821</v>
      </c>
      <c r="I25" s="82" t="n">
        <f aca="false">'Low pensions'!M25</f>
        <v>4881.6353527357</v>
      </c>
      <c r="J25" s="82" t="n">
        <f aca="false">'Low pensions'!W25</f>
        <v>26857.3173954688</v>
      </c>
      <c r="K25" s="9"/>
      <c r="L25" s="82" t="n">
        <f aca="false">'Low pensions'!N25</f>
        <v>3990735.76895413</v>
      </c>
      <c r="M25" s="67"/>
      <c r="N25" s="82" t="n">
        <f aca="false">'Low pensions'!L25</f>
        <v>860818.224680152</v>
      </c>
      <c r="O25" s="9"/>
      <c r="P25" s="82" t="n">
        <f aca="false">'Low pensions'!X25</f>
        <v>25443914.7660156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-0.00860464050561489</v>
      </c>
      <c r="AK25" s="68" t="n">
        <f aca="false">AK24+1</f>
        <v>2036</v>
      </c>
      <c r="AL25" s="69" t="n">
        <f aca="false">SUM(AB98:AB101)/AVERAGE(AG98:AG101)</f>
        <v>-0.0365835268266134</v>
      </c>
      <c r="AM25" s="9" t="n">
        <f aca="false">'Central scenario'!AM24</f>
        <v>6098422.29766839</v>
      </c>
      <c r="AN25" s="69" t="n">
        <f aca="false">AM25/AVERAGE(AG98:AG101)</f>
        <v>0.000957024866048315</v>
      </c>
      <c r="AO25" s="69" t="n">
        <f aca="false">'GDP evolution by scenario'!G97</f>
        <v>0.0184574183586428</v>
      </c>
      <c r="AP25" s="69"/>
      <c r="AQ25" s="9" t="n">
        <f aca="false">AQ24*(1+AO25)</f>
        <v>590712556.849514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332121153.499011</v>
      </c>
      <c r="AS25" s="70" t="n">
        <f aca="false">AQ25/AG101</f>
        <v>0.0921380042645571</v>
      </c>
      <c r="AT25" s="70" t="n">
        <f aca="false">AR25/AG101</f>
        <v>0.0518035039252386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0.00232283872460808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0.0596917694015625</v>
      </c>
      <c r="BL25" s="40" t="n">
        <f aca="false">SUM(P98:P101)/AVERAGE(AG98:AG101)</f>
        <v>0.0155010442795109</v>
      </c>
      <c r="BM25" s="40" t="n">
        <f aca="false">SUM(D98:D101)/AVERAGE(AG98:AG101)</f>
        <v>0.080774251948665</v>
      </c>
      <c r="BN25" s="40" t="n">
        <f aca="false">(SUM(H98:H101)+SUM(J98:J101))/AVERAGE(AG98:AG101)</f>
        <v>0.0123429761344688</v>
      </c>
      <c r="BO25" s="69" t="n">
        <f aca="false">AL25-BN25</f>
        <v>-0.0489265029610822</v>
      </c>
      <c r="BP25" s="32" t="n">
        <f aca="false">BN25+BM25</f>
        <v>0.0931172280831338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'Low pensions'!Q26</f>
        <v>105874611.755873</v>
      </c>
      <c r="E26" s="6"/>
      <c r="F26" s="8" t="n">
        <f aca="false">'Low pensions'!I26</f>
        <v>19243963.9482325</v>
      </c>
      <c r="G26" s="81" t="n">
        <f aca="false">'Low pensions'!K26</f>
        <v>170259.213945529</v>
      </c>
      <c r="H26" s="81" t="n">
        <f aca="false">'Low pensions'!V26</f>
        <v>936715.960538819</v>
      </c>
      <c r="I26" s="81" t="n">
        <f aca="false">'Low pensions'!M26</f>
        <v>5265.74888491325</v>
      </c>
      <c r="J26" s="81" t="n">
        <f aca="false">'Low pensions'!W26</f>
        <v>28970.5967176954</v>
      </c>
      <c r="K26" s="6"/>
      <c r="L26" s="81" t="n">
        <f aca="false">'Low pensions'!N26</f>
        <v>4233942.08809355</v>
      </c>
      <c r="M26" s="8"/>
      <c r="N26" s="81" t="n">
        <f aca="false">'Low pensions'!L26</f>
        <v>799400.042047985</v>
      </c>
      <c r="O26" s="6"/>
      <c r="P26" s="81" t="n">
        <f aca="false">'Low pensions'!X26</f>
        <v>26368008.7926355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-0.0347023478475631</v>
      </c>
      <c r="AM26" s="6" t="n">
        <f aca="false">'Central scenario'!AM25</f>
        <v>5493111.4769607</v>
      </c>
      <c r="AN26" s="63" t="n">
        <f aca="false">AM26/AVERAGE(AG102:AG105)</f>
        <v>0.000845086949921851</v>
      </c>
      <c r="AO26" s="63" t="n">
        <f aca="false">'GDP evolution by scenario'!G101</f>
        <v>0.0165636785227667</v>
      </c>
      <c r="AP26" s="63"/>
      <c r="AQ26" s="6" t="n">
        <f aca="false">AQ25*(1+AO26)</f>
        <v>600496929.740531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332087611.756212</v>
      </c>
      <c r="AS26" s="64" t="n">
        <f aca="false">AQ26/AG105</f>
        <v>0.092060602466284</v>
      </c>
      <c r="AT26" s="64" t="n">
        <f aca="false">AR26/AG105</f>
        <v>0.0509114769713749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-0.00761256080796605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0.0596869117602144</v>
      </c>
      <c r="BL26" s="61" t="n">
        <f aca="false">SUM(P102:P105)/AVERAGE(AG102:AG105)</f>
        <v>0.015039301361604</v>
      </c>
      <c r="BM26" s="61" t="n">
        <f aca="false">SUM(D102:D105)/AVERAGE(AG102:AG105)</f>
        <v>0.0793499582461735</v>
      </c>
      <c r="BN26" s="61" t="n">
        <f aca="false">(SUM(H102:H105)+SUM(J102:J105))/AVERAGE(AG102:AG105)</f>
        <v>0.013108987479425</v>
      </c>
      <c r="BO26" s="63" t="n">
        <f aca="false">AL26-BN26</f>
        <v>-0.0478113353269882</v>
      </c>
      <c r="BP26" s="32" t="n">
        <f aca="false">BN26+BM26</f>
        <v>0.0924589457255986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'Low pensions'!Q27</f>
        <v>106201919.122204</v>
      </c>
      <c r="E27" s="9"/>
      <c r="F27" s="67" t="n">
        <f aca="false">'Low pensions'!I27</f>
        <v>19303455.936474</v>
      </c>
      <c r="G27" s="82" t="n">
        <f aca="false">'Low pensions'!K27</f>
        <v>196660.371118102</v>
      </c>
      <c r="H27" s="82" t="n">
        <f aca="false">'Low pensions'!V27</f>
        <v>1081967.33770162</v>
      </c>
      <c r="I27" s="82" t="n">
        <f aca="false">'Low pensions'!M27</f>
        <v>6082.27951911654</v>
      </c>
      <c r="J27" s="82" t="n">
        <f aca="false">'Low pensions'!W27</f>
        <v>33462.9073515963</v>
      </c>
      <c r="K27" s="9"/>
      <c r="L27" s="82" t="n">
        <f aca="false">'Low pensions'!N27</f>
        <v>3588608.991979</v>
      </c>
      <c r="M27" s="67"/>
      <c r="N27" s="82" t="n">
        <f aca="false">'Low pensions'!L27</f>
        <v>789825.597726565</v>
      </c>
      <c r="O27" s="9"/>
      <c r="P27" s="82" t="n">
        <f aca="false">'Low pensions'!X27</f>
        <v>22966696.521374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-0.00890476566505876</v>
      </c>
      <c r="AK27" s="68" t="n">
        <f aca="false">AK26+1</f>
        <v>2038</v>
      </c>
      <c r="AL27" s="69" t="n">
        <f aca="false">SUM(AB106:AB109)/AVERAGE(AG106:AG109)</f>
        <v>-0.0342554765733197</v>
      </c>
      <c r="AM27" s="9" t="n">
        <f aca="false">'Central scenario'!AM26</f>
        <v>4920541.96276278</v>
      </c>
      <c r="AN27" s="69" t="n">
        <f aca="false">AM27/AVERAGE(AG106:AG109)</f>
        <v>0.000749987591085862</v>
      </c>
      <c r="AO27" s="69" t="n">
        <f aca="false">'GDP evolution by scenario'!G105</f>
        <v>0.0192784054031572</v>
      </c>
      <c r="AP27" s="69"/>
      <c r="AQ27" s="9" t="n">
        <f aca="false">AQ26*(1+AO27)</f>
        <v>612073552.99542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333525861.705922</v>
      </c>
      <c r="AS27" s="70" t="n">
        <f aca="false">AQ27/AG109</f>
        <v>0.092748935848477</v>
      </c>
      <c r="AT27" s="70" t="n">
        <f aca="false">AR27/AG109</f>
        <v>0.0505399532454592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-0.0145794581504698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0.0596496221027571</v>
      </c>
      <c r="BL27" s="40" t="n">
        <f aca="false">SUM(P106:P109)/AVERAGE(AG106:AG109)</f>
        <v>0.0150046093777022</v>
      </c>
      <c r="BM27" s="40" t="n">
        <f aca="false">SUM(D106:D109)/AVERAGE(AG106:AG109)</f>
        <v>0.0789004892983746</v>
      </c>
      <c r="BN27" s="40" t="n">
        <f aca="false">(SUM(H106:H109)+SUM(J106:J109))/AVERAGE(AG106:AG109)</f>
        <v>0.0138530977249514</v>
      </c>
      <c r="BO27" s="69" t="n">
        <f aca="false">AL27-BN27</f>
        <v>-0.0481085742982711</v>
      </c>
      <c r="BP27" s="32" t="n">
        <f aca="false">BN27+BM27</f>
        <v>0.0927535870233259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'Low pensions'!Q28</f>
        <v>99166306.7787895</v>
      </c>
      <c r="E28" s="9"/>
      <c r="F28" s="67" t="n">
        <f aca="false">'Low pensions'!I28</f>
        <v>18024650.110932</v>
      </c>
      <c r="G28" s="82" t="n">
        <f aca="false">'Low pensions'!K28</f>
        <v>216176.440065739</v>
      </c>
      <c r="H28" s="82" t="n">
        <f aca="false">'Low pensions'!V28</f>
        <v>1189338.99088026</v>
      </c>
      <c r="I28" s="82" t="n">
        <f aca="false">'Low pensions'!M28</f>
        <v>6685.86928038366</v>
      </c>
      <c r="J28" s="82" t="n">
        <f aca="false">'Low pensions'!W28</f>
        <v>36783.6801303172</v>
      </c>
      <c r="K28" s="9"/>
      <c r="L28" s="82" t="n">
        <f aca="false">'Low pensions'!N28</f>
        <v>3273414.78527882</v>
      </c>
      <c r="M28" s="67"/>
      <c r="N28" s="82" t="n">
        <f aca="false">'Low pensions'!L28</f>
        <v>749459.692106318</v>
      </c>
      <c r="O28" s="9"/>
      <c r="P28" s="82" t="n">
        <f aca="false">'Low pensions'!X28</f>
        <v>21109070.9815816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68737098.0666499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-0.0338333827544826</v>
      </c>
      <c r="AM28" s="9" t="n">
        <f aca="false">'Central scenario'!AM27</f>
        <v>4379286.21321994</v>
      </c>
      <c r="AN28" s="69" t="n">
        <f aca="false">AM28/AVERAGE(AG110:AG113)</f>
        <v>0.000658568293566897</v>
      </c>
      <c r="AO28" s="69" t="n">
        <f aca="false">'GDP evolution by scenario'!G109</f>
        <v>0.0186746944958924</v>
      </c>
      <c r="AP28" s="69"/>
      <c r="AQ28" s="9" t="n">
        <f aca="false">AQ27*(1+AO28)</f>
        <v>623503839.606625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335337710.947526</v>
      </c>
      <c r="AS28" s="70" t="n">
        <f aca="false">AQ28/AG113</f>
        <v>0.0935845475684564</v>
      </c>
      <c r="AT28" s="70" t="n">
        <f aca="false">AR28/AG113</f>
        <v>0.0503323732239814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-0.0567620508175585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0.017413231329073</v>
      </c>
      <c r="BJ28" s="7" t="n">
        <f aca="false">BJ27+1</f>
        <v>2039</v>
      </c>
      <c r="BK28" s="40" t="n">
        <f aca="false">SUM(T110:T113)/AVERAGE(AG110:AG113)</f>
        <v>0.059793890042549</v>
      </c>
      <c r="BL28" s="40" t="n">
        <f aca="false">SUM(P110:P113)/AVERAGE(AG110:AG113)</f>
        <v>0.0148986060247514</v>
      </c>
      <c r="BM28" s="40" t="n">
        <f aca="false">SUM(D110:D113)/AVERAGE(AG110:AG113)</f>
        <v>0.0787286667722802</v>
      </c>
      <c r="BN28" s="40" t="n">
        <f aca="false">(SUM(H110:H113)+SUM(J110:J113))/AVERAGE(AG110:AG113)</f>
        <v>0.0146927124940405</v>
      </c>
      <c r="BO28" s="69" t="n">
        <f aca="false">AL28-BN28</f>
        <v>-0.0485260952485231</v>
      </c>
      <c r="BP28" s="32" t="n">
        <f aca="false">BN28+BM28</f>
        <v>0.0934213792663207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'Low pensions'!Q29</f>
        <v>90641207.294696</v>
      </c>
      <c r="E29" s="9"/>
      <c r="F29" s="67" t="n">
        <f aca="false">'Low pensions'!I29</f>
        <v>16475112.3661772</v>
      </c>
      <c r="G29" s="82" t="n">
        <f aca="false">'Low pensions'!K29</f>
        <v>224042.162428257</v>
      </c>
      <c r="H29" s="82" t="n">
        <f aca="false">'Low pensions'!V29</f>
        <v>1232613.87455554</v>
      </c>
      <c r="I29" s="82" t="n">
        <f aca="false">'Low pensions'!M29</f>
        <v>6929.13904417286</v>
      </c>
      <c r="J29" s="82" t="n">
        <f aca="false">'Low pensions'!W29</f>
        <v>38122.0785945011</v>
      </c>
      <c r="K29" s="9"/>
      <c r="L29" s="82" t="n">
        <f aca="false">'Low pensions'!N29</f>
        <v>3038125.44366606</v>
      </c>
      <c r="M29" s="67"/>
      <c r="N29" s="82" t="n">
        <f aca="false">'Low pensions'!L29</f>
        <v>683434.677769862</v>
      </c>
      <c r="O29" s="9"/>
      <c r="P29" s="82" t="n">
        <f aca="false">'Low pensions'!X29</f>
        <v>19524903.3210839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-0.033266941960959</v>
      </c>
      <c r="AM29" s="9" t="n">
        <f aca="false">'Central scenario'!AM28</f>
        <v>3887732.69163583</v>
      </c>
      <c r="AN29" s="69" t="n">
        <f aca="false">AM29/AVERAGE(AG114:AG117)</f>
        <v>0.000582839606091169</v>
      </c>
      <c r="AO29" s="69" t="n">
        <f aca="false">'GDP evolution by scenario'!G113</f>
        <v>0.0156196775264126</v>
      </c>
      <c r="AP29" s="69"/>
      <c r="AQ29" s="9" t="n">
        <f aca="false">AQ28*(1+AO29)</f>
        <v>633242768.517761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336660090.697967</v>
      </c>
      <c r="AS29" s="70" t="n">
        <f aca="false">AQ29/AG117</f>
        <v>0.0948775104473624</v>
      </c>
      <c r="AT29" s="70" t="n">
        <f aca="false">AR29/AG117</f>
        <v>0.050441114941071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0.0134541829165057</v>
      </c>
      <c r="BJ29" s="7" t="n">
        <f aca="false">BJ28+1</f>
        <v>2040</v>
      </c>
      <c r="BK29" s="40" t="n">
        <f aca="false">SUM(T114:T117)/AVERAGE(AG114:AG117)</f>
        <v>0.0599764772862387</v>
      </c>
      <c r="BL29" s="40" t="n">
        <f aca="false">SUM(P114:P117)/AVERAGE(AG114:AG117)</f>
        <v>0.0146948619398038</v>
      </c>
      <c r="BM29" s="40" t="n">
        <f aca="false">SUM(D114:D117)/AVERAGE(AG114:AG117)</f>
        <v>0.0785485573073939</v>
      </c>
      <c r="BN29" s="40" t="n">
        <f aca="false">(SUM(H114:H117)+SUM(J114:J117))/AVERAGE(AG114:AG117)</f>
        <v>0.0153188707293528</v>
      </c>
      <c r="BO29" s="69" t="n">
        <f aca="false">AL29-BN29</f>
        <v>-0.0485858126903118</v>
      </c>
      <c r="BP29" s="32" t="n">
        <f aca="false">BN29+BM29</f>
        <v>0.0938674280367467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89965868.98707</v>
      </c>
      <c r="E30" s="6"/>
      <c r="F30" s="8" t="n">
        <f aca="false">'Low pensions'!I30</f>
        <v>16352361.6346346</v>
      </c>
      <c r="G30" s="81" t="n">
        <f aca="false">'Low pensions'!K30</f>
        <v>189722.850050616</v>
      </c>
      <c r="H30" s="81" t="n">
        <f aca="false">'Low pensions'!V30</f>
        <v>1043799.14368794</v>
      </c>
      <c r="I30" s="81" t="n">
        <f aca="false">'Low pensions'!M30</f>
        <v>5867.71701187475</v>
      </c>
      <c r="J30" s="81" t="n">
        <f aca="false">'Low pensions'!W30</f>
        <v>32282.4477429262</v>
      </c>
      <c r="K30" s="6"/>
      <c r="L30" s="81" t="n">
        <f aca="false">'Low pensions'!N30</f>
        <v>3559515.16025304</v>
      </c>
      <c r="M30" s="8"/>
      <c r="N30" s="81" t="n">
        <f aca="false">'Low pensions'!L30</f>
        <v>678706.000540201</v>
      </c>
      <c r="O30" s="6"/>
      <c r="P30" s="81" t="n">
        <f aca="false">'Low pensions'!X30</f>
        <v>22204381.2521039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113588.720787944</v>
      </c>
      <c r="W30" s="8"/>
      <c r="X30" s="81" t="n">
        <f aca="false">'Low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-0.420226823583045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-0.0053364651351568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0.0152658760747095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90945332.7709491</v>
      </c>
      <c r="E31" s="9"/>
      <c r="F31" s="67" t="n">
        <f aca="false">'Low pensions'!I31</f>
        <v>16530390.7714879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5685.00696187009</v>
      </c>
      <c r="J31" s="82" t="n">
        <f aca="false">'Low pensions'!W31</f>
        <v>31277.2309559807</v>
      </c>
      <c r="K31" s="9"/>
      <c r="L31" s="82" t="n">
        <f aca="false">'Low pensions'!N31</f>
        <v>3292886.12995688</v>
      </c>
      <c r="M31" s="67"/>
      <c r="N31" s="82" t="n">
        <f aca="false">'Low pensions'!L31</f>
        <v>687168.922397811</v>
      </c>
      <c r="O31" s="9"/>
      <c r="P31" s="82" t="n">
        <f aca="false">'Low pensions'!X31</f>
        <v>20867402.445491</v>
      </c>
      <c r="Q31" s="67"/>
      <c r="R31" s="82" t="n">
        <f aca="false">'Low SIPA income'!G26</f>
        <v>18768315.1400203</v>
      </c>
      <c r="S31" s="67"/>
      <c r="T31" s="82" t="n">
        <f aca="false">'Low SIPA income'!J26</f>
        <v>71762279.6196469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5964.69692516812</v>
      </c>
      <c r="BA31" s="40" t="n">
        <f aca="false">(AZ31-AZ30)/AZ30</f>
        <v>-0.00268239494560594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0.013218106942747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'Low pensions'!Q32</f>
        <v>93446727.1350574</v>
      </c>
      <c r="E32" s="9"/>
      <c r="F32" s="67" t="n">
        <f aca="false">'Low pensions'!I32</f>
        <v>16985048.8067325</v>
      </c>
      <c r="G32" s="82" t="n">
        <f aca="false">'Low pensions'!K32</f>
        <v>198428.68944272</v>
      </c>
      <c r="H32" s="82" t="n">
        <f aca="false">'Low pensions'!V32</f>
        <v>1091696.10338541</v>
      </c>
      <c r="I32" s="82" t="n">
        <f aca="false">'Low pensions'!M32</f>
        <v>6136.96977657895</v>
      </c>
      <c r="J32" s="82" t="n">
        <f aca="false">'Low pensions'!W32</f>
        <v>33763.7970119198</v>
      </c>
      <c r="K32" s="9"/>
      <c r="L32" s="82" t="n">
        <f aca="false">'Low pensions'!N32</f>
        <v>3222133.25828742</v>
      </c>
      <c r="M32" s="67"/>
      <c r="N32" s="82" t="n">
        <f aca="false">'Low pensions'!L32</f>
        <v>708181.443971694</v>
      </c>
      <c r="O32" s="9"/>
      <c r="P32" s="82" t="n">
        <f aca="false">'Low pensions'!X32</f>
        <v>20615870.1520565</v>
      </c>
      <c r="Q32" s="67"/>
      <c r="R32" s="82" t="n">
        <f aca="false">'Low SIPA income'!G27</f>
        <v>15636784.0553688</v>
      </c>
      <c r="S32" s="67"/>
      <c r="T32" s="82" t="n">
        <f aca="false">'Low SIPA income'!J27</f>
        <v>59788599.1023591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-5173708.30359314</v>
      </c>
      <c r="AA32" s="9"/>
      <c r="AB32" s="9" t="n">
        <f aca="false">T32-P32-D32</f>
        <v>-54273998.1847549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-0.0106762277279252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0.0153944856550934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91889156.339889</v>
      </c>
      <c r="E33" s="9"/>
      <c r="F33" s="67" t="n">
        <f aca="false">'Low pensions'!I33</f>
        <v>16701941.8773947</v>
      </c>
      <c r="G33" s="82" t="n">
        <f aca="false">'Low pensions'!K33</f>
        <v>215995.281422386</v>
      </c>
      <c r="H33" s="82" t="n">
        <f aca="false">'Low pensions'!V33</f>
        <v>1188342.30947497</v>
      </c>
      <c r="I33" s="82" t="n">
        <f aca="false">'Low pensions'!M33</f>
        <v>6680.26643574389</v>
      </c>
      <c r="J33" s="82" t="n">
        <f aca="false">'Low pensions'!W33</f>
        <v>36752.8549322156</v>
      </c>
      <c r="K33" s="9"/>
      <c r="L33" s="82" t="n">
        <f aca="false">'Low pensions'!N33</f>
        <v>3291310.39926659</v>
      </c>
      <c r="M33" s="67"/>
      <c r="N33" s="82" t="n">
        <f aca="false">'Low pensions'!L33</f>
        <v>696535.736105228</v>
      </c>
      <c r="O33" s="9"/>
      <c r="P33" s="82" t="n">
        <f aca="false">'Low pensions'!X33</f>
        <v>20910759.4168098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105328.863710972</v>
      </c>
      <c r="W33" s="67"/>
      <c r="X33" s="82" t="n">
        <f aca="false">'Low SIPA income'!M28</f>
        <v>264555.738487923</v>
      </c>
      <c r="Y33" s="9"/>
      <c r="Z33" s="9" t="n">
        <f aca="false">R33+V33-N33-L33-F33</f>
        <v>-2756147.1066003</v>
      </c>
      <c r="AA33" s="9"/>
      <c r="AB33" s="9" t="n">
        <f aca="false">T33-P33-D33</f>
        <v>-44631819.4522584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-0.00885950804579042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0.0137523897106078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105372882.10363</v>
      </c>
      <c r="E34" s="6"/>
      <c r="F34" s="8" t="n">
        <f aca="false">'Low pensions'!I34</f>
        <v>19152768.6448504</v>
      </c>
      <c r="G34" s="81" t="n">
        <f aca="false">'Low pensions'!K34</f>
        <v>236635.046227798</v>
      </c>
      <c r="H34" s="81" t="n">
        <f aca="false">'Low pensions'!V34</f>
        <v>1301896.20571922</v>
      </c>
      <c r="I34" s="81" t="n">
        <f aca="false">'Low pensions'!M34</f>
        <v>7318.60967714837</v>
      </c>
      <c r="J34" s="81" t="n">
        <f aca="false">'Low pensions'!W34</f>
        <v>40264.8311047179</v>
      </c>
      <c r="K34" s="6"/>
      <c r="L34" s="81" t="n">
        <f aca="false">'Low pensions'!N34</f>
        <v>3800653.12600273</v>
      </c>
      <c r="M34" s="8"/>
      <c r="N34" s="81" t="n">
        <f aca="false">'Low pensions'!L34</f>
        <v>713098.773585796</v>
      </c>
      <c r="O34" s="6"/>
      <c r="P34" s="81" t="n">
        <f aca="false">'Low pensions'!X34</f>
        <v>23644866.1924891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286555.367766241</v>
      </c>
      <c r="Y34" s="6"/>
      <c r="Z34" s="6" t="n">
        <f aca="false">R34+V34-N34-L34-F34</f>
        <v>-7327715.19620662</v>
      </c>
      <c r="AA34" s="6"/>
      <c r="AB34" s="6" t="n">
        <f aca="false">T34-P34-D34</f>
        <v>-66981134.0799441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-0.0139727696109249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-0.0108497126224255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0.0526873550899733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0.0159616337985728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96899526.9183279</v>
      </c>
      <c r="E35" s="9"/>
      <c r="F35" s="67" t="n">
        <f aca="false">'Low pensions'!I35</f>
        <v>17612636.0389099</v>
      </c>
      <c r="G35" s="82" t="n">
        <f aca="false">'Low pensions'!K35</f>
        <v>282672.159803461</v>
      </c>
      <c r="H35" s="82" t="n">
        <f aca="false">'Low pensions'!V35</f>
        <v>1555178.82146804</v>
      </c>
      <c r="I35" s="82" t="n">
        <f aca="false">'Low pensions'!M35</f>
        <v>8742.43793206581</v>
      </c>
      <c r="J35" s="82" t="n">
        <f aca="false">'Low pensions'!W35</f>
        <v>48098.3140660218</v>
      </c>
      <c r="K35" s="9"/>
      <c r="L35" s="82" t="n">
        <f aca="false">'Low pensions'!N35</f>
        <v>2966221.31103036</v>
      </c>
      <c r="M35" s="67"/>
      <c r="N35" s="82" t="n">
        <f aca="false">'Low pensions'!L35</f>
        <v>723828.627010088</v>
      </c>
      <c r="O35" s="9"/>
      <c r="P35" s="82" t="n">
        <f aca="false">'Low pensions'!X35</f>
        <v>19374028.0255973</v>
      </c>
      <c r="Q35" s="67"/>
      <c r="R35" s="82" t="n">
        <f aca="false">'Low SIPA income'!G30</f>
        <v>18307499.3796205</v>
      </c>
      <c r="S35" s="67"/>
      <c r="T35" s="82" t="n">
        <f aca="false">'Low SIPA income'!J30</f>
        <v>70000310.6200729</v>
      </c>
      <c r="U35" s="9"/>
      <c r="V35" s="82" t="n">
        <f aca="false">'Low SIPA income'!F30</f>
        <v>82776.6429695547</v>
      </c>
      <c r="W35" s="67"/>
      <c r="X35" s="82" t="n">
        <f aca="false">'Low SIPA income'!M30</f>
        <v>207911.06197114</v>
      </c>
      <c r="Y35" s="9"/>
      <c r="Z35" s="9" t="n">
        <f aca="false">R35+V35-N35-L35-F35</f>
        <v>-2912409.95436028</v>
      </c>
      <c r="AA35" s="9"/>
      <c r="AB35" s="9" t="n">
        <f aca="false">T35-P35-D35</f>
        <v>-46273244.3238523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-0.0115109018891539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9403544</v>
      </c>
      <c r="AX35" s="7"/>
      <c r="AY35" s="40" t="n">
        <f aca="false">(AW35-AW34)/AW34</f>
        <v>-0.183472274526391</v>
      </c>
      <c r="AZ35" s="39" t="n">
        <f aca="false">workers_and_wage_low!B23</f>
        <v>6361.98249860395</v>
      </c>
      <c r="BA35" s="40" t="n">
        <f aca="false">(AZ35-AZ34)/AZ34</f>
        <v>0.0728385800719643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0.0135645482375859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96311413.2237297</v>
      </c>
      <c r="E36" s="9"/>
      <c r="F36" s="67" t="n">
        <f aca="false">'Low pensions'!I36</f>
        <v>17505739.4132825</v>
      </c>
      <c r="G36" s="82" t="n">
        <f aca="false">'Low pensions'!K36</f>
        <v>289199.53333468</v>
      </c>
      <c r="H36" s="82" t="n">
        <f aca="false">'Low pensions'!V36</f>
        <v>1591090.50475026</v>
      </c>
      <c r="I36" s="82" t="n">
        <f aca="false">'Low pensions'!M36</f>
        <v>8944.31546395912</v>
      </c>
      <c r="J36" s="82" t="n">
        <f aca="false">'Low pensions'!W36</f>
        <v>49208.9846829974</v>
      </c>
      <c r="K36" s="9"/>
      <c r="L36" s="82" t="n">
        <f aca="false">'Low pensions'!N36</f>
        <v>2955333.46344503</v>
      </c>
      <c r="M36" s="67"/>
      <c r="N36" s="82" t="n">
        <f aca="false">'Low pensions'!L36</f>
        <v>721495.393636607</v>
      </c>
      <c r="O36" s="9"/>
      <c r="P36" s="82" t="n">
        <f aca="false">'Low pensions'!X36</f>
        <v>19304694.1711126</v>
      </c>
      <c r="Q36" s="67"/>
      <c r="R36" s="82" t="n">
        <f aca="false">'Low SIPA income'!G31</f>
        <v>15706934.747487</v>
      </c>
      <c r="S36" s="67"/>
      <c r="T36" s="82" t="n">
        <f aca="false">'Low SIPA income'!J31</f>
        <v>60056826.3537529</v>
      </c>
      <c r="U36" s="9"/>
      <c r="V36" s="82" t="n">
        <f aca="false">'Low SIPA income'!F31</f>
        <v>82795.0471390435</v>
      </c>
      <c r="W36" s="67"/>
      <c r="X36" s="82" t="n">
        <f aca="false">'Low SIPA income'!M31</f>
        <v>207957.287938827</v>
      </c>
      <c r="Y36" s="9"/>
      <c r="Z36" s="9" t="n">
        <f aca="false">R36+V36-N36-L36-F36</f>
        <v>-5392838.47573811</v>
      </c>
      <c r="AA36" s="9"/>
      <c r="AB36" s="9" t="n">
        <f aca="false">T36-P36-D36</f>
        <v>-55559281.0410894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-0.0124466238930665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9907200</v>
      </c>
      <c r="AX36" s="7"/>
      <c r="AY36" s="40" t="n">
        <f aca="false">(AW36-AW35)/AW35</f>
        <v>0.0535602321848018</v>
      </c>
      <c r="AZ36" s="39" t="n">
        <f aca="false">workers_and_wage_low!B24</f>
        <v>6091.38137580562</v>
      </c>
      <c r="BA36" s="40" t="n">
        <f aca="false">(AZ36-AZ35)/AZ35</f>
        <v>-0.0425340878975552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0.0157266749363527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93612482.1206137</v>
      </c>
      <c r="E37" s="9"/>
      <c r="F37" s="67" t="n">
        <f aca="false">'Low pensions'!I37</f>
        <v>17015176.7374364</v>
      </c>
      <c r="G37" s="82" t="n">
        <f aca="false">'Low pensions'!K37</f>
        <v>288840.643858838</v>
      </c>
      <c r="H37" s="82" t="n">
        <f aca="false">'Low pensions'!V37</f>
        <v>1589116.00074369</v>
      </c>
      <c r="I37" s="82" t="n">
        <f aca="false">'Low pensions'!M37</f>
        <v>8933.21578944864</v>
      </c>
      <c r="J37" s="82" t="n">
        <f aca="false">'Low pensions'!W37</f>
        <v>49147.9175487742</v>
      </c>
      <c r="K37" s="9"/>
      <c r="L37" s="82" t="n">
        <f aca="false">'Low pensions'!N37</f>
        <v>2959625.64826466</v>
      </c>
      <c r="M37" s="67"/>
      <c r="N37" s="82" t="n">
        <f aca="false">'Low pensions'!L37</f>
        <v>702900.179704681</v>
      </c>
      <c r="O37" s="9"/>
      <c r="P37" s="82" t="n">
        <f aca="false">'Low pensions'!X37</f>
        <v>19224660.9579675</v>
      </c>
      <c r="Q37" s="67"/>
      <c r="R37" s="82" t="n">
        <f aca="false">'Low SIPA income'!G32</f>
        <v>18820703.7509114</v>
      </c>
      <c r="S37" s="67"/>
      <c r="T37" s="82" t="n">
        <f aca="false">'Low SIPA income'!J32</f>
        <v>71962592.0139991</v>
      </c>
      <c r="U37" s="9"/>
      <c r="V37" s="82" t="n">
        <f aca="false">'Low SIPA income'!F32</f>
        <v>86723.0332802837</v>
      </c>
      <c r="W37" s="67"/>
      <c r="X37" s="82" t="n">
        <f aca="false">'Low SIPA income'!M32</f>
        <v>217823.256655794</v>
      </c>
      <c r="Y37" s="9"/>
      <c r="Z37" s="9" t="n">
        <f aca="false">R37+V37-N37-L37-F37</f>
        <v>-1770275.78121405</v>
      </c>
      <c r="AA37" s="9"/>
      <c r="AB37" s="9" t="n">
        <f aca="false">T37-P37-D37</f>
        <v>-40874551.0645821</v>
      </c>
      <c r="AC37" s="50"/>
      <c r="AD37" s="9"/>
      <c r="AE37" s="9"/>
      <c r="AF37" s="9"/>
      <c r="AG37" s="9" t="n">
        <f aca="false">AG36*'Pessimist macro hypothesis'!B19/'Pessimist macro hypothesis'!B18</f>
        <v>4713951014.78764</v>
      </c>
      <c r="AH37" s="40" t="n">
        <f aca="false">(AG37-AG36)/AG36</f>
        <v>0.0560391393115557</v>
      </c>
      <c r="AI37" s="40" t="n">
        <f aca="false">(AG37-AG33)/AG33</f>
        <v>-0.0642710188490931</v>
      </c>
      <c r="AJ37" s="40" t="n">
        <f aca="false">AB37/AG37</f>
        <v>-0.0086709749287506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10446968</v>
      </c>
      <c r="AX37" s="7"/>
      <c r="AY37" s="40" t="n">
        <f aca="false">(AW37-AW36)/AW36</f>
        <v>0.0544823966408269</v>
      </c>
      <c r="AZ37" s="39" t="n">
        <f aca="false">workers_and_wage_low!B25</f>
        <v>6014.1058130688</v>
      </c>
      <c r="BA37" s="40" t="n">
        <f aca="false">(AZ37-AZ36)/AZ36</f>
        <v>-0.0126860490206298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0.0135652696886996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90274911.5662074</v>
      </c>
      <c r="E38" s="6"/>
      <c r="F38" s="8" t="n">
        <f aca="false">'Low pensions'!I38</f>
        <v>16408533.7815994</v>
      </c>
      <c r="G38" s="81" t="n">
        <f aca="false">'Low pensions'!K38</f>
        <v>290312.337255526</v>
      </c>
      <c r="H38" s="81" t="n">
        <f aca="false">'Low pensions'!V38</f>
        <v>1597212.82359252</v>
      </c>
      <c r="I38" s="81" t="n">
        <f aca="false">'Low pensions'!M38</f>
        <v>8978.7320800678</v>
      </c>
      <c r="J38" s="81" t="n">
        <f aca="false">'Low pensions'!W38</f>
        <v>49398.3347502839</v>
      </c>
      <c r="K38" s="6"/>
      <c r="L38" s="81" t="n">
        <f aca="false">'Low pensions'!N38</f>
        <v>3387776.75125744</v>
      </c>
      <c r="M38" s="8"/>
      <c r="N38" s="81" t="n">
        <f aca="false">'Low pensions'!L38</f>
        <v>679961.039452331</v>
      </c>
      <c r="O38" s="6"/>
      <c r="P38" s="81" t="n">
        <f aca="false">'Low pensions'!X38</f>
        <v>21320134.6852139</v>
      </c>
      <c r="Q38" s="8"/>
      <c r="R38" s="81" t="n">
        <f aca="false">'Low SIPA income'!G33</f>
        <v>16323171.7737646</v>
      </c>
      <c r="S38" s="8"/>
      <c r="T38" s="81" t="n">
        <f aca="false">'Low SIPA income'!J33</f>
        <v>62413062.0340358</v>
      </c>
      <c r="U38" s="6"/>
      <c r="V38" s="81" t="n">
        <f aca="false">'Low SIPA income'!F33</f>
        <v>91815.6113983522</v>
      </c>
      <c r="W38" s="8"/>
      <c r="X38" s="81" t="n">
        <f aca="false">'Low SIPA income'!M33</f>
        <v>230614.34465737</v>
      </c>
      <c r="Y38" s="6"/>
      <c r="Z38" s="6" t="n">
        <f aca="false">R38+V38-N38-L38-F38</f>
        <v>-4061284.18714629</v>
      </c>
      <c r="AA38" s="6"/>
      <c r="AB38" s="6" t="n">
        <f aca="false">T38-P38-D38</f>
        <v>-49181984.2173855</v>
      </c>
      <c r="AC38" s="50"/>
      <c r="AD38" s="6"/>
      <c r="AE38" s="6"/>
      <c r="AF38" s="6"/>
      <c r="AG38" s="6" t="n">
        <f aca="false">AG37*'Pessimist macro hypothesis'!B20/'Pessimist macro hypothesis'!B19</f>
        <v>4721785222.67767</v>
      </c>
      <c r="AH38" s="61" t="n">
        <f aca="false">(AG38-AG37)/AG37</f>
        <v>0.00166191966472523</v>
      </c>
      <c r="AI38" s="61"/>
      <c r="AJ38" s="61" t="n">
        <f aca="false">AB38/AG38</f>
        <v>-0.0104159723278339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0.00370472580002059</v>
      </c>
      <c r="AV38" s="5"/>
      <c r="AW38" s="65" t="n">
        <f aca="false">workers_and_wage_low!C26</f>
        <v>10786830</v>
      </c>
      <c r="AX38" s="5"/>
      <c r="AY38" s="61" t="n">
        <f aca="false">(AW38-AW37)/AW37</f>
        <v>0.0325321184098582</v>
      </c>
      <c r="AZ38" s="66" t="n">
        <f aca="false">workers_and_wage_low!B26</f>
        <v>5910.5527030064</v>
      </c>
      <c r="BA38" s="61" t="n">
        <f aca="false">(AZ38-AZ37)/AZ37</f>
        <v>-0.0172183718213558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0.0155145258539202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92050507.5339961</v>
      </c>
      <c r="E39" s="9"/>
      <c r="F39" s="67" t="n">
        <f aca="false">'Low pensions'!I39</f>
        <v>16731269.366874</v>
      </c>
      <c r="G39" s="82" t="n">
        <f aca="false">'Low pensions'!K39</f>
        <v>313398.254848709</v>
      </c>
      <c r="H39" s="82" t="n">
        <f aca="false">'Low pensions'!V39</f>
        <v>1724224.73074332</v>
      </c>
      <c r="I39" s="82" t="n">
        <f aca="false">'Low pensions'!M39</f>
        <v>9692.72953140352</v>
      </c>
      <c r="J39" s="82" t="n">
        <f aca="false">'Low pensions'!W39</f>
        <v>53326.5380642272</v>
      </c>
      <c r="K39" s="9"/>
      <c r="L39" s="82" t="n">
        <f aca="false">'Low pensions'!N39</f>
        <v>2908367.11344014</v>
      </c>
      <c r="M39" s="67"/>
      <c r="N39" s="82" t="n">
        <f aca="false">'Low pensions'!L39</f>
        <v>694620.000840349</v>
      </c>
      <c r="O39" s="9"/>
      <c r="P39" s="82" t="n">
        <f aca="false">'Low pensions'!X39</f>
        <v>18913125.0760264</v>
      </c>
      <c r="Q39" s="67"/>
      <c r="R39" s="82" t="n">
        <f aca="false">'Low SIPA income'!G34</f>
        <v>19098394.0246281</v>
      </c>
      <c r="S39" s="67"/>
      <c r="T39" s="82" t="n">
        <f aca="false">'Low SIPA income'!J34</f>
        <v>73024364.8434429</v>
      </c>
      <c r="U39" s="9"/>
      <c r="V39" s="82" t="n">
        <f aca="false">'Low SIPA income'!F34</f>
        <v>94342.9958357811</v>
      </c>
      <c r="W39" s="67"/>
      <c r="X39" s="82" t="n">
        <f aca="false">'Low SIPA income'!M34</f>
        <v>236962.405699039</v>
      </c>
      <c r="Y39" s="9"/>
      <c r="Z39" s="9" t="n">
        <f aca="false">R39+V39-N39-L39-F39</f>
        <v>-1141519.46069063</v>
      </c>
      <c r="AA39" s="9"/>
      <c r="AB39" s="9" t="n">
        <f aca="false">T39-P39-D39</f>
        <v>-37939267.7665796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0.00460740787046303</v>
      </c>
      <c r="AI39" s="40"/>
      <c r="AJ39" s="40" t="n">
        <f aca="false">AB39/AG39</f>
        <v>-0.00799809097483442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11100673</v>
      </c>
      <c r="AX39" s="7"/>
      <c r="AY39" s="40" t="n">
        <f aca="false">(AW39-AW38)/AW38</f>
        <v>0.029095016793627</v>
      </c>
      <c r="AZ39" s="39" t="n">
        <f aca="false">workers_and_wage_low!B27</f>
        <v>5851.33248865162</v>
      </c>
      <c r="BA39" s="40" t="n">
        <f aca="false">(AZ39-AZ38)/AZ38</f>
        <v>-0.010019403824055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0.0133404368219221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93697517.5655158</v>
      </c>
      <c r="E40" s="9"/>
      <c r="F40" s="67" t="n">
        <f aca="false">'Low pensions'!I40</f>
        <v>17030632.9361311</v>
      </c>
      <c r="G40" s="82" t="n">
        <f aca="false">'Low pensions'!K40</f>
        <v>329075.60012866</v>
      </c>
      <c r="H40" s="82" t="n">
        <f aca="false">'Low pensions'!V40</f>
        <v>1810476.85890894</v>
      </c>
      <c r="I40" s="82" t="n">
        <f aca="false">'Low pensions'!M40</f>
        <v>10177.5958802679</v>
      </c>
      <c r="J40" s="82" t="n">
        <f aca="false">'Low pensions'!W40</f>
        <v>55994.1296569777</v>
      </c>
      <c r="K40" s="9"/>
      <c r="L40" s="82" t="n">
        <f aca="false">'Low pensions'!N40</f>
        <v>2982861.19689075</v>
      </c>
      <c r="M40" s="67"/>
      <c r="N40" s="82" t="n">
        <f aca="false">'Low pensions'!L40</f>
        <v>707969.616781917</v>
      </c>
      <c r="O40" s="9"/>
      <c r="P40" s="82" t="n">
        <f aca="false">'Low pensions'!X40</f>
        <v>19373120.8773186</v>
      </c>
      <c r="Q40" s="67"/>
      <c r="R40" s="82" t="n">
        <f aca="false">'Low SIPA income'!G35</f>
        <v>17018377.2954372</v>
      </c>
      <c r="S40" s="67"/>
      <c r="T40" s="82" t="n">
        <f aca="false">'Low SIPA income'!J35</f>
        <v>65071240.6007957</v>
      </c>
      <c r="U40" s="9"/>
      <c r="V40" s="82" t="n">
        <f aca="false">'Low SIPA income'!F35</f>
        <v>98455.4010700837</v>
      </c>
      <c r="W40" s="67"/>
      <c r="X40" s="82" t="n">
        <f aca="false">'Low SIPA income'!M35</f>
        <v>247291.582008278</v>
      </c>
      <c r="Y40" s="9"/>
      <c r="Z40" s="9" t="n">
        <f aca="false">R40+V40-N40-L40-F40</f>
        <v>-3604631.05329642</v>
      </c>
      <c r="AA40" s="9"/>
      <c r="AB40" s="9" t="n">
        <f aca="false">T40-P40-D40</f>
        <v>-47999397.8420388</v>
      </c>
      <c r="AC40" s="50"/>
      <c r="AD40" s="9"/>
      <c r="AE40" s="9"/>
      <c r="AF40" s="9"/>
      <c r="AG40" s="9" t="n">
        <f aca="false">AG39*'Pessimist macro hypothesis'!B22/'Pessimist macro hypothesis'!B21</f>
        <v>4731631517.87382</v>
      </c>
      <c r="AH40" s="40" t="n">
        <f aca="false">(AG40-AG39)/AG39</f>
        <v>-0.00251054996150583</v>
      </c>
      <c r="AI40" s="40"/>
      <c r="AJ40" s="40" t="n">
        <f aca="false">AB40/AG40</f>
        <v>-0.0101443651435494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11581669</v>
      </c>
      <c r="AX40" s="7"/>
      <c r="AY40" s="40" t="n">
        <f aca="false">(AW40-AW39)/AW39</f>
        <v>0.0433303458267801</v>
      </c>
      <c r="AZ40" s="39" t="n">
        <f aca="false">workers_and_wage_low!B28</f>
        <v>5817.14611849524</v>
      </c>
      <c r="BA40" s="40" t="n">
        <f aca="false">(AZ40-AZ39)/AZ39</f>
        <v>-0.00584249317957621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0.0153564933755835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96647632.550473</v>
      </c>
      <c r="E41" s="9"/>
      <c r="F41" s="67" t="n">
        <f aca="false">'Low pensions'!I41</f>
        <v>17566851.2558219</v>
      </c>
      <c r="G41" s="82" t="n">
        <f aca="false">'Low pensions'!K41</f>
        <v>341582.695298715</v>
      </c>
      <c r="H41" s="82" t="n">
        <f aca="false">'Low pensions'!V41</f>
        <v>1879287.20634492</v>
      </c>
      <c r="I41" s="82" t="n">
        <f aca="false">'Low pensions'!M41</f>
        <v>10564.4132566613</v>
      </c>
      <c r="J41" s="82" t="n">
        <f aca="false">'Low pensions'!W41</f>
        <v>58122.2847323174</v>
      </c>
      <c r="K41" s="9"/>
      <c r="L41" s="82" t="n">
        <f aca="false">'Low pensions'!N41</f>
        <v>3073508.01765609</v>
      </c>
      <c r="M41" s="67"/>
      <c r="N41" s="82" t="n">
        <f aca="false">'Low pensions'!L41</f>
        <v>732195.921123672</v>
      </c>
      <c r="O41" s="9"/>
      <c r="P41" s="82" t="n">
        <f aca="false">'Low pensions'!X41</f>
        <v>19976773.6397599</v>
      </c>
      <c r="Q41" s="67"/>
      <c r="R41" s="82" t="n">
        <f aca="false">'Low SIPA income'!G36</f>
        <v>19970746.668423</v>
      </c>
      <c r="S41" s="67"/>
      <c r="T41" s="82" t="n">
        <f aca="false">'Low SIPA income'!J36</f>
        <v>76359880.7852793</v>
      </c>
      <c r="U41" s="9"/>
      <c r="V41" s="82" t="n">
        <f aca="false">'Low SIPA income'!F36</f>
        <v>97123.6836929853</v>
      </c>
      <c r="W41" s="67"/>
      <c r="X41" s="82" t="n">
        <f aca="false">'Low SIPA income'!M36</f>
        <v>243946.691901781</v>
      </c>
      <c r="Y41" s="9"/>
      <c r="Z41" s="9" t="n">
        <f aca="false">R41+V41-N41-L41-F41</f>
        <v>-1304684.84248573</v>
      </c>
      <c r="AA41" s="9"/>
      <c r="AB41" s="9" t="n">
        <f aca="false">T41-P41-D41</f>
        <v>-40264525.4049535</v>
      </c>
      <c r="AC41" s="50"/>
      <c r="AD41" s="9"/>
      <c r="AE41" s="9"/>
      <c r="AF41" s="9"/>
      <c r="AG41" s="9" t="n">
        <f aca="false">AG40*'Pessimist macro hypothesis'!B23/'Pessimist macro hypothesis'!B22</f>
        <v>4783963956.87934</v>
      </c>
      <c r="AH41" s="40" t="n">
        <f aca="false">(AG41-AG40)/AG40</f>
        <v>0.0110601256264</v>
      </c>
      <c r="AI41" s="40" t="n">
        <f aca="false">(AG41-AG37)/AG37</f>
        <v>0.0148522846062822</v>
      </c>
      <c r="AJ41" s="40" t="n">
        <f aca="false">AB41/AG41</f>
        <v>-0.00841656119650591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11629790</v>
      </c>
      <c r="AX41" s="7"/>
      <c r="AY41" s="40" t="n">
        <f aca="false">(AW41-AW40)/AW40</f>
        <v>0.00415492792964468</v>
      </c>
      <c r="AZ41" s="39" t="n">
        <f aca="false">workers_and_wage_low!B29</f>
        <v>5855.85970001429</v>
      </c>
      <c r="BA41" s="40" t="n">
        <f aca="false">(AZ41-AZ40)/AZ40</f>
        <v>0.00665508150052408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0.0134185610123647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98649982.680491</v>
      </c>
      <c r="E42" s="6"/>
      <c r="F42" s="8" t="n">
        <f aca="false">'Low pensions'!I42</f>
        <v>17930802.0942217</v>
      </c>
      <c r="G42" s="81" t="n">
        <f aca="false">'Low pensions'!K42</f>
        <v>381190.158745484</v>
      </c>
      <c r="H42" s="81" t="n">
        <f aca="false">'Low pensions'!V42</f>
        <v>2097195.78413805</v>
      </c>
      <c r="I42" s="81" t="n">
        <f aca="false">'Low pensions'!M42</f>
        <v>11789.3863529532</v>
      </c>
      <c r="J42" s="81" t="n">
        <f aca="false">'Low pensions'!W42</f>
        <v>64861.7252826204</v>
      </c>
      <c r="K42" s="6"/>
      <c r="L42" s="81" t="n">
        <f aca="false">'Low pensions'!N42</f>
        <v>3786616.74110768</v>
      </c>
      <c r="M42" s="8"/>
      <c r="N42" s="81" t="n">
        <f aca="false">'Low pensions'!L42</f>
        <v>748385.203132313</v>
      </c>
      <c r="O42" s="6"/>
      <c r="P42" s="81" t="n">
        <f aca="false">'Low pensions'!X42</f>
        <v>23766166.8487275</v>
      </c>
      <c r="Q42" s="8"/>
      <c r="R42" s="81" t="n">
        <f aca="false">'Low SIPA income'!G37</f>
        <v>17253525.4428577</v>
      </c>
      <c r="S42" s="8"/>
      <c r="T42" s="81" t="n">
        <f aca="false">'Low SIPA income'!J37</f>
        <v>65970349.9231474</v>
      </c>
      <c r="U42" s="6"/>
      <c r="V42" s="81" t="n">
        <f aca="false">'Low SIPA income'!F37</f>
        <v>99844.2242954172</v>
      </c>
      <c r="W42" s="8"/>
      <c r="X42" s="81" t="n">
        <f aca="false">'Low SIPA income'!M37</f>
        <v>250779.90554147</v>
      </c>
      <c r="Y42" s="6"/>
      <c r="Z42" s="6" t="n">
        <f aca="false">R42+V42-N42-L42-F42</f>
        <v>-5112434.37130865</v>
      </c>
      <c r="AA42" s="6"/>
      <c r="AB42" s="6" t="n">
        <f aca="false">T42-P42-D42</f>
        <v>-56445799.606071</v>
      </c>
      <c r="AC42" s="50"/>
      <c r="AD42" s="6"/>
      <c r="AE42" s="6"/>
      <c r="AF42" s="6"/>
      <c r="AG42" s="6" t="n">
        <f aca="false">AG41*'Pessimist macro hypothesis'!B24/'Pessimist macro hypothesis'!B23</f>
        <v>4863438779.35799</v>
      </c>
      <c r="AH42" s="61" t="n">
        <f aca="false">(AG42-AG41)/AG41</f>
        <v>0.0166127552788857</v>
      </c>
      <c r="AI42" s="61"/>
      <c r="AJ42" s="61" t="n">
        <f aca="false">AB42/AG42</f>
        <v>-0.0116061499212543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0.0146419632440873</v>
      </c>
      <c r="AV42" s="5"/>
      <c r="AW42" s="65" t="n">
        <f aca="false">workers_and_wage_low!C30</f>
        <v>11635341</v>
      </c>
      <c r="AX42" s="5"/>
      <c r="AY42" s="61" t="n">
        <f aca="false">(AW42-AW41)/AW41</f>
        <v>0.000477308704628373</v>
      </c>
      <c r="AZ42" s="66" t="n">
        <f aca="false">workers_and_wage_low!B30</f>
        <v>5848.64930045534</v>
      </c>
      <c r="BA42" s="61" t="n">
        <f aca="false">(AZ42-AZ41)/AZ41</f>
        <v>-0.00123131357790668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0.0156823412666494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99774779.9121872</v>
      </c>
      <c r="E43" s="9"/>
      <c r="F43" s="67" t="n">
        <f aca="false">'Low pensions'!I43</f>
        <v>18135247.3055605</v>
      </c>
      <c r="G43" s="82" t="n">
        <f aca="false">'Low pensions'!K43</f>
        <v>391307.294177547</v>
      </c>
      <c r="H43" s="82" t="n">
        <f aca="false">'Low pensions'!V43</f>
        <v>2152857.27824772</v>
      </c>
      <c r="I43" s="82" t="n">
        <f aca="false">'Low pensions'!M43</f>
        <v>12102.2874487902</v>
      </c>
      <c r="J43" s="82" t="n">
        <f aca="false">'Low pensions'!W43</f>
        <v>66583.214791167</v>
      </c>
      <c r="K43" s="9"/>
      <c r="L43" s="82" t="n">
        <f aca="false">'Low pensions'!N43</f>
        <v>3158582.47699928</v>
      </c>
      <c r="M43" s="67"/>
      <c r="N43" s="82" t="n">
        <f aca="false">'Low pensions'!L43</f>
        <v>757642.6006734</v>
      </c>
      <c r="O43" s="9"/>
      <c r="P43" s="82" t="n">
        <f aca="false">'Low pensions'!X43</f>
        <v>20558225.5366169</v>
      </c>
      <c r="Q43" s="67"/>
      <c r="R43" s="82" t="n">
        <f aca="false">'Low SIPA income'!G38</f>
        <v>20290928.2593423</v>
      </c>
      <c r="S43" s="67"/>
      <c r="T43" s="82" t="n">
        <f aca="false">'Low SIPA income'!J38</f>
        <v>77584122.848842</v>
      </c>
      <c r="U43" s="9"/>
      <c r="V43" s="82" t="n">
        <f aca="false">'Low SIPA income'!F38</f>
        <v>99101.6147137994</v>
      </c>
      <c r="W43" s="67"/>
      <c r="X43" s="82" t="n">
        <f aca="false">'Low SIPA income'!M38</f>
        <v>248914.684372729</v>
      </c>
      <c r="Y43" s="9"/>
      <c r="Z43" s="9" t="n">
        <f aca="false">R43+V43-N43-L43-F43</f>
        <v>-1661442.50917707</v>
      </c>
      <c r="AA43" s="9"/>
      <c r="AB43" s="9" t="n">
        <f aca="false">T43-P43-D43</f>
        <v>-42748882.5999621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0.0143608778497862</v>
      </c>
      <c r="AI43" s="40"/>
      <c r="AJ43" s="40" t="n">
        <f aca="false">AB43/AG43</f>
        <v>-0.00866540415558674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11679995</v>
      </c>
      <c r="AX43" s="7"/>
      <c r="AY43" s="40" t="n">
        <f aca="false">(AW43-AW42)/AW42</f>
        <v>0.00383779040081421</v>
      </c>
      <c r="AZ43" s="39" t="n">
        <f aca="false">workers_and_wage_low!B31</f>
        <v>5872.32362668892</v>
      </c>
      <c r="BA43" s="40" t="n">
        <f aca="false">(AZ43-AZ42)/AZ42</f>
        <v>0.00404782797144912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0.0136166539020293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101182139.551833</v>
      </c>
      <c r="E44" s="9"/>
      <c r="F44" s="67" t="n">
        <f aca="false">'Low pensions'!I44</f>
        <v>18391051.5792989</v>
      </c>
      <c r="G44" s="82" t="n">
        <f aca="false">'Low pensions'!K44</f>
        <v>413203.398951955</v>
      </c>
      <c r="H44" s="82" t="n">
        <f aca="false">'Low pensions'!V44</f>
        <v>2273323.18632116</v>
      </c>
      <c r="I44" s="82" t="n">
        <f aca="false">'Low pensions'!M44</f>
        <v>12779.4865655245</v>
      </c>
      <c r="J44" s="82" t="n">
        <f aca="false">'Low pensions'!W44</f>
        <v>70308.9645253973</v>
      </c>
      <c r="K44" s="9"/>
      <c r="L44" s="82" t="n">
        <f aca="false">'Low pensions'!N44</f>
        <v>3200435.92791467</v>
      </c>
      <c r="M44" s="67"/>
      <c r="N44" s="82" t="n">
        <f aca="false">'Low pensions'!L44</f>
        <v>770522.757415872</v>
      </c>
      <c r="O44" s="9"/>
      <c r="P44" s="82" t="n">
        <f aca="false">'Low pensions'!X44</f>
        <v>20846266.1145163</v>
      </c>
      <c r="Q44" s="67"/>
      <c r="R44" s="82" t="n">
        <f aca="false">'Low SIPA income'!G39</f>
        <v>17626160.0101039</v>
      </c>
      <c r="S44" s="67"/>
      <c r="T44" s="82" t="n">
        <f aca="false">'Low SIPA income'!J39</f>
        <v>67395150.4878848</v>
      </c>
      <c r="U44" s="9"/>
      <c r="V44" s="82" t="n">
        <f aca="false">'Low SIPA income'!F39</f>
        <v>98997.434186486</v>
      </c>
      <c r="W44" s="67"/>
      <c r="X44" s="82" t="n">
        <f aca="false">'Low SIPA income'!M39</f>
        <v>248653.012924197</v>
      </c>
      <c r="Y44" s="9"/>
      <c r="Z44" s="9" t="n">
        <f aca="false">R44+V44-N44-L44-F44</f>
        <v>-4636852.82033904</v>
      </c>
      <c r="AA44" s="9"/>
      <c r="AB44" s="9" t="n">
        <f aca="false">T44-P44-D44</f>
        <v>-54633255.1784649</v>
      </c>
      <c r="AC44" s="50"/>
      <c r="AD44" s="9"/>
      <c r="AE44" s="9"/>
      <c r="AF44" s="9"/>
      <c r="AG44" s="9" t="n">
        <f aca="false">AG43*'Pessimist macro hypothesis'!B26/'Pessimist macro hypothesis'!B25</f>
        <v>4968213093.76751</v>
      </c>
      <c r="AH44" s="40" t="n">
        <f aca="false">(AG44-AG43)/AG43</f>
        <v>0.00708069475040695</v>
      </c>
      <c r="AI44" s="40"/>
      <c r="AJ44" s="40" t="n">
        <f aca="false">AB44/AG44</f>
        <v>-0.0109965603623163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11723165</v>
      </c>
      <c r="AX44" s="7"/>
      <c r="AY44" s="40" t="n">
        <f aca="false">(AW44-AW43)/AW43</f>
        <v>0.00369606322605446</v>
      </c>
      <c r="AZ44" s="39" t="n">
        <f aca="false">workers_and_wage_low!B32</f>
        <v>5881.37511943714</v>
      </c>
      <c r="BA44" s="40" t="n">
        <f aca="false">(AZ44-AZ43)/AZ43</f>
        <v>0.00154138179767273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0.0155192786673244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102711461.051085</v>
      </c>
      <c r="E45" s="9"/>
      <c r="F45" s="67" t="n">
        <f aca="false">'Low pensions'!I45</f>
        <v>18669023.8647106</v>
      </c>
      <c r="G45" s="82" t="n">
        <f aca="false">'Low pensions'!K45</f>
        <v>431526.101808556</v>
      </c>
      <c r="H45" s="82" t="n">
        <f aca="false">'Low pensions'!V45</f>
        <v>2374129.29136685</v>
      </c>
      <c r="I45" s="82" t="n">
        <f aca="false">'Low pensions'!M45</f>
        <v>13346.1680971719</v>
      </c>
      <c r="J45" s="82" t="n">
        <f aca="false">'Low pensions'!W45</f>
        <v>73426.6791144391</v>
      </c>
      <c r="K45" s="9"/>
      <c r="L45" s="82" t="n">
        <f aca="false">'Low pensions'!N45</f>
        <v>3275999.85563823</v>
      </c>
      <c r="M45" s="67"/>
      <c r="N45" s="82" t="n">
        <f aca="false">'Low pensions'!L45</f>
        <v>783566.913703468</v>
      </c>
      <c r="O45" s="9"/>
      <c r="P45" s="82" t="n">
        <f aca="false">'Low pensions'!X45</f>
        <v>21310132.7939357</v>
      </c>
      <c r="Q45" s="67"/>
      <c r="R45" s="82" t="n">
        <f aca="false">'Low SIPA income'!G40</f>
        <v>20572475.2431125</v>
      </c>
      <c r="S45" s="67" t="n">
        <f aca="false">SUM(T42:T45)/AVERAGE(AG42:AG45)</f>
        <v>0.0584037009251209</v>
      </c>
      <c r="T45" s="82" t="n">
        <f aca="false">'Low SIPA income'!J40</f>
        <v>78660642.1434431</v>
      </c>
      <c r="U45" s="9"/>
      <c r="V45" s="82" t="n">
        <f aca="false">'Low SIPA income'!F40</f>
        <v>100940.403892335</v>
      </c>
      <c r="W45" s="67"/>
      <c r="X45" s="82" t="n">
        <f aca="false">'Low SIPA income'!M40</f>
        <v>253533.192651579</v>
      </c>
      <c r="Y45" s="9"/>
      <c r="Z45" s="9" t="n">
        <f aca="false">R45+V45-N45-L45-F45</f>
        <v>-2055174.98704751</v>
      </c>
      <c r="AA45" s="9"/>
      <c r="AB45" s="9" t="n">
        <f aca="false">T45-P45-D45</f>
        <v>-45360951.7015779</v>
      </c>
      <c r="AC45" s="50"/>
      <c r="AD45" s="9"/>
      <c r="AE45" s="9"/>
      <c r="AF45" s="9"/>
      <c r="AG45" s="9" t="n">
        <f aca="false">AG44*'Pessimist macro hypothesis'!B27/'Pessimist macro hypothesis'!B26</f>
        <v>5070128657.7551</v>
      </c>
      <c r="AH45" s="40" t="n">
        <f aca="false">(AG45-AG44)/AG44</f>
        <v>0.0205135250972703</v>
      </c>
      <c r="AI45" s="40" t="n">
        <f aca="false">(AG45-AG41)/AG41</f>
        <v>0.059817486806993</v>
      </c>
      <c r="AJ45" s="40" t="n">
        <f aca="false">AB45/AG45</f>
        <v>-0.00894670624032297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11812914</v>
      </c>
      <c r="AX45" s="7"/>
      <c r="AY45" s="40" t="n">
        <f aca="false">(AW45-AW44)/AW44</f>
        <v>0.00765569707497933</v>
      </c>
      <c r="AZ45" s="39" t="n">
        <f aca="false">workers_and_wage_low!B33</f>
        <v>5864.70886037474</v>
      </c>
      <c r="BA45" s="40" t="n">
        <f aca="false">(AZ45-AZ44)/AZ44</f>
        <v>-0.00283373509153101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0.0135002528134874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104088662.769897</v>
      </c>
      <c r="E46" s="6"/>
      <c r="F46" s="8" t="n">
        <f aca="false">'Low pensions'!I46</f>
        <v>18919346.5793513</v>
      </c>
      <c r="G46" s="81" t="n">
        <f aca="false">'Low pensions'!K46</f>
        <v>458598.731192879</v>
      </c>
      <c r="H46" s="81" t="n">
        <f aca="false">'Low pensions'!V46</f>
        <v>2523074.91052236</v>
      </c>
      <c r="I46" s="81" t="n">
        <f aca="false">'Low pensions'!M46</f>
        <v>14183.4659131818</v>
      </c>
      <c r="J46" s="81" t="n">
        <f aca="false">'Low pensions'!W46</f>
        <v>78033.2446553307</v>
      </c>
      <c r="K46" s="6"/>
      <c r="L46" s="81" t="n">
        <f aca="false">'Low pensions'!N46</f>
        <v>4024647.98199843</v>
      </c>
      <c r="M46" s="8"/>
      <c r="N46" s="81" t="n">
        <f aca="false">'Low pensions'!L46</f>
        <v>795556.715003956</v>
      </c>
      <c r="O46" s="6"/>
      <c r="P46" s="81" t="n">
        <f aca="false">'Low pensions'!X46</f>
        <v>25260835.8297342</v>
      </c>
      <c r="Q46" s="8"/>
      <c r="R46" s="81" t="n">
        <f aca="false">'Low SIPA income'!G41</f>
        <v>17816888.5685775</v>
      </c>
      <c r="S46" s="8"/>
      <c r="T46" s="81" t="n">
        <f aca="false">'Low SIPA income'!J41</f>
        <v>68124417.6619769</v>
      </c>
      <c r="U46" s="6"/>
      <c r="V46" s="81" t="n">
        <f aca="false">'Low SIPA income'!F41</f>
        <v>100871.946089235</v>
      </c>
      <c r="W46" s="8"/>
      <c r="X46" s="81" t="n">
        <f aca="false">'Low SIPA income'!M41</f>
        <v>253361.246387125</v>
      </c>
      <c r="Y46" s="6"/>
      <c r="Z46" s="6" t="n">
        <f aca="false">R46+V46-N46-L46-F46</f>
        <v>-5821790.76168703</v>
      </c>
      <c r="AA46" s="6"/>
      <c r="AB46" s="6" t="n">
        <f aca="false">T46-P46-D46</f>
        <v>-61225080.9376547</v>
      </c>
      <c r="AC46" s="50"/>
      <c r="AD46" s="6"/>
      <c r="AE46" s="6"/>
      <c r="AF46" s="6"/>
      <c r="AG46" s="6" t="n">
        <f aca="false">AG45*'Pessimist macro hypothesis'!B28/'Pessimist macro hypothesis'!B27</f>
        <v>5106610718.3259</v>
      </c>
      <c r="AH46" s="61" t="n">
        <f aca="false">(AG46-AG45)/AG45</f>
        <v>0.00719549010161704</v>
      </c>
      <c r="AI46" s="61"/>
      <c r="AJ46" s="61" t="n">
        <f aca="false">AB46/AG46</f>
        <v>-0.0119893769693348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0.0039160512177093</v>
      </c>
      <c r="AV46" s="5"/>
      <c r="AW46" s="65" t="n">
        <f aca="false">workers_and_wage_low!C34</f>
        <v>11787354</v>
      </c>
      <c r="AX46" s="5"/>
      <c r="AY46" s="61" t="n">
        <f aca="false">(AW46-AW45)/AW45</f>
        <v>-0.00216373369009543</v>
      </c>
      <c r="AZ46" s="66" t="n">
        <f aca="false">workers_and_wage_low!B34</f>
        <v>5878.4021668815</v>
      </c>
      <c r="BA46" s="61" t="n">
        <f aca="false">(AZ46-AZ45)/AZ45</f>
        <v>0.00233486552065436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0.0153102113290967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105391750.151549</v>
      </c>
      <c r="E47" s="9"/>
      <c r="F47" s="67" t="n">
        <f aca="false">'Low pensions'!I47</f>
        <v>19156198.1359051</v>
      </c>
      <c r="G47" s="82" t="n">
        <f aca="false">'Low pensions'!K47</f>
        <v>470500.959367249</v>
      </c>
      <c r="H47" s="82" t="n">
        <f aca="false">'Low pensions'!V47</f>
        <v>2588557.45821269</v>
      </c>
      <c r="I47" s="82" t="n">
        <f aca="false">'Low pensions'!M47</f>
        <v>14551.5760629046</v>
      </c>
      <c r="J47" s="82" t="n">
        <f aca="false">'Low pensions'!W47</f>
        <v>80058.4780890524</v>
      </c>
      <c r="K47" s="9"/>
      <c r="L47" s="82" t="n">
        <f aca="false">'Low pensions'!N47</f>
        <v>3320573.1652613</v>
      </c>
      <c r="M47" s="67"/>
      <c r="N47" s="82" t="n">
        <f aca="false">'Low pensions'!L47</f>
        <v>807199.140573904</v>
      </c>
      <c r="O47" s="9"/>
      <c r="P47" s="82" t="n">
        <f aca="false">'Low pensions'!X47</f>
        <v>21671441.4490693</v>
      </c>
      <c r="Q47" s="67"/>
      <c r="R47" s="82" t="n">
        <f aca="false">'Low SIPA income'!G42</f>
        <v>20605843.6971897</v>
      </c>
      <c r="S47" s="67"/>
      <c r="T47" s="82" t="n">
        <f aca="false">'Low SIPA income'!J42</f>
        <v>78788229.3197078</v>
      </c>
      <c r="U47" s="9"/>
      <c r="V47" s="82" t="n">
        <f aca="false">'Low SIPA income'!F42</f>
        <v>101235.642908767</v>
      </c>
      <c r="W47" s="67"/>
      <c r="X47" s="82" t="n">
        <f aca="false">'Low SIPA income'!M42</f>
        <v>254274.747941088</v>
      </c>
      <c r="Y47" s="9"/>
      <c r="Z47" s="9" t="n">
        <f aca="false">R47+V47-N47-L47-F47</f>
        <v>-2576891.10164189</v>
      </c>
      <c r="AA47" s="9"/>
      <c r="AB47" s="9" t="n">
        <f aca="false">T47-P47-D47</f>
        <v>-48274962.2809107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0.00470029806074231</v>
      </c>
      <c r="AI47" s="40"/>
      <c r="AJ47" s="40" t="n">
        <f aca="false">AB47/AG47</f>
        <v>-0.00940919912624456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11774154</v>
      </c>
      <c r="AX47" s="7"/>
      <c r="AY47" s="40" t="n">
        <f aca="false">(AW47-AW46)/AW46</f>
        <v>-0.0011198441991307</v>
      </c>
      <c r="AZ47" s="39" t="n">
        <f aca="false">workers_and_wage_low!B35</f>
        <v>5894.59566525861</v>
      </c>
      <c r="BA47" s="40" t="n">
        <f aca="false">(AZ47-AZ46)/AZ46</f>
        <v>0.00275474489791431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0.0132578333295466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106722627.244568</v>
      </c>
      <c r="E48" s="9"/>
      <c r="F48" s="67" t="n">
        <f aca="false">'Low pensions'!I48</f>
        <v>19398100.801453</v>
      </c>
      <c r="G48" s="82" t="n">
        <f aca="false">'Low pensions'!K48</f>
        <v>484389.426235784</v>
      </c>
      <c r="H48" s="82" t="n">
        <f aca="false">'Low pensions'!V48</f>
        <v>2664967.70516317</v>
      </c>
      <c r="I48" s="82" t="n">
        <f aca="false">'Low pensions'!M48</f>
        <v>14981.1162753336</v>
      </c>
      <c r="J48" s="82" t="n">
        <f aca="false">'Low pensions'!W48</f>
        <v>82421.6816029851</v>
      </c>
      <c r="K48" s="9"/>
      <c r="L48" s="82" t="n">
        <f aca="false">'Low pensions'!N48</f>
        <v>3307881.76278656</v>
      </c>
      <c r="M48" s="67"/>
      <c r="N48" s="82" t="n">
        <f aca="false">'Low pensions'!L48</f>
        <v>819310.146935821</v>
      </c>
      <c r="O48" s="9"/>
      <c r="P48" s="82" t="n">
        <f aca="false">'Low pensions'!X48</f>
        <v>21672216.8849742</v>
      </c>
      <c r="Q48" s="67"/>
      <c r="R48" s="82" t="n">
        <f aca="false">'Low SIPA income'!G43</f>
        <v>18045776.3649204</v>
      </c>
      <c r="S48" s="67"/>
      <c r="T48" s="82" t="n">
        <f aca="false">'Low SIPA income'!J43</f>
        <v>68999589.9893887</v>
      </c>
      <c r="U48" s="9"/>
      <c r="V48" s="82" t="n">
        <f aca="false">'Low SIPA income'!F43</f>
        <v>98662.0184318282</v>
      </c>
      <c r="W48" s="67"/>
      <c r="X48" s="82" t="n">
        <f aca="false">'Low SIPA income'!M43</f>
        <v>247810.545251542</v>
      </c>
      <c r="Y48" s="9"/>
      <c r="Z48" s="9" t="n">
        <f aca="false">R48+V48-N48-L48-F48</f>
        <v>-5380854.32782309</v>
      </c>
      <c r="AA48" s="9"/>
      <c r="AB48" s="9" t="n">
        <f aca="false">T48-P48-D48</f>
        <v>-59395254.140154</v>
      </c>
      <c r="AC48" s="50"/>
      <c r="AD48" s="9"/>
      <c r="AE48" s="9"/>
      <c r="AF48" s="9"/>
      <c r="AG48" s="9" t="n">
        <f aca="false">AG47*'Pessimist macro hypothesis'!B30/'Pessimist macro hypothesis'!B29</f>
        <v>5142100552.04938</v>
      </c>
      <c r="AH48" s="40" t="n">
        <f aca="false">(AG48-AG47)/AG47</f>
        <v>0.0022389606410252</v>
      </c>
      <c r="AI48" s="40"/>
      <c r="AJ48" s="40" t="n">
        <f aca="false">AB48/AG48</f>
        <v>-0.0115507764850071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11811435</v>
      </c>
      <c r="AX48" s="7"/>
      <c r="AY48" s="40" t="n">
        <f aca="false">(AW48-AW47)/AW47</f>
        <v>0.00316634214228895</v>
      </c>
      <c r="AZ48" s="39" t="n">
        <f aca="false">workers_and_wage_low!B36</f>
        <v>5899.16806287133</v>
      </c>
      <c r="BA48" s="40" t="n">
        <f aca="false">(AZ48-AZ47)/AZ47</f>
        <v>0.00077569317259007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0.0152629508844601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107948016.19662</v>
      </c>
      <c r="E49" s="9"/>
      <c r="F49" s="67" t="n">
        <f aca="false">'Low pensions'!I49</f>
        <v>19620829.7486931</v>
      </c>
      <c r="G49" s="82" t="n">
        <f aca="false">'Low pensions'!K49</f>
        <v>506361.323094674</v>
      </c>
      <c r="H49" s="82" t="n">
        <f aca="false">'Low pensions'!V49</f>
        <v>2785850.59892315</v>
      </c>
      <c r="I49" s="82" t="n">
        <f aca="false">'Low pensions'!M49</f>
        <v>15660.6594771548</v>
      </c>
      <c r="J49" s="82" t="n">
        <f aca="false">'Low pensions'!W49</f>
        <v>86160.3278017467</v>
      </c>
      <c r="K49" s="9"/>
      <c r="L49" s="82" t="n">
        <f aca="false">'Low pensions'!N49</f>
        <v>3416704.62979144</v>
      </c>
      <c r="M49" s="67"/>
      <c r="N49" s="82" t="n">
        <f aca="false">'Low pensions'!L49</f>
        <v>829705.393996313</v>
      </c>
      <c r="O49" s="9"/>
      <c r="P49" s="82" t="n">
        <f aca="false">'Low pensions'!X49</f>
        <v>22294090.8414178</v>
      </c>
      <c r="Q49" s="67"/>
      <c r="R49" s="82" t="n">
        <f aca="false">'Low SIPA income'!G44</f>
        <v>21122448.1684727</v>
      </c>
      <c r="S49" s="67"/>
      <c r="T49" s="82" t="n">
        <f aca="false">'Low SIPA income'!J44</f>
        <v>80763511.2906461</v>
      </c>
      <c r="U49" s="9"/>
      <c r="V49" s="82" t="n">
        <f aca="false">'Low SIPA income'!F44</f>
        <v>98591.3463900605</v>
      </c>
      <c r="W49" s="67"/>
      <c r="X49" s="82" t="n">
        <f aca="false">'Low SIPA income'!M44</f>
        <v>247633.037457937</v>
      </c>
      <c r="Y49" s="9"/>
      <c r="Z49" s="9" t="n">
        <f aca="false">R49+V49-N49-L49-F49</f>
        <v>-2646200.2576181</v>
      </c>
      <c r="AA49" s="9"/>
      <c r="AB49" s="9" t="n">
        <f aca="false">T49-P49-D49</f>
        <v>-49478595.7473914</v>
      </c>
      <c r="AC49" s="50"/>
      <c r="AD49" s="9"/>
      <c r="AE49" s="9"/>
      <c r="AF49" s="9"/>
      <c r="AG49" s="9" t="n">
        <f aca="false">AG48*'Pessimist macro hypothesis'!B31/'Pessimist macro hypothesis'!B30</f>
        <v>5149965168.93816</v>
      </c>
      <c r="AH49" s="40" t="n">
        <f aca="false">(AG49-AG48)/AG48</f>
        <v>0.00152945606745263</v>
      </c>
      <c r="AI49" s="40" t="n">
        <f aca="false">(AG49-AG45)/AG45</f>
        <v>0.0157464468009001</v>
      </c>
      <c r="AJ49" s="40" t="n">
        <f aca="false">AB49/AG49</f>
        <v>-0.00960755929881233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11840609</v>
      </c>
      <c r="AX49" s="7"/>
      <c r="AY49" s="40" t="n">
        <f aca="false">(AW49-AW48)/AW48</f>
        <v>0.00246997930395418</v>
      </c>
      <c r="AZ49" s="39" t="n">
        <f aca="false">workers_and_wage_low!B37</f>
        <v>5941.48947890521</v>
      </c>
      <c r="BA49" s="40" t="n">
        <f aca="false">(AZ49-AZ48)/AZ48</f>
        <v>0.00717413295956948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0.0133201007034012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109251741.045578</v>
      </c>
      <c r="E50" s="6"/>
      <c r="F50" s="8" t="n">
        <f aca="false">'Low pensions'!I50</f>
        <v>19857797.1724757</v>
      </c>
      <c r="G50" s="81" t="n">
        <f aca="false">'Low pensions'!K50</f>
        <v>536917.667501191</v>
      </c>
      <c r="H50" s="81" t="n">
        <f aca="false">'Low pensions'!V50</f>
        <v>2953962.59026867</v>
      </c>
      <c r="I50" s="81" t="n">
        <f aca="false">'Low pensions'!M50</f>
        <v>16605.7010567378</v>
      </c>
      <c r="J50" s="81" t="n">
        <f aca="false">'Low pensions'!W50</f>
        <v>91359.6677402677</v>
      </c>
      <c r="K50" s="6"/>
      <c r="L50" s="81" t="n">
        <f aca="false">'Low pensions'!N50</f>
        <v>4143150.26809358</v>
      </c>
      <c r="M50" s="8"/>
      <c r="N50" s="81" t="n">
        <f aca="false">'Low pensions'!L50</f>
        <v>841124.86948584</v>
      </c>
      <c r="O50" s="6"/>
      <c r="P50" s="81" t="n">
        <f aca="false">'Low pensions'!X50</f>
        <v>26126447.2967982</v>
      </c>
      <c r="Q50" s="8"/>
      <c r="R50" s="81" t="n">
        <f aca="false">'Low SIPA income'!G45</f>
        <v>18549507.5354416</v>
      </c>
      <c r="S50" s="8"/>
      <c r="T50" s="81" t="n">
        <f aca="false">'Low SIPA income'!J45</f>
        <v>70925649.7791134</v>
      </c>
      <c r="U50" s="6"/>
      <c r="V50" s="81" t="n">
        <f aca="false">'Low SIPA income'!F45</f>
        <v>97521.2620579946</v>
      </c>
      <c r="W50" s="8"/>
      <c r="X50" s="81" t="n">
        <f aca="false">'Low SIPA income'!M45</f>
        <v>244945.294129661</v>
      </c>
      <c r="Y50" s="6"/>
      <c r="Z50" s="6" t="n">
        <f aca="false">R50+V50-N50-L50-F50</f>
        <v>-6195043.51255547</v>
      </c>
      <c r="AA50" s="6"/>
      <c r="AB50" s="6" t="n">
        <f aca="false">T50-P50-D50</f>
        <v>-64452538.5632633</v>
      </c>
      <c r="AC50" s="50"/>
      <c r="AD50" s="6"/>
      <c r="AE50" s="6"/>
      <c r="AF50" s="6"/>
      <c r="AG50" s="6" t="n">
        <f aca="false">AG49*'Pessimist macro hypothesis'!B32/'Pessimist macro hypothesis'!B31</f>
        <v>5208742932.69241</v>
      </c>
      <c r="AH50" s="61" t="n">
        <f aca="false">(AG50-AG49)/AG49</f>
        <v>0.0114132352018147</v>
      </c>
      <c r="AI50" s="61"/>
      <c r="AJ50" s="61" t="n">
        <f aca="false">AB50/AG50</f>
        <v>-0.0123739142814536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0.009843420707859</v>
      </c>
      <c r="AV50" s="5"/>
      <c r="AW50" s="65" t="n">
        <f aca="false">workers_and_wage_low!C38</f>
        <v>11934353</v>
      </c>
      <c r="AX50" s="5"/>
      <c r="AY50" s="61" t="n">
        <f aca="false">(AW50-AW49)/AW49</f>
        <v>0.00791716034200606</v>
      </c>
      <c r="AZ50" s="66" t="n">
        <f aca="false">workers_and_wage_low!B38</f>
        <v>5953.26245217332</v>
      </c>
      <c r="BA50" s="61" t="n">
        <f aca="false">(AZ50-AZ49)/AZ49</f>
        <v>0.00198148516628792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0.015436178831253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110173156.54947</v>
      </c>
      <c r="E51" s="9"/>
      <c r="F51" s="67" t="n">
        <f aca="false">'Low pensions'!I51</f>
        <v>20025275.3473106</v>
      </c>
      <c r="G51" s="82" t="n">
        <f aca="false">'Low pensions'!K51</f>
        <v>569253.385776449</v>
      </c>
      <c r="H51" s="82" t="n">
        <f aca="false">'Low pensions'!V51</f>
        <v>3131864.17163983</v>
      </c>
      <c r="I51" s="82" t="n">
        <f aca="false">'Low pensions'!M51</f>
        <v>17605.7748178282</v>
      </c>
      <c r="J51" s="82" t="n">
        <f aca="false">'Low pensions'!W51</f>
        <v>96861.7785043241</v>
      </c>
      <c r="K51" s="9"/>
      <c r="L51" s="82" t="n">
        <f aca="false">'Low pensions'!N51</f>
        <v>3495560.66605656</v>
      </c>
      <c r="M51" s="67"/>
      <c r="N51" s="82" t="n">
        <f aca="false">'Low pensions'!L51</f>
        <v>850924.533502258</v>
      </c>
      <c r="O51" s="9"/>
      <c r="P51" s="82" t="n">
        <f aca="false">'Low pensions'!X51</f>
        <v>22820016.6333667</v>
      </c>
      <c r="Q51" s="67"/>
      <c r="R51" s="82" t="n">
        <f aca="false">'Low SIPA income'!G46</f>
        <v>21449002.5405855</v>
      </c>
      <c r="S51" s="67"/>
      <c r="T51" s="82" t="n">
        <f aca="false">'Low SIPA income'!J46</f>
        <v>82012120.2354421</v>
      </c>
      <c r="U51" s="9"/>
      <c r="V51" s="82" t="n">
        <f aca="false">'Low SIPA income'!F46</f>
        <v>98836.2076995633</v>
      </c>
      <c r="W51" s="67"/>
      <c r="X51" s="82" t="n">
        <f aca="false">'Low SIPA income'!M46</f>
        <v>248248.058471933</v>
      </c>
      <c r="Y51" s="9"/>
      <c r="Z51" s="9" t="n">
        <f aca="false">R51+V51-N51-L51-F51</f>
        <v>-2823921.79858436</v>
      </c>
      <c r="AA51" s="9"/>
      <c r="AB51" s="9" t="n">
        <f aca="false">T51-P51-D51</f>
        <v>-50981052.9473944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0.0145503009829048</v>
      </c>
      <c r="AI51" s="40"/>
      <c r="AJ51" s="40" t="n">
        <f aca="false">AB51/AG51</f>
        <v>-0.00964722244922911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11987630</v>
      </c>
      <c r="AX51" s="7"/>
      <c r="AY51" s="40" t="n">
        <f aca="false">(AW51-AW50)/AW50</f>
        <v>0.00446417162287725</v>
      </c>
      <c r="AZ51" s="39" t="n">
        <f aca="false">workers_and_wage_low!B39</f>
        <v>5939.85277362853</v>
      </c>
      <c r="BA51" s="40" t="n">
        <f aca="false">(AZ51-AZ50)/AZ50</f>
        <v>-0.00225249241949591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0.0134234252375671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111386989.949516</v>
      </c>
      <c r="E52" s="9"/>
      <c r="F52" s="67" t="n">
        <f aca="false">'Low pensions'!I52</f>
        <v>20245903.936188</v>
      </c>
      <c r="G52" s="82" t="n">
        <f aca="false">'Low pensions'!K52</f>
        <v>586103.857385803</v>
      </c>
      <c r="H52" s="82" t="n">
        <f aca="false">'Low pensions'!V52</f>
        <v>3224570.49474161</v>
      </c>
      <c r="I52" s="82" t="n">
        <f aca="false">'Low pensions'!M52</f>
        <v>18126.9234243031</v>
      </c>
      <c r="J52" s="82" t="n">
        <f aca="false">'Low pensions'!W52</f>
        <v>99728.9843734511</v>
      </c>
      <c r="K52" s="9"/>
      <c r="L52" s="82" t="n">
        <f aca="false">'Low pensions'!N52</f>
        <v>3512249.96209959</v>
      </c>
      <c r="M52" s="67"/>
      <c r="N52" s="82" t="n">
        <f aca="false">'Low pensions'!L52</f>
        <v>862117.956668113</v>
      </c>
      <c r="O52" s="9"/>
      <c r="P52" s="82" t="n">
        <f aca="false">'Low pensions'!X52</f>
        <v>22968200.3815364</v>
      </c>
      <c r="Q52" s="67"/>
      <c r="R52" s="82" t="n">
        <f aca="false">'Low SIPA income'!G47</f>
        <v>18700307.6712265</v>
      </c>
      <c r="S52" s="67"/>
      <c r="T52" s="82" t="n">
        <f aca="false">'Low SIPA income'!J47</f>
        <v>71502247.1683908</v>
      </c>
      <c r="U52" s="9"/>
      <c r="V52" s="82" t="n">
        <f aca="false">'Low SIPA income'!F47</f>
        <v>102327.861005856</v>
      </c>
      <c r="W52" s="67"/>
      <c r="X52" s="82" t="n">
        <f aca="false">'Low SIPA income'!M47</f>
        <v>257018.084905759</v>
      </c>
      <c r="Y52" s="9"/>
      <c r="Z52" s="9" t="n">
        <f aca="false">R52+V52-N52-L52-F52</f>
        <v>-5817636.32272342</v>
      </c>
      <c r="AA52" s="9"/>
      <c r="AB52" s="9" t="n">
        <f aca="false">T52-P52-D52</f>
        <v>-62852943.1626614</v>
      </c>
      <c r="AC52" s="50"/>
      <c r="AD52" s="9"/>
      <c r="AE52" s="9"/>
      <c r="AF52" s="9"/>
      <c r="AG52" s="9" t="n">
        <f aca="false">AG51*'Pessimist macro hypothesis'!B34/'Pessimist macro hypothesis'!B33</f>
        <v>5296363568.61086</v>
      </c>
      <c r="AH52" s="40" t="n">
        <f aca="false">(AG52-AG51)/AG51</f>
        <v>0.0022389606410296</v>
      </c>
      <c r="AI52" s="40"/>
      <c r="AJ52" s="40" t="n">
        <f aca="false">AB52/AG52</f>
        <v>-0.0118671881845805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12017647</v>
      </c>
      <c r="AX52" s="7"/>
      <c r="AY52" s="40" t="n">
        <f aca="false">(AW52-AW51)/AW51</f>
        <v>0.00250399787113883</v>
      </c>
      <c r="AZ52" s="39" t="n">
        <f aca="false">workers_and_wage_low!B40</f>
        <v>5955.93127702596</v>
      </c>
      <c r="BA52" s="40" t="n">
        <f aca="false">(AZ52-AZ51)/AZ51</f>
        <v>0.00270688584552371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0.0154261657448456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112566801.481381</v>
      </c>
      <c r="E53" s="9"/>
      <c r="F53" s="67" t="n">
        <f aca="false">'Low pensions'!I53</f>
        <v>20460348.6477991</v>
      </c>
      <c r="G53" s="82" t="n">
        <f aca="false">'Low pensions'!K53</f>
        <v>675432.967870831</v>
      </c>
      <c r="H53" s="82" t="n">
        <f aca="false">'Low pensions'!V53</f>
        <v>3716032.90428164</v>
      </c>
      <c r="I53" s="82" t="n">
        <f aca="false">'Low pensions'!M53</f>
        <v>20889.6794186855</v>
      </c>
      <c r="J53" s="82" t="n">
        <f aca="false">'Low pensions'!W53</f>
        <v>114928.852709741</v>
      </c>
      <c r="K53" s="9"/>
      <c r="L53" s="82" t="n">
        <f aca="false">'Low pensions'!N53</f>
        <v>3530049.75838407</v>
      </c>
      <c r="M53" s="67"/>
      <c r="N53" s="82" t="n">
        <f aca="false">'Low pensions'!L53</f>
        <v>873749.725060377</v>
      </c>
      <c r="O53" s="9"/>
      <c r="P53" s="82" t="n">
        <f aca="false">'Low pensions'!X53</f>
        <v>23124558.1668409</v>
      </c>
      <c r="Q53" s="67"/>
      <c r="R53" s="82" t="n">
        <f aca="false">'Low SIPA income'!G48</f>
        <v>21444341.8337429</v>
      </c>
      <c r="S53" s="67"/>
      <c r="T53" s="82" t="n">
        <f aca="false">'Low SIPA income'!J48</f>
        <v>81994299.6188779</v>
      </c>
      <c r="U53" s="9"/>
      <c r="V53" s="82" t="n">
        <f aca="false">'Low SIPA income'!F48</f>
        <v>104323.442592455</v>
      </c>
      <c r="W53" s="67"/>
      <c r="X53" s="82" t="n">
        <f aca="false">'Low SIPA income'!M48</f>
        <v>262030.410509161</v>
      </c>
      <c r="Y53" s="9"/>
      <c r="Z53" s="9" t="n">
        <f aca="false">R53+V53-N53-L53-F53</f>
        <v>-3315482.85490829</v>
      </c>
      <c r="AA53" s="9"/>
      <c r="AB53" s="9" t="n">
        <f aca="false">T53-P53-D53</f>
        <v>-53697060.0293442</v>
      </c>
      <c r="AC53" s="50"/>
      <c r="AD53" s="9"/>
      <c r="AE53" s="9"/>
      <c r="AF53" s="9"/>
      <c r="AG53" s="9" t="n">
        <f aca="false">AG52*'Pessimist macro hypothesis'!B35/'Pessimist macro hypothesis'!B34</f>
        <v>5355530231.18955</v>
      </c>
      <c r="AH53" s="40" t="n">
        <f aca="false">(AG53-AG52)/AG52</f>
        <v>0.0111711860056869</v>
      </c>
      <c r="AI53" s="40" t="n">
        <f aca="false">(AG53-AG49)/AG49</f>
        <v>0.0399158160313881</v>
      </c>
      <c r="AJ53" s="40" t="n">
        <f aca="false">AB53/AG53</f>
        <v>-0.0100264694085047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12052375</v>
      </c>
      <c r="AX53" s="7"/>
      <c r="AY53" s="40" t="n">
        <f aca="false">(AW53-AW52)/AW52</f>
        <v>0.00288975038125184</v>
      </c>
      <c r="AZ53" s="39" t="n">
        <f aca="false">workers_and_wage_low!B41</f>
        <v>5931.23154931589</v>
      </c>
      <c r="BA53" s="40" t="n">
        <f aca="false">(AZ53-AZ52)/AZ52</f>
        <v>-0.00414708071017278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0.013478594221348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113335194.244983</v>
      </c>
      <c r="E54" s="6"/>
      <c r="F54" s="8" t="n">
        <f aca="false">'Low pensions'!I54</f>
        <v>20600013.1282218</v>
      </c>
      <c r="G54" s="81" t="n">
        <f aca="false">'Low pensions'!K54</f>
        <v>754372.85241504</v>
      </c>
      <c r="H54" s="81" t="n">
        <f aca="false">'Low pensions'!V54</f>
        <v>4150336.8580125</v>
      </c>
      <c r="I54" s="81" t="n">
        <f aca="false">'Low pensions'!M54</f>
        <v>23331.1191468568</v>
      </c>
      <c r="J54" s="81" t="n">
        <f aca="false">'Low pensions'!W54</f>
        <v>128360.933752964</v>
      </c>
      <c r="K54" s="6"/>
      <c r="L54" s="81" t="n">
        <f aca="false">'Low pensions'!N54</f>
        <v>4285761.27885089</v>
      </c>
      <c r="M54" s="8"/>
      <c r="N54" s="81" t="n">
        <f aca="false">'Low pensions'!L54</f>
        <v>881408.911465805</v>
      </c>
      <c r="O54" s="6"/>
      <c r="P54" s="81" t="n">
        <f aca="false">'Low pensions'!X54</f>
        <v>27088087.422822</v>
      </c>
      <c r="Q54" s="8"/>
      <c r="R54" s="81" t="n">
        <f aca="false">'Low SIPA income'!G49</f>
        <v>18692822.8370315</v>
      </c>
      <c r="S54" s="8"/>
      <c r="T54" s="81" t="n">
        <f aca="false">'Low SIPA income'!J49</f>
        <v>71473628.256123</v>
      </c>
      <c r="U54" s="6"/>
      <c r="V54" s="81" t="n">
        <f aca="false">'Low SIPA income'!F49</f>
        <v>104284.490594362</v>
      </c>
      <c r="W54" s="8"/>
      <c r="X54" s="81" t="n">
        <f aca="false">'Low SIPA income'!M49</f>
        <v>261932.574320123</v>
      </c>
      <c r="Y54" s="6"/>
      <c r="Z54" s="6" t="n">
        <f aca="false">R54+V54-N54-L54-F54</f>
        <v>-6970075.99091261</v>
      </c>
      <c r="AA54" s="6"/>
      <c r="AB54" s="6" t="n">
        <f aca="false">T54-P54-D54</f>
        <v>-68949653.4116817</v>
      </c>
      <c r="AC54" s="50"/>
      <c r="AD54" s="6"/>
      <c r="AE54" s="6"/>
      <c r="AF54" s="6"/>
      <c r="AG54" s="6" t="n">
        <f aca="false">AG53*'Pessimist macro hypothesis'!B36/'Pessimist macro hypothesis'!B35</f>
        <v>5391048935.33666</v>
      </c>
      <c r="AH54" s="61" t="n">
        <f aca="false">(AG54-AG53)/AG53</f>
        <v>0.00663215454190847</v>
      </c>
      <c r="AI54" s="61"/>
      <c r="AJ54" s="61" t="n">
        <f aca="false">AB54/AG54</f>
        <v>-0.0127896545252517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0.00379887167381773</v>
      </c>
      <c r="AV54" s="5"/>
      <c r="AW54" s="65" t="n">
        <f aca="false">workers_and_wage_low!C42</f>
        <v>12077010</v>
      </c>
      <c r="AX54" s="5"/>
      <c r="AY54" s="61" t="n">
        <f aca="false">(AW54-AW53)/AW53</f>
        <v>0.00204399547806968</v>
      </c>
      <c r="AZ54" s="66" t="n">
        <f aca="false">workers_and_wage_low!B42</f>
        <v>5938.76523623788</v>
      </c>
      <c r="BA54" s="61" t="n">
        <f aca="false">(AZ54-AZ53)/AZ53</f>
        <v>0.00127017245227225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0.0154716857617852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114523011.370427</v>
      </c>
      <c r="E55" s="9"/>
      <c r="F55" s="67" t="n">
        <f aca="false">'Low pensions'!I55</f>
        <v>20815912.9512298</v>
      </c>
      <c r="G55" s="82" t="n">
        <f aca="false">'Low pensions'!K55</f>
        <v>803918.916146265</v>
      </c>
      <c r="H55" s="82" t="n">
        <f aca="false">'Low pensions'!V55</f>
        <v>4422924.68220956</v>
      </c>
      <c r="I55" s="82" t="n">
        <f aca="false">'Low pensions'!M55</f>
        <v>24863.4716333897</v>
      </c>
      <c r="J55" s="82" t="n">
        <f aca="false">'Low pensions'!W55</f>
        <v>136791.485016791</v>
      </c>
      <c r="K55" s="9"/>
      <c r="L55" s="82" t="n">
        <f aca="false">'Low pensions'!N55</f>
        <v>3530918.69901307</v>
      </c>
      <c r="M55" s="67"/>
      <c r="N55" s="82" t="n">
        <f aca="false">'Low pensions'!L55</f>
        <v>891665.227651581</v>
      </c>
      <c r="O55" s="9"/>
      <c r="P55" s="82" t="n">
        <f aca="false">'Low pensions'!X55</f>
        <v>23227632.9132245</v>
      </c>
      <c r="Q55" s="67"/>
      <c r="R55" s="82" t="n">
        <f aca="false">'Low SIPA income'!G50</f>
        <v>21622103.4687372</v>
      </c>
      <c r="S55" s="67"/>
      <c r="T55" s="82" t="n">
        <f aca="false">'Low SIPA income'!J50</f>
        <v>82673986.637182</v>
      </c>
      <c r="U55" s="9"/>
      <c r="V55" s="82" t="n">
        <f aca="false">'Low SIPA income'!F50</f>
        <v>102923.488047129</v>
      </c>
      <c r="W55" s="67"/>
      <c r="X55" s="82" t="n">
        <f aca="false">'Low SIPA income'!M50</f>
        <v>258514.128309397</v>
      </c>
      <c r="Y55" s="9"/>
      <c r="Z55" s="9" t="n">
        <f aca="false">R55+V55-N55-L55-F55</f>
        <v>-3513469.92111008</v>
      </c>
      <c r="AA55" s="9"/>
      <c r="AB55" s="9" t="n">
        <f aca="false">T55-P55-D55</f>
        <v>-55076657.6464692</v>
      </c>
      <c r="AC55" s="50"/>
      <c r="AD55" s="9"/>
      <c r="AE55" s="9"/>
      <c r="AF55" s="9"/>
      <c r="AG55" s="9" t="n">
        <f aca="false">AG54*'Pessimist macro hypothesis'!B37/'Pessimist macro hypothesis'!B36</f>
        <v>5416645002.85829</v>
      </c>
      <c r="AH55" s="40" t="n">
        <f aca="false">(AG55-AG54)/AG54</f>
        <v>0.00474788261591344</v>
      </c>
      <c r="AI55" s="40"/>
      <c r="AJ55" s="40" t="n">
        <f aca="false">AB55/AG55</f>
        <v>-0.0101680390015233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12115522</v>
      </c>
      <c r="AX55" s="7"/>
      <c r="AY55" s="40" t="n">
        <f aca="false">(AW55-AW54)/AW54</f>
        <v>0.0031888687680146</v>
      </c>
      <c r="AZ55" s="39" t="n">
        <f aca="false">workers_and_wage_low!B43</f>
        <v>5924.7126010908</v>
      </c>
      <c r="BA55" s="40" t="n">
        <f aca="false">(AZ55-AZ54)/AZ54</f>
        <v>-0.00236625537263721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0.0134827982580324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115602179.591707</v>
      </c>
      <c r="E56" s="9"/>
      <c r="F56" s="67" t="n">
        <f aca="false">'Low pensions'!I56</f>
        <v>21012064.5498046</v>
      </c>
      <c r="G56" s="82" t="n">
        <f aca="false">'Low pensions'!K56</f>
        <v>876861.538129266</v>
      </c>
      <c r="H56" s="82" t="n">
        <f aca="false">'Low pensions'!V56</f>
        <v>4824233.46680718</v>
      </c>
      <c r="I56" s="82" t="n">
        <f aca="false">'Low pensions'!M56</f>
        <v>27119.4290143074</v>
      </c>
      <c r="J56" s="82" t="n">
        <f aca="false">'Low pensions'!W56</f>
        <v>149203.096911564</v>
      </c>
      <c r="K56" s="9"/>
      <c r="L56" s="82" t="n">
        <f aca="false">'Low pensions'!N56</f>
        <v>3502216.35429271</v>
      </c>
      <c r="M56" s="67"/>
      <c r="N56" s="82" t="n">
        <f aca="false">'Low pensions'!L56</f>
        <v>902105.989078142</v>
      </c>
      <c r="O56" s="9"/>
      <c r="P56" s="82" t="n">
        <f aca="false">'Low pensions'!X56</f>
        <v>23136138.2988717</v>
      </c>
      <c r="Q56" s="67"/>
      <c r="R56" s="82" t="n">
        <f aca="false">'Low SIPA income'!G51</f>
        <v>18912033.3098045</v>
      </c>
      <c r="S56" s="67"/>
      <c r="T56" s="82" t="n">
        <f aca="false">'Low SIPA income'!J51</f>
        <v>72311798.4981149</v>
      </c>
      <c r="U56" s="9"/>
      <c r="V56" s="82" t="n">
        <f aca="false">'Low SIPA income'!F51</f>
        <v>101892.369479324</v>
      </c>
      <c r="W56" s="67"/>
      <c r="X56" s="82" t="n">
        <f aca="false">'Low SIPA income'!M51</f>
        <v>255924.255746803</v>
      </c>
      <c r="Y56" s="9"/>
      <c r="Z56" s="9" t="n">
        <f aca="false">R56+V56-N56-L56-F56</f>
        <v>-6402461.21389161</v>
      </c>
      <c r="AA56" s="9"/>
      <c r="AB56" s="9" t="n">
        <f aca="false">T56-P56-D56</f>
        <v>-66426519.3924639</v>
      </c>
      <c r="AC56" s="50"/>
      <c r="AD56" s="9"/>
      <c r="AE56" s="9"/>
      <c r="AF56" s="9"/>
      <c r="AG56" s="9" t="n">
        <f aca="false">AG55*'Pessimist macro hypothesis'!B38/'Pessimist macro hypothesis'!B37</f>
        <v>5428772657.82613</v>
      </c>
      <c r="AH56" s="40" t="n">
        <f aca="false">(AG56-AG55)/AG55</f>
        <v>0.00223896064103142</v>
      </c>
      <c r="AI56" s="40"/>
      <c r="AJ56" s="40" t="n">
        <f aca="false">AB56/AG56</f>
        <v>-0.0122360105274814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12146048</v>
      </c>
      <c r="AX56" s="7"/>
      <c r="AY56" s="40" t="n">
        <f aca="false">(AW56-AW55)/AW55</f>
        <v>0.00251957777799421</v>
      </c>
      <c r="AZ56" s="39" t="n">
        <f aca="false">workers_and_wage_low!B44</f>
        <v>5945.54629976292</v>
      </c>
      <c r="BA56" s="40" t="n">
        <f aca="false">(AZ56-AZ55)/AZ55</f>
        <v>0.00351640663013539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0.0155329493014826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116162807.064091</v>
      </c>
      <c r="E57" s="9"/>
      <c r="F57" s="67" t="n">
        <f aca="false">'Low pensions'!I57</f>
        <v>21113965.2291838</v>
      </c>
      <c r="G57" s="82" t="n">
        <f aca="false">'Low pensions'!K57</f>
        <v>907555.64208264</v>
      </c>
      <c r="H57" s="82" t="n">
        <f aca="false">'Low pensions'!V57</f>
        <v>4993103.37053387</v>
      </c>
      <c r="I57" s="82" t="n">
        <f aca="false">'Low pensions'!M57</f>
        <v>28068.731198432</v>
      </c>
      <c r="J57" s="82" t="n">
        <f aca="false">'Low pensions'!W57</f>
        <v>154425.877439191</v>
      </c>
      <c r="K57" s="9"/>
      <c r="L57" s="82" t="n">
        <f aca="false">'Low pensions'!N57</f>
        <v>3516681.02951476</v>
      </c>
      <c r="M57" s="67"/>
      <c r="N57" s="82" t="n">
        <f aca="false">'Low pensions'!L57</f>
        <v>907563.25103372</v>
      </c>
      <c r="O57" s="9"/>
      <c r="P57" s="82" t="n">
        <f aca="false">'Low pensions'!X57</f>
        <v>23241219.8124881</v>
      </c>
      <c r="Q57" s="67"/>
      <c r="R57" s="82" t="n">
        <f aca="false">'Low SIPA income'!G52</f>
        <v>21951016.6179068</v>
      </c>
      <c r="S57" s="67"/>
      <c r="T57" s="82" t="n">
        <f aca="false">'Low SIPA income'!J52</f>
        <v>83931614.5704936</v>
      </c>
      <c r="U57" s="9"/>
      <c r="V57" s="82" t="n">
        <f aca="false">'Low SIPA income'!F52</f>
        <v>102495.974617635</v>
      </c>
      <c r="W57" s="67"/>
      <c r="X57" s="82" t="n">
        <f aca="false">'Low SIPA income'!M52</f>
        <v>257440.337830048</v>
      </c>
      <c r="Y57" s="9"/>
      <c r="Z57" s="9" t="n">
        <f aca="false">R57+V57-N57-L57-F57</f>
        <v>-3484696.9172079</v>
      </c>
      <c r="AA57" s="9"/>
      <c r="AB57" s="9" t="n">
        <f aca="false">T57-P57-D57</f>
        <v>-55472412.3060852</v>
      </c>
      <c r="AC57" s="50"/>
      <c r="AD57" s="9"/>
      <c r="AE57" s="9"/>
      <c r="AF57" s="9"/>
      <c r="AG57" s="9" t="n">
        <f aca="false">AG56*'Pessimist macro hypothesis'!B39/'Pessimist macro hypothesis'!B38</f>
        <v>5437331057.64237</v>
      </c>
      <c r="AH57" s="40" t="n">
        <f aca="false">(AG57-AG56)/AG56</f>
        <v>0.00157648889641761</v>
      </c>
      <c r="AI57" s="40" t="n">
        <f aca="false">(AG57-AG53)/AG53</f>
        <v>0.0152740854633629</v>
      </c>
      <c r="AJ57" s="40" t="n">
        <f aca="false">AB57/AG57</f>
        <v>-0.0102021399318912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12223374</v>
      </c>
      <c r="AX57" s="7"/>
      <c r="AY57" s="40" t="n">
        <f aca="false">(AW57-AW56)/AW56</f>
        <v>0.00636635060226997</v>
      </c>
      <c r="AZ57" s="39" t="n">
        <f aca="false">workers_and_wage_low!B45</f>
        <v>5940.49447981184</v>
      </c>
      <c r="BA57" s="40" t="n">
        <f aca="false">(AZ57-AZ56)/AZ56</f>
        <v>-0.000849681374323583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0.0135051440914827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117035757.622736</v>
      </c>
      <c r="E58" s="6"/>
      <c r="F58" s="8" t="n">
        <f aca="false">'Low pensions'!I58</f>
        <v>21272634.3265299</v>
      </c>
      <c r="G58" s="81" t="n">
        <f aca="false">'Low pensions'!K58</f>
        <v>1010704.10889026</v>
      </c>
      <c r="H58" s="81" t="n">
        <f aca="false">'Low pensions'!V58</f>
        <v>5560595.8011915</v>
      </c>
      <c r="I58" s="81" t="n">
        <f aca="false">'Low pensions'!M58</f>
        <v>31258.889965678</v>
      </c>
      <c r="J58" s="81" t="n">
        <f aca="false">'Low pensions'!W58</f>
        <v>171977.189727571</v>
      </c>
      <c r="K58" s="6"/>
      <c r="L58" s="81" t="n">
        <f aca="false">'Low pensions'!N58</f>
        <v>4311306.56086937</v>
      </c>
      <c r="M58" s="8"/>
      <c r="N58" s="81" t="n">
        <f aca="false">'Low pensions'!L58</f>
        <v>915859.054746613</v>
      </c>
      <c r="O58" s="6"/>
      <c r="P58" s="81" t="n">
        <f aca="false">'Low pensions'!X58</f>
        <v>27410176.5365485</v>
      </c>
      <c r="Q58" s="8"/>
      <c r="R58" s="81" t="n">
        <f aca="false">'Low SIPA income'!G53</f>
        <v>19223459.1611167</v>
      </c>
      <c r="S58" s="8"/>
      <c r="T58" s="81" t="n">
        <f aca="false">'Low SIPA income'!J53</f>
        <v>73502562.2324152</v>
      </c>
      <c r="U58" s="6"/>
      <c r="V58" s="81" t="n">
        <f aca="false">'Low SIPA income'!F53</f>
        <v>101884.644793097</v>
      </c>
      <c r="W58" s="8"/>
      <c r="X58" s="81" t="n">
        <f aca="false">'Low SIPA income'!M53</f>
        <v>255904.853562089</v>
      </c>
      <c r="Y58" s="6"/>
      <c r="Z58" s="6" t="n">
        <f aca="false">R58+V58-N58-L58-F58</f>
        <v>-7174456.13623603</v>
      </c>
      <c r="AA58" s="6"/>
      <c r="AB58" s="6" t="n">
        <f aca="false">T58-P58-D58</f>
        <v>-70943371.9268697</v>
      </c>
      <c r="AC58" s="50"/>
      <c r="AD58" s="6"/>
      <c r="AE58" s="6"/>
      <c r="AF58" s="6"/>
      <c r="AG58" s="6" t="n">
        <f aca="false">BF58/100*$AG$57</f>
        <v>5475693493.39461</v>
      </c>
      <c r="AH58" s="61" t="n">
        <f aca="false">(AG58-AG57)/AG57</f>
        <v>0.0070553798077693</v>
      </c>
      <c r="AI58" s="61"/>
      <c r="AJ58" s="61" t="n">
        <f aca="false">AB58/AG58</f>
        <v>-0.0129560524182826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0.00662335115826763</v>
      </c>
      <c r="AV58" s="5"/>
      <c r="AW58" s="65" t="n">
        <f aca="false">workers_and_wage_low!C46</f>
        <v>12279486</v>
      </c>
      <c r="AX58" s="5"/>
      <c r="AY58" s="61" t="n">
        <f aca="false">(AW58-AW57)/AW57</f>
        <v>0.00459054922151609</v>
      </c>
      <c r="AZ58" s="66" t="n">
        <f aca="false">workers_and_wage_low!B46</f>
        <v>5955.06988319648</v>
      </c>
      <c r="BA58" s="61" t="n">
        <f aca="false">(AZ58-AZ57)/AZ57</f>
        <v>0.00245356736449817</v>
      </c>
      <c r="BB58" s="61"/>
      <c r="BC58" s="61"/>
      <c r="BD58" s="61"/>
      <c r="BE58" s="61"/>
      <c r="BF58" s="5" t="n">
        <f aca="false">BF57*(1+AY58)*(1+BA58)*(1-BE58)</f>
        <v>100.705537980777</v>
      </c>
      <c r="BG58" s="5"/>
      <c r="BH58" s="5"/>
      <c r="BI58" s="61" t="n">
        <f aca="false">T65/AG65</f>
        <v>0.0155841964765195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118092594.542001</v>
      </c>
      <c r="E59" s="9"/>
      <c r="F59" s="67" t="n">
        <f aca="false">'Low pensions'!I59</f>
        <v>21464726.9466226</v>
      </c>
      <c r="G59" s="82" t="n">
        <f aca="false">'Low pensions'!K59</f>
        <v>1102168.06979068</v>
      </c>
      <c r="H59" s="82" t="n">
        <f aca="false">'Low pensions'!V59</f>
        <v>6063803.52783434</v>
      </c>
      <c r="I59" s="82" t="n">
        <f aca="false">'Low pensions'!M59</f>
        <v>34087.6722615676</v>
      </c>
      <c r="J59" s="82" t="n">
        <f aca="false">'Low pensions'!W59</f>
        <v>187540.315293846</v>
      </c>
      <c r="K59" s="9"/>
      <c r="L59" s="82" t="n">
        <f aca="false">'Low pensions'!N59</f>
        <v>3643001.14172062</v>
      </c>
      <c r="M59" s="67"/>
      <c r="N59" s="82" t="n">
        <f aca="false">'Low pensions'!L59</f>
        <v>925599.299233332</v>
      </c>
      <c r="O59" s="9"/>
      <c r="P59" s="82" t="n">
        <f aca="false">'Low pensions'!X59</f>
        <v>23995924.4909245</v>
      </c>
      <c r="Q59" s="67"/>
      <c r="R59" s="82" t="n">
        <f aca="false">'Low SIPA income'!G54</f>
        <v>22302061.8058937</v>
      </c>
      <c r="S59" s="67"/>
      <c r="T59" s="82" t="n">
        <f aca="false">'Low SIPA income'!J54</f>
        <v>85273866.2724448</v>
      </c>
      <c r="U59" s="9"/>
      <c r="V59" s="82" t="n">
        <f aca="false">'Low SIPA income'!F54</f>
        <v>99966.0851832545</v>
      </c>
      <c r="W59" s="67"/>
      <c r="X59" s="82" t="n">
        <f aca="false">'Low SIPA income'!M54</f>
        <v>251085.984958248</v>
      </c>
      <c r="Y59" s="9"/>
      <c r="Z59" s="9" t="n">
        <f aca="false">R59+V59-N59-L59-F59</f>
        <v>-3631299.49649964</v>
      </c>
      <c r="AA59" s="9"/>
      <c r="AB59" s="9" t="n">
        <f aca="false">T59-P59-D59</f>
        <v>-56814652.7604808</v>
      </c>
      <c r="AC59" s="50"/>
      <c r="AD59" s="9"/>
      <c r="AE59" s="9"/>
      <c r="AF59" s="9"/>
      <c r="AG59" s="9" t="n">
        <f aca="false">BF59/100*$AG$57</f>
        <v>5527871778.56803</v>
      </c>
      <c r="AH59" s="40" t="n">
        <f aca="false">(AG59-AG58)/AG58</f>
        <v>0.00952907339250511</v>
      </c>
      <c r="AI59" s="40"/>
      <c r="AJ59" s="40" t="n">
        <f aca="false">AB59/AG59</f>
        <v>-0.0102778528584464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12345936</v>
      </c>
      <c r="AX59" s="7"/>
      <c r="AY59" s="40" t="n">
        <f aca="false">(AW59-AW58)/AW58</f>
        <v>0.00541146429093205</v>
      </c>
      <c r="AZ59" s="39" t="n">
        <f aca="false">workers_and_wage_low!B47</f>
        <v>5979.45855472297</v>
      </c>
      <c r="BA59" s="40" t="n">
        <f aca="false">(AZ59-AZ58)/AZ58</f>
        <v>0.00409544673779602</v>
      </c>
      <c r="BB59" s="40"/>
      <c r="BC59" s="40"/>
      <c r="BD59" s="40"/>
      <c r="BE59" s="40"/>
      <c r="BF59" s="7" t="n">
        <f aca="false">BF58*(1+AY59)*(1+BA59)*(1-BE59)</f>
        <v>101.665168443227</v>
      </c>
      <c r="BG59" s="7"/>
      <c r="BH59" s="7"/>
      <c r="BI59" s="40" t="n">
        <f aca="false">T66/AG66</f>
        <v>0.0135565544113056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118817441.946711</v>
      </c>
      <c r="E60" s="9"/>
      <c r="F60" s="67" t="n">
        <f aca="false">'Low pensions'!I60</f>
        <v>21596476.5426104</v>
      </c>
      <c r="G60" s="82" t="n">
        <f aca="false">'Low pensions'!K60</f>
        <v>1147061.06194186</v>
      </c>
      <c r="H60" s="82" t="n">
        <f aca="false">'Low pensions'!V60</f>
        <v>6310791.52507603</v>
      </c>
      <c r="I60" s="82" t="n">
        <f aca="false">'Low pensions'!M60</f>
        <v>35476.1153177894</v>
      </c>
      <c r="J60" s="82" t="n">
        <f aca="false">'Low pensions'!W60</f>
        <v>195179.119332248</v>
      </c>
      <c r="K60" s="9"/>
      <c r="L60" s="82" t="n">
        <f aca="false">'Low pensions'!N60</f>
        <v>3638437.86131546</v>
      </c>
      <c r="M60" s="67"/>
      <c r="N60" s="82" t="n">
        <f aca="false">'Low pensions'!L60</f>
        <v>932255.076441527</v>
      </c>
      <c r="O60" s="9"/>
      <c r="P60" s="82" t="n">
        <f aca="false">'Low pensions'!X60</f>
        <v>24008863.729637</v>
      </c>
      <c r="Q60" s="67"/>
      <c r="R60" s="82" t="n">
        <f aca="false">'Low SIPA income'!G55</f>
        <v>19567424.420932</v>
      </c>
      <c r="S60" s="67"/>
      <c r="T60" s="82" t="n">
        <f aca="false">'Low SIPA income'!J55</f>
        <v>74817743.2153728</v>
      </c>
      <c r="U60" s="9"/>
      <c r="V60" s="82" t="n">
        <f aca="false">'Low SIPA income'!F55</f>
        <v>103966.483978652</v>
      </c>
      <c r="W60" s="67"/>
      <c r="X60" s="82" t="n">
        <f aca="false">'Low SIPA income'!M55</f>
        <v>261133.833385312</v>
      </c>
      <c r="Y60" s="9"/>
      <c r="Z60" s="9" t="n">
        <f aca="false">R60+V60-N60-L60-F60</f>
        <v>-6495778.57545672</v>
      </c>
      <c r="AA60" s="9"/>
      <c r="AB60" s="9" t="n">
        <f aca="false">T60-P60-D60</f>
        <v>-68008562.4609747</v>
      </c>
      <c r="AC60" s="50"/>
      <c r="AD60" s="9"/>
      <c r="AE60" s="9"/>
      <c r="AF60" s="9"/>
      <c r="AG60" s="9" t="n">
        <f aca="false">BF60/100*$AG$57</f>
        <v>5550856564.6166</v>
      </c>
      <c r="AH60" s="40" t="n">
        <f aca="false">(AG60-AG59)/AG59</f>
        <v>0.00415798104031276</v>
      </c>
      <c r="AI60" s="40"/>
      <c r="AJ60" s="40" t="n">
        <f aca="false">AB60/AG60</f>
        <v>-0.0122519041285427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12363008</v>
      </c>
      <c r="AX60" s="7"/>
      <c r="AY60" s="40" t="n">
        <f aca="false">(AW60-AW59)/AW59</f>
        <v>0.00138280321556826</v>
      </c>
      <c r="AZ60" s="39" t="n">
        <f aca="false">workers_and_wage_low!B48</f>
        <v>5996.02970087383</v>
      </c>
      <c r="BA60" s="40" t="n">
        <f aca="false">(AZ60-AZ59)/AZ59</f>
        <v>0.00277134559913867</v>
      </c>
      <c r="BB60" s="40"/>
      <c r="BC60" s="40"/>
      <c r="BD60" s="40"/>
      <c r="BE60" s="40"/>
      <c r="BF60" s="7" t="n">
        <f aca="false">BF59*(1+AY60)*(1+BA60)*(1-BE60)</f>
        <v>102.087890286075</v>
      </c>
      <c r="BG60" s="7"/>
      <c r="BH60" s="7"/>
      <c r="BI60" s="40" t="n">
        <f aca="false">T67/AG67</f>
        <v>0.0156101453861175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119738438.938882</v>
      </c>
      <c r="E61" s="9"/>
      <c r="F61" s="67" t="n">
        <f aca="false">'Low pensions'!I61</f>
        <v>21763878.6479862</v>
      </c>
      <c r="G61" s="82" t="n">
        <f aca="false">'Low pensions'!K61</f>
        <v>1184010.3359546</v>
      </c>
      <c r="H61" s="82" t="n">
        <f aca="false">'Low pensions'!V61</f>
        <v>6514075.52889582</v>
      </c>
      <c r="I61" s="82" t="n">
        <f aca="false">'Low pensions'!M61</f>
        <v>36618.8763697299</v>
      </c>
      <c r="J61" s="82" t="n">
        <f aca="false">'Low pensions'!W61</f>
        <v>201466.253471004</v>
      </c>
      <c r="K61" s="9"/>
      <c r="L61" s="82" t="n">
        <f aca="false">'Low pensions'!N61</f>
        <v>3644872.47604346</v>
      </c>
      <c r="M61" s="67"/>
      <c r="N61" s="82" t="n">
        <f aca="false">'Low pensions'!L61</f>
        <v>939665.015245754</v>
      </c>
      <c r="O61" s="9"/>
      <c r="P61" s="82" t="n">
        <f aca="false">'Low pensions'!X61</f>
        <v>24083020.2730649</v>
      </c>
      <c r="Q61" s="67"/>
      <c r="R61" s="82" t="n">
        <f aca="false">'Low SIPA income'!G56</f>
        <v>22590048.4557892</v>
      </c>
      <c r="S61" s="67"/>
      <c r="T61" s="82" t="n">
        <f aca="false">'Low SIPA income'!J56</f>
        <v>86375008.1886127</v>
      </c>
      <c r="U61" s="9"/>
      <c r="V61" s="82" t="n">
        <f aca="false">'Low SIPA income'!F56</f>
        <v>103341.894141492</v>
      </c>
      <c r="W61" s="67"/>
      <c r="X61" s="82" t="n">
        <f aca="false">'Low SIPA income'!M56</f>
        <v>259565.043788613</v>
      </c>
      <c r="Y61" s="9"/>
      <c r="Z61" s="9" t="n">
        <f aca="false">R61+V61-N61-L61-F61</f>
        <v>-3655025.78934478</v>
      </c>
      <c r="AA61" s="9"/>
      <c r="AB61" s="9" t="n">
        <f aca="false">T61-P61-D61</f>
        <v>-57446451.0233344</v>
      </c>
      <c r="AC61" s="50"/>
      <c r="AD61" s="9"/>
      <c r="AE61" s="9"/>
      <c r="AF61" s="9"/>
      <c r="AG61" s="9" t="n">
        <f aca="false">BF61/100*$AG$57</f>
        <v>5582779376.37263</v>
      </c>
      <c r="AH61" s="40" t="n">
        <f aca="false">(AG61-AG60)/AG60</f>
        <v>0.00575097039248337</v>
      </c>
      <c r="AI61" s="40" t="n">
        <f aca="false">(AG61-AG57)/AG57</f>
        <v>0.0267499472054091</v>
      </c>
      <c r="AJ61" s="40" t="n">
        <f aca="false">AB61/AG61</f>
        <v>-0.0102899375294067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12414304</v>
      </c>
      <c r="AX61" s="7"/>
      <c r="AY61" s="40" t="n">
        <f aca="false">(AW61-AW60)/AW60</f>
        <v>0.00414915205102189</v>
      </c>
      <c r="AZ61" s="39" t="n">
        <f aca="false">workers_and_wage_low!B49</f>
        <v>6005.59456514842</v>
      </c>
      <c r="BA61" s="40" t="n">
        <f aca="false">(AZ61-AZ60)/AZ60</f>
        <v>0.00159519961570415</v>
      </c>
      <c r="BB61" s="40"/>
      <c r="BC61" s="40"/>
      <c r="BD61" s="40"/>
      <c r="BE61" s="40"/>
      <c r="BF61" s="7" t="n">
        <f aca="false">BF60*(1+AY61)*(1+BA61)*(1-BE61)</f>
        <v>102.674994720541</v>
      </c>
      <c r="BG61" s="7"/>
      <c r="BH61" s="7"/>
      <c r="BI61" s="40" t="n">
        <f aca="false">T68/AG68</f>
        <v>0.0136213413774875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119802177.154722</v>
      </c>
      <c r="E62" s="6"/>
      <c r="F62" s="8" t="n">
        <f aca="false">'Low pensions'!I62</f>
        <v>21775463.8231988</v>
      </c>
      <c r="G62" s="81" t="n">
        <f aca="false">'Low pensions'!K62</f>
        <v>1226712.70830027</v>
      </c>
      <c r="H62" s="81" t="n">
        <f aca="false">'Low pensions'!V62</f>
        <v>6749011.38230492</v>
      </c>
      <c r="I62" s="81" t="n">
        <f aca="false">'Low pensions'!M62</f>
        <v>37939.5682979466</v>
      </c>
      <c r="J62" s="81" t="n">
        <f aca="false">'Low pensions'!W62</f>
        <v>208732.310792937</v>
      </c>
      <c r="K62" s="6"/>
      <c r="L62" s="81" t="n">
        <f aca="false">'Low pensions'!N62</f>
        <v>4427028.4181923</v>
      </c>
      <c r="M62" s="8"/>
      <c r="N62" s="81" t="n">
        <f aca="false">'Low pensions'!L62</f>
        <v>940298.589131407</v>
      </c>
      <c r="O62" s="6"/>
      <c r="P62" s="81" t="n">
        <f aca="false">'Low pensions'!X62</f>
        <v>28145116.9116725</v>
      </c>
      <c r="Q62" s="8"/>
      <c r="R62" s="81" t="n">
        <f aca="false">'Low SIPA income'!G57</f>
        <v>19863068.8985991</v>
      </c>
      <c r="S62" s="8"/>
      <c r="T62" s="81" t="n">
        <f aca="false">'Low SIPA income'!J57</f>
        <v>75948165.4997425</v>
      </c>
      <c r="U62" s="6"/>
      <c r="V62" s="81" t="n">
        <f aca="false">'Low SIPA income'!F57</f>
        <v>103384.852797143</v>
      </c>
      <c r="W62" s="8"/>
      <c r="X62" s="81" t="n">
        <f aca="false">'Low SIPA income'!M57</f>
        <v>259672.943546283</v>
      </c>
      <c r="Y62" s="6"/>
      <c r="Z62" s="6" t="n">
        <f aca="false">R62+V62-N62-L62-F62</f>
        <v>-7176337.07912621</v>
      </c>
      <c r="AA62" s="6"/>
      <c r="AB62" s="6" t="n">
        <f aca="false">T62-P62-D62</f>
        <v>-71999128.5666522</v>
      </c>
      <c r="AC62" s="50"/>
      <c r="AD62" s="6"/>
      <c r="AE62" s="6"/>
      <c r="AF62" s="6"/>
      <c r="AG62" s="6" t="n">
        <f aca="false">BF62/100*$AG$57</f>
        <v>5632967581.82201</v>
      </c>
      <c r="AH62" s="61" t="n">
        <f aca="false">(AG62-AG61)/AG61</f>
        <v>0.00898982425524123</v>
      </c>
      <c r="AI62" s="61"/>
      <c r="AJ62" s="61" t="n">
        <f aca="false">AB62/AG62</f>
        <v>-0.0127817402675987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0.00481235852329283</v>
      </c>
      <c r="AV62" s="5"/>
      <c r="AW62" s="65" t="n">
        <f aca="false">workers_and_wage_low!C50</f>
        <v>12482780</v>
      </c>
      <c r="AX62" s="5"/>
      <c r="AY62" s="61" t="n">
        <f aca="false">(AW62-AW61)/AW61</f>
        <v>0.00551589521249037</v>
      </c>
      <c r="AZ62" s="66" t="n">
        <f aca="false">workers_and_wage_low!B50</f>
        <v>6026.34312763081</v>
      </c>
      <c r="BA62" s="61" t="n">
        <f aca="false">(AZ62-AZ61)/AZ61</f>
        <v>0.00345487232901133</v>
      </c>
      <c r="BB62" s="61"/>
      <c r="BC62" s="61"/>
      <c r="BD62" s="61"/>
      <c r="BE62" s="61"/>
      <c r="BF62" s="5" t="n">
        <f aca="false">BF61*(1+AY62)*(1+BA62)*(1-BE62)</f>
        <v>103.598024878486</v>
      </c>
      <c r="BG62" s="5"/>
      <c r="BH62" s="5"/>
      <c r="BI62" s="61" t="n">
        <f aca="false">T69/AG69</f>
        <v>0.015659274515324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119882131.312887</v>
      </c>
      <c r="E63" s="9"/>
      <c r="F63" s="67" t="n">
        <f aca="false">'Low pensions'!I63</f>
        <v>21789996.4378806</v>
      </c>
      <c r="G63" s="82" t="n">
        <f aca="false">'Low pensions'!K63</f>
        <v>1337898.65759425</v>
      </c>
      <c r="H63" s="82" t="n">
        <f aca="false">'Low pensions'!V63</f>
        <v>7360723.6701618</v>
      </c>
      <c r="I63" s="82" t="n">
        <f aca="false">'Low pensions'!M63</f>
        <v>41378.3089977603</v>
      </c>
      <c r="J63" s="82" t="n">
        <f aca="false">'Low pensions'!W63</f>
        <v>227651.247530777</v>
      </c>
      <c r="K63" s="9"/>
      <c r="L63" s="82" t="n">
        <f aca="false">'Low pensions'!N63</f>
        <v>3616263.97769254</v>
      </c>
      <c r="M63" s="67"/>
      <c r="N63" s="82" t="n">
        <f aca="false">'Low pensions'!L63</f>
        <v>941933.995557957</v>
      </c>
      <c r="O63" s="9"/>
      <c r="P63" s="82" t="n">
        <f aca="false">'Low pensions'!X63</f>
        <v>23947053.8993432</v>
      </c>
      <c r="Q63" s="67"/>
      <c r="R63" s="82" t="n">
        <f aca="false">'Low SIPA income'!G58</f>
        <v>22873203.3320693</v>
      </c>
      <c r="S63" s="67"/>
      <c r="T63" s="82" t="n">
        <f aca="false">'Low SIPA income'!J58</f>
        <v>87457675.3995844</v>
      </c>
      <c r="U63" s="9"/>
      <c r="V63" s="82" t="n">
        <f aca="false">'Low SIPA income'!F58</f>
        <v>105032.662096451</v>
      </c>
      <c r="W63" s="67"/>
      <c r="X63" s="82" t="n">
        <f aca="false">'Low SIPA income'!M58</f>
        <v>263811.76542954</v>
      </c>
      <c r="Y63" s="9"/>
      <c r="Z63" s="9" t="n">
        <f aca="false">R63+V63-N63-L63-F63</f>
        <v>-3369958.41696529</v>
      </c>
      <c r="AA63" s="9"/>
      <c r="AB63" s="9" t="n">
        <f aca="false">T63-P63-D63</f>
        <v>-56371509.8126459</v>
      </c>
      <c r="AC63" s="50"/>
      <c r="AD63" s="9"/>
      <c r="AE63" s="9"/>
      <c r="AF63" s="9"/>
      <c r="AG63" s="9" t="n">
        <f aca="false">BF63/100*$AG$57</f>
        <v>5630461652.97382</v>
      </c>
      <c r="AH63" s="40" t="n">
        <f aca="false">(AG63-AG62)/AG62</f>
        <v>-0.000444868324162268</v>
      </c>
      <c r="AI63" s="40"/>
      <c r="AJ63" s="40" t="n">
        <f aca="false">AB63/AG63</f>
        <v>-0.0100118806035864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12490942</v>
      </c>
      <c r="AX63" s="7"/>
      <c r="AY63" s="40" t="n">
        <f aca="false">(AW63-AW62)/AW62</f>
        <v>0.000653860758581021</v>
      </c>
      <c r="AZ63" s="39" t="n">
        <f aca="false">workers_and_wage_low!B51</f>
        <v>6019.72613576521</v>
      </c>
      <c r="BA63" s="40" t="n">
        <f aca="false">(AZ63-AZ62)/AZ62</f>
        <v>-0.00109801113634882</v>
      </c>
      <c r="BB63" s="40"/>
      <c r="BC63" s="40"/>
      <c r="BD63" s="40"/>
      <c r="BE63" s="40"/>
      <c r="BF63" s="7" t="n">
        <f aca="false">BF62*(1+AY63)*(1+BA63)*(1-BE63)</f>
        <v>103.551937398772</v>
      </c>
      <c r="BG63" s="7"/>
      <c r="BH63" s="7"/>
      <c r="BI63" s="40" t="n">
        <f aca="false">T70/AG70</f>
        <v>0.0135855412721219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120883036.028705</v>
      </c>
      <c r="E64" s="9"/>
      <c r="F64" s="67" t="n">
        <f aca="false">'Low pensions'!I64</f>
        <v>21971922.7179149</v>
      </c>
      <c r="G64" s="82" t="n">
        <f aca="false">'Low pensions'!K64</f>
        <v>1384701.80035271</v>
      </c>
      <c r="H64" s="82" t="n">
        <f aca="false">'Low pensions'!V64</f>
        <v>7618220.75245921</v>
      </c>
      <c r="I64" s="82" t="n">
        <f aca="false">'Low pensions'!M64</f>
        <v>42825.8288768877</v>
      </c>
      <c r="J64" s="82" t="n">
        <f aca="false">'Low pensions'!W64</f>
        <v>235615.074818325</v>
      </c>
      <c r="K64" s="9"/>
      <c r="L64" s="82" t="n">
        <f aca="false">'Low pensions'!N64</f>
        <v>3654108.57849824</v>
      </c>
      <c r="M64" s="67"/>
      <c r="N64" s="82" t="n">
        <f aca="false">'Low pensions'!L64</f>
        <v>951232.085261755</v>
      </c>
      <c r="O64" s="9"/>
      <c r="P64" s="82" t="n">
        <f aca="false">'Low pensions'!X64</f>
        <v>24194585.059</v>
      </c>
      <c r="Q64" s="67"/>
      <c r="R64" s="82" t="n">
        <f aca="false">'Low SIPA income'!G59</f>
        <v>19900606.9998112</v>
      </c>
      <c r="S64" s="67"/>
      <c r="T64" s="82" t="n">
        <f aca="false">'Low SIPA income'!J59</f>
        <v>76091695.6832177</v>
      </c>
      <c r="U64" s="9"/>
      <c r="V64" s="82" t="n">
        <f aca="false">'Low SIPA income'!F59</f>
        <v>105594.937316376</v>
      </c>
      <c r="W64" s="67"/>
      <c r="X64" s="82" t="n">
        <f aca="false">'Low SIPA income'!M59</f>
        <v>265224.03867355</v>
      </c>
      <c r="Y64" s="9"/>
      <c r="Z64" s="9" t="n">
        <f aca="false">R64+V64-N64-L64-F64</f>
        <v>-6571061.44454731</v>
      </c>
      <c r="AA64" s="9"/>
      <c r="AB64" s="9" t="n">
        <f aca="false">T64-P64-D64</f>
        <v>-68985925.4044873</v>
      </c>
      <c r="AC64" s="50"/>
      <c r="AD64" s="9"/>
      <c r="AE64" s="9"/>
      <c r="AF64" s="9"/>
      <c r="AG64" s="9" t="n">
        <f aca="false">BF64/100*$AG$57</f>
        <v>5634274996.82928</v>
      </c>
      <c r="AH64" s="40" t="n">
        <f aca="false">(AG64-AG63)/AG63</f>
        <v>0.000677270193900893</v>
      </c>
      <c r="AI64" s="40"/>
      <c r="AJ64" s="40" t="n">
        <f aca="false">AB64/AG64</f>
        <v>-0.0122439755679852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12499403</v>
      </c>
      <c r="AX64" s="7"/>
      <c r="AY64" s="40" t="n">
        <f aca="false">(AW64-AW63)/AW63</f>
        <v>0.000677370850012753</v>
      </c>
      <c r="AZ64" s="39" t="n">
        <f aca="false">workers_and_wage_low!B52</f>
        <v>6019.72553025314</v>
      </c>
      <c r="BA64" s="40" t="n">
        <f aca="false">(AZ64-AZ63)/AZ63</f>
        <v>-1.00587976664373E-007</v>
      </c>
      <c r="BB64" s="40"/>
      <c r="BC64" s="40"/>
      <c r="BD64" s="40"/>
      <c r="BE64" s="40"/>
      <c r="BF64" s="7" t="n">
        <f aca="false">BF63*(1+AY64)*(1+BA64)*(1-BE64)</f>
        <v>103.622070039493</v>
      </c>
      <c r="BG64" s="7"/>
      <c r="BH64" s="7"/>
      <c r="BI64" s="40" t="n">
        <f aca="false">T71/AG71</f>
        <v>0.015654175962614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121671917.481051</v>
      </c>
      <c r="E65" s="9"/>
      <c r="F65" s="67" t="n">
        <f aca="false">'Low pensions'!I65</f>
        <v>22115311.260046</v>
      </c>
      <c r="G65" s="82" t="n">
        <f aca="false">'Low pensions'!K65</f>
        <v>1426543.76164472</v>
      </c>
      <c r="H65" s="82" t="n">
        <f aca="false">'Low pensions'!V65</f>
        <v>7848422.87811345</v>
      </c>
      <c r="I65" s="82" t="n">
        <f aca="false">'Low pensions'!M65</f>
        <v>44119.9101539608</v>
      </c>
      <c r="J65" s="82" t="n">
        <f aca="false">'Low pensions'!W65</f>
        <v>242734.728189077</v>
      </c>
      <c r="K65" s="9"/>
      <c r="L65" s="82" t="n">
        <f aca="false">'Low pensions'!N65</f>
        <v>3563887.43885102</v>
      </c>
      <c r="M65" s="67"/>
      <c r="N65" s="82" t="n">
        <f aca="false">'Low pensions'!L65</f>
        <v>958369.503432777</v>
      </c>
      <c r="O65" s="9"/>
      <c r="P65" s="82" t="n">
        <f aca="false">'Low pensions'!X65</f>
        <v>23765695.1053755</v>
      </c>
      <c r="Q65" s="67"/>
      <c r="R65" s="82" t="n">
        <f aca="false">'Low SIPA income'!G60</f>
        <v>23194477.245294</v>
      </c>
      <c r="S65" s="67"/>
      <c r="T65" s="82" t="n">
        <f aca="false">'Low SIPA income'!J60</f>
        <v>88686094.052155</v>
      </c>
      <c r="U65" s="9"/>
      <c r="V65" s="82" t="n">
        <f aca="false">'Low SIPA income'!F60</f>
        <v>102287.963826376</v>
      </c>
      <c r="W65" s="67"/>
      <c r="X65" s="82" t="n">
        <f aca="false">'Low SIPA income'!M60</f>
        <v>256917.87469358</v>
      </c>
      <c r="Y65" s="9"/>
      <c r="Z65" s="9" t="n">
        <f aca="false">R65+V65-N65-L65-F65</f>
        <v>-3340802.9932094</v>
      </c>
      <c r="AA65" s="9"/>
      <c r="AB65" s="9" t="n">
        <f aca="false">T65-P65-D65</f>
        <v>-56751518.5342713</v>
      </c>
      <c r="AC65" s="50"/>
      <c r="AD65" s="9"/>
      <c r="AE65" s="9"/>
      <c r="AF65" s="9"/>
      <c r="AG65" s="9" t="n">
        <f aca="false">BF65/100*$AG$57</f>
        <v>5690771043.97247</v>
      </c>
      <c r="AH65" s="40" t="n">
        <f aca="false">(AG65-AG64)/AG64</f>
        <v>0.0100272079681915</v>
      </c>
      <c r="AI65" s="40" t="n">
        <f aca="false">(AG65-AG61)/AG61</f>
        <v>0.019343710420813</v>
      </c>
      <c r="AJ65" s="40" t="n">
        <f aca="false">AB65/AG65</f>
        <v>-0.00997255347223662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12562759</v>
      </c>
      <c r="AX65" s="7"/>
      <c r="AY65" s="40" t="n">
        <f aca="false">(AW65-AW64)/AW64</f>
        <v>0.00506872208216664</v>
      </c>
      <c r="AZ65" s="39" t="n">
        <f aca="false">workers_and_wage_low!B53</f>
        <v>6049.42372245005</v>
      </c>
      <c r="BA65" s="40" t="n">
        <f aca="false">(AZ65-AZ64)/AZ64</f>
        <v>0.00493347944979588</v>
      </c>
      <c r="BB65" s="40"/>
      <c r="BC65" s="40"/>
      <c r="BD65" s="40"/>
      <c r="BE65" s="40"/>
      <c r="BF65" s="7" t="n">
        <f aca="false">BF64*(1+AY65)*(1+BA65)*(1-BE65)</f>
        <v>104.661110085874</v>
      </c>
      <c r="BG65" s="7"/>
      <c r="BH65" s="7"/>
      <c r="BI65" s="40" t="n">
        <f aca="false">T72/AG72</f>
        <v>0.0135940290843322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121808131.069994</v>
      </c>
      <c r="E66" s="6"/>
      <c r="F66" s="8" t="n">
        <f aca="false">'Low pensions'!I66</f>
        <v>22140069.6922273</v>
      </c>
      <c r="G66" s="81" t="n">
        <f aca="false">'Low pensions'!K66</f>
        <v>1480375.69669539</v>
      </c>
      <c r="H66" s="81" t="n">
        <f aca="false">'Low pensions'!V66</f>
        <v>8144590.30177359</v>
      </c>
      <c r="I66" s="81" t="n">
        <f aca="false">'Low pensions'!M66</f>
        <v>45784.8153617138</v>
      </c>
      <c r="J66" s="81" t="n">
        <f aca="false">'Low pensions'!W66</f>
        <v>251894.545415682</v>
      </c>
      <c r="K66" s="6"/>
      <c r="L66" s="81" t="n">
        <f aca="false">'Low pensions'!N66</f>
        <v>4406914.36972201</v>
      </c>
      <c r="M66" s="8"/>
      <c r="N66" s="81" t="n">
        <f aca="false">'Low pensions'!L66</f>
        <v>959988.106925201</v>
      </c>
      <c r="O66" s="6"/>
      <c r="P66" s="81" t="n">
        <f aca="false">'Low pensions'!X66</f>
        <v>28149070.9360965</v>
      </c>
      <c r="Q66" s="8"/>
      <c r="R66" s="81" t="n">
        <f aca="false">'Low SIPA income'!G61</f>
        <v>20322867.6455088</v>
      </c>
      <c r="S66" s="8"/>
      <c r="T66" s="81" t="n">
        <f aca="false">'Low SIPA income'!J61</f>
        <v>77706245.8600905</v>
      </c>
      <c r="U66" s="6"/>
      <c r="V66" s="81" t="n">
        <f aca="false">'Low SIPA income'!F61</f>
        <v>104673.78110062</v>
      </c>
      <c r="W66" s="8"/>
      <c r="X66" s="81" t="n">
        <f aca="false">'Low SIPA income'!M61</f>
        <v>262910.359836275</v>
      </c>
      <c r="Y66" s="6"/>
      <c r="Z66" s="6" t="n">
        <f aca="false">R66+V66-N66-L66-F66</f>
        <v>-7079430.74226509</v>
      </c>
      <c r="AA66" s="6"/>
      <c r="AB66" s="6" t="n">
        <f aca="false">T66-P66-D66</f>
        <v>-72250956.1459999</v>
      </c>
      <c r="AC66" s="50"/>
      <c r="AD66" s="6"/>
      <c r="AE66" s="6"/>
      <c r="AF66" s="6"/>
      <c r="AG66" s="6" t="n">
        <f aca="false">BF66/100*$AG$57</f>
        <v>5732005604.26229</v>
      </c>
      <c r="AH66" s="61" t="n">
        <f aca="false">(AG66-AG65)/AG65</f>
        <v>0.00724586527400261</v>
      </c>
      <c r="AI66" s="61"/>
      <c r="AJ66" s="61" t="n">
        <f aca="false">AB66/AG66</f>
        <v>-0.0126048299904443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0.00445305243974242</v>
      </c>
      <c r="AV66" s="5"/>
      <c r="AW66" s="65" t="n">
        <f aca="false">workers_and_wage_low!C54</f>
        <v>12618921</v>
      </c>
      <c r="AX66" s="5"/>
      <c r="AY66" s="61" t="n">
        <f aca="false">(AW66-AW65)/AW65</f>
        <v>0.00447051479694866</v>
      </c>
      <c r="AZ66" s="66" t="n">
        <f aca="false">workers_and_wage_low!B54</f>
        <v>6066.13827082821</v>
      </c>
      <c r="BA66" s="61" t="n">
        <f aca="false">(AZ66-AZ65)/AZ65</f>
        <v>0.00276299845159228</v>
      </c>
      <c r="BB66" s="61"/>
      <c r="BC66" s="61"/>
      <c r="BD66" s="61"/>
      <c r="BE66" s="61"/>
      <c r="BF66" s="5" t="n">
        <f aca="false">BF65*(1+AY66)*(1+BA66)*(1-BE66)</f>
        <v>105.419470388983</v>
      </c>
      <c r="BG66" s="5"/>
      <c r="BH66" s="5"/>
      <c r="BI66" s="61" t="n">
        <f aca="false">T73/AG73</f>
        <v>0.015687521232645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122273604.858353</v>
      </c>
      <c r="E67" s="9"/>
      <c r="F67" s="67" t="n">
        <f aca="false">'Low pensions'!I67</f>
        <v>22224675.0631796</v>
      </c>
      <c r="G67" s="82" t="n">
        <f aca="false">'Low pensions'!K67</f>
        <v>1517652.46778391</v>
      </c>
      <c r="H67" s="82" t="n">
        <f aca="false">'Low pensions'!V67</f>
        <v>8349676.09787707</v>
      </c>
      <c r="I67" s="82" t="n">
        <f aca="false">'Low pensions'!M67</f>
        <v>46937.7051891931</v>
      </c>
      <c r="J67" s="82" t="n">
        <f aca="false">'Low pensions'!W67</f>
        <v>258237.405088981</v>
      </c>
      <c r="K67" s="9"/>
      <c r="L67" s="82" t="n">
        <f aca="false">'Low pensions'!N67</f>
        <v>3654379.49412899</v>
      </c>
      <c r="M67" s="67"/>
      <c r="N67" s="82" t="n">
        <f aca="false">'Low pensions'!L67</f>
        <v>964559.272796817</v>
      </c>
      <c r="O67" s="9"/>
      <c r="P67" s="82" t="n">
        <f aca="false">'Low pensions'!X67</f>
        <v>24269313.0951577</v>
      </c>
      <c r="Q67" s="67"/>
      <c r="R67" s="82" t="n">
        <f aca="false">'Low SIPA income'!G62</f>
        <v>23365041.1164144</v>
      </c>
      <c r="S67" s="67"/>
      <c r="T67" s="82" t="n">
        <f aca="false">'Low SIPA income'!J62</f>
        <v>89338259.7964445</v>
      </c>
      <c r="U67" s="9"/>
      <c r="V67" s="82" t="n">
        <f aca="false">'Low SIPA income'!F62</f>
        <v>102121.600808574</v>
      </c>
      <c r="W67" s="67"/>
      <c r="X67" s="82" t="n">
        <f aca="false">'Low SIPA income'!M62</f>
        <v>256500.018756653</v>
      </c>
      <c r="Y67" s="9"/>
      <c r="Z67" s="9" t="n">
        <f aca="false">R67+V67-N67-L67-F67</f>
        <v>-3376451.11288243</v>
      </c>
      <c r="AA67" s="9"/>
      <c r="AB67" s="9" t="n">
        <f aca="false">T67-P67-D67</f>
        <v>-57204658.1570666</v>
      </c>
      <c r="AC67" s="50"/>
      <c r="AD67" s="9"/>
      <c r="AE67" s="9"/>
      <c r="AF67" s="9"/>
      <c r="AG67" s="9" t="n">
        <f aca="false">BF67/100*$AG$57</f>
        <v>5723089541.23486</v>
      </c>
      <c r="AH67" s="40" t="n">
        <f aca="false">(AG67-AG66)/AG66</f>
        <v>-0.00155548749303346</v>
      </c>
      <c r="AI67" s="40"/>
      <c r="AJ67" s="40" t="n">
        <f aca="false">AB67/AG67</f>
        <v>-0.009995415543459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12596768</v>
      </c>
      <c r="AX67" s="7"/>
      <c r="AY67" s="40" t="n">
        <f aca="false">(AW67-AW66)/AW66</f>
        <v>-0.00175553836972274</v>
      </c>
      <c r="AZ67" s="39" t="n">
        <f aca="false">workers_and_wage_low!B55</f>
        <v>6067.3539412635</v>
      </c>
      <c r="BA67" s="40" t="n">
        <f aca="false">(AZ67-AZ66)/AZ66</f>
        <v>0.000200402691303303</v>
      </c>
      <c r="BB67" s="40"/>
      <c r="BC67" s="40"/>
      <c r="BD67" s="40"/>
      <c r="BE67" s="40"/>
      <c r="BF67" s="7" t="n">
        <f aca="false">BF66*(1+AY67)*(1+BA67)*(1-BE67)</f>
        <v>105.255491721271</v>
      </c>
      <c r="BG67" s="7"/>
      <c r="BH67" s="7"/>
      <c r="BI67" s="40" t="n">
        <f aca="false">T74/AG74</f>
        <v>0.013704459683522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122665695.5603</v>
      </c>
      <c r="E68" s="9"/>
      <c r="F68" s="67" t="n">
        <f aca="false">'Low pensions'!I68</f>
        <v>22295942.1895243</v>
      </c>
      <c r="G68" s="82" t="n">
        <f aca="false">'Low pensions'!K68</f>
        <v>1589775.53404635</v>
      </c>
      <c r="H68" s="82" t="n">
        <f aca="false">'Low pensions'!V68</f>
        <v>8746475.92870818</v>
      </c>
      <c r="I68" s="82" t="n">
        <f aca="false">'Low pensions'!M68</f>
        <v>49168.3154859694</v>
      </c>
      <c r="J68" s="82" t="n">
        <f aca="false">'Low pensions'!W68</f>
        <v>270509.564805407</v>
      </c>
      <c r="K68" s="9"/>
      <c r="L68" s="82" t="n">
        <f aca="false">'Low pensions'!N68</f>
        <v>3631404.46411148</v>
      </c>
      <c r="M68" s="67"/>
      <c r="N68" s="82" t="n">
        <f aca="false">'Low pensions'!L68</f>
        <v>969596.024086446</v>
      </c>
      <c r="O68" s="9"/>
      <c r="P68" s="82" t="n">
        <f aca="false">'Low pensions'!X68</f>
        <v>24177806.2746918</v>
      </c>
      <c r="Q68" s="67"/>
      <c r="R68" s="82" t="n">
        <f aca="false">'Low SIPA income'!G63</f>
        <v>20624952.2719697</v>
      </c>
      <c r="S68" s="67"/>
      <c r="T68" s="82" t="n">
        <f aca="false">'Low SIPA income'!J63</f>
        <v>78861292.611552</v>
      </c>
      <c r="U68" s="9"/>
      <c r="V68" s="82" t="n">
        <f aca="false">'Low SIPA income'!F63</f>
        <v>103635.528944458</v>
      </c>
      <c r="W68" s="67"/>
      <c r="X68" s="82" t="n">
        <f aca="false">'Low SIPA income'!M63</f>
        <v>260302.5697564</v>
      </c>
      <c r="Y68" s="9"/>
      <c r="Z68" s="9" t="n">
        <f aca="false">R68+V68-N68-L68-F68</f>
        <v>-6168354.87680807</v>
      </c>
      <c r="AA68" s="9"/>
      <c r="AB68" s="9" t="n">
        <f aca="false">T68-P68-D68</f>
        <v>-67982209.2234401</v>
      </c>
      <c r="AC68" s="50"/>
      <c r="AD68" s="9"/>
      <c r="AE68" s="9"/>
      <c r="AF68" s="9"/>
      <c r="AG68" s="9" t="n">
        <f aca="false">BF68/100*$AG$57</f>
        <v>5789539401.88954</v>
      </c>
      <c r="AH68" s="40" t="n">
        <f aca="false">(AG68-AG67)/AG67</f>
        <v>0.0116108371493939</v>
      </c>
      <c r="AI68" s="40"/>
      <c r="AJ68" s="40" t="n">
        <f aca="false">AB68/AG68</f>
        <v>-0.0117422483041143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12681440</v>
      </c>
      <c r="AX68" s="7"/>
      <c r="AY68" s="40" t="n">
        <f aca="false">(AW68-AW67)/AW67</f>
        <v>0.00672172417559806</v>
      </c>
      <c r="AZ68" s="39" t="n">
        <f aca="false">workers_and_wage_low!B56</f>
        <v>6096.81985836699</v>
      </c>
      <c r="BA68" s="40" t="n">
        <f aca="false">(AZ68-AZ67)/AZ67</f>
        <v>0.00485646912785094</v>
      </c>
      <c r="BB68" s="40"/>
      <c r="BC68" s="40"/>
      <c r="BD68" s="40"/>
      <c r="BE68" s="40"/>
      <c r="BF68" s="7" t="n">
        <f aca="false">BF67*(1+AY68)*(1+BA68)*(1-BE68)</f>
        <v>106.477596094726</v>
      </c>
      <c r="BG68" s="7"/>
      <c r="BH68" s="7"/>
      <c r="BI68" s="40" t="n">
        <f aca="false">T75/AG75</f>
        <v>0.0158060472534294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123930415.971535</v>
      </c>
      <c r="E69" s="9"/>
      <c r="F69" s="67" t="n">
        <f aca="false">'Low pensions'!I69</f>
        <v>22525820.0950463</v>
      </c>
      <c r="G69" s="82" t="n">
        <f aca="false">'Low pensions'!K69</f>
        <v>1679444.50071234</v>
      </c>
      <c r="H69" s="82" t="n">
        <f aca="false">'Low pensions'!V69</f>
        <v>9239808.12668211</v>
      </c>
      <c r="I69" s="82" t="n">
        <f aca="false">'Low pensions'!M69</f>
        <v>51941.5824962582</v>
      </c>
      <c r="J69" s="82" t="n">
        <f aca="false">'Low pensions'!W69</f>
        <v>285767.261649963</v>
      </c>
      <c r="K69" s="9"/>
      <c r="L69" s="82" t="n">
        <f aca="false">'Low pensions'!N69</f>
        <v>3663124.21414269</v>
      </c>
      <c r="M69" s="67"/>
      <c r="N69" s="82" t="n">
        <f aca="false">'Low pensions'!L69</f>
        <v>982069.494288404</v>
      </c>
      <c r="O69" s="9"/>
      <c r="P69" s="82" t="n">
        <f aca="false">'Low pensions'!X69</f>
        <v>24411025.5611756</v>
      </c>
      <c r="Q69" s="67"/>
      <c r="R69" s="82" t="n">
        <f aca="false">'Low SIPA income'!G64</f>
        <v>23722834.4442278</v>
      </c>
      <c r="S69" s="67"/>
      <c r="T69" s="82" t="n">
        <f aca="false">'Low SIPA income'!J64</f>
        <v>90706313.595895</v>
      </c>
      <c r="U69" s="9"/>
      <c r="V69" s="82" t="n">
        <f aca="false">'Low SIPA income'!F64</f>
        <v>100605.840489592</v>
      </c>
      <c r="W69" s="67"/>
      <c r="X69" s="82" t="n">
        <f aca="false">'Low SIPA income'!M64</f>
        <v>252692.865841195</v>
      </c>
      <c r="Y69" s="9"/>
      <c r="Z69" s="9" t="n">
        <f aca="false">R69+V69-N69-L69-F69</f>
        <v>-3347573.51875998</v>
      </c>
      <c r="AA69" s="9"/>
      <c r="AB69" s="9" t="n">
        <f aca="false">T69-P69-D69</f>
        <v>-57635127.9368154</v>
      </c>
      <c r="AC69" s="50"/>
      <c r="AD69" s="9"/>
      <c r="AE69" s="9"/>
      <c r="AF69" s="9"/>
      <c r="AG69" s="9" t="n">
        <f aca="false">BF69/100*$AG$57</f>
        <v>5792497826.58392</v>
      </c>
      <c r="AH69" s="40" t="n">
        <f aca="false">(AG69-AG68)/AG68</f>
        <v>0.000510994828606618</v>
      </c>
      <c r="AI69" s="40" t="n">
        <f aca="false">(AG69-AG65)/AG65</f>
        <v>0.01787574685845</v>
      </c>
      <c r="AJ69" s="40" t="n">
        <f aca="false">AB69/AG69</f>
        <v>-0.00994996108109121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12638642</v>
      </c>
      <c r="AX69" s="7"/>
      <c r="AY69" s="40" t="n">
        <f aca="false">(AW69-AW68)/AW68</f>
        <v>-0.00337485332895949</v>
      </c>
      <c r="AZ69" s="39" t="n">
        <f aca="false">workers_and_wage_low!B57</f>
        <v>6120.59140004721</v>
      </c>
      <c r="BA69" s="40" t="n">
        <f aca="false">(AZ69-AZ68)/AZ68</f>
        <v>0.00389900673341992</v>
      </c>
      <c r="BB69" s="40"/>
      <c r="BC69" s="40"/>
      <c r="BD69" s="40"/>
      <c r="BE69" s="40"/>
      <c r="BF69" s="7" t="n">
        <f aca="false">BF68*(1+AY69)*(1+BA69)*(1-BE69)</f>
        <v>106.532005595693</v>
      </c>
      <c r="BG69" s="7"/>
      <c r="BH69" s="7"/>
      <c r="BI69" s="40" t="n">
        <f aca="false">T76/AG76</f>
        <v>0.0137138130607853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124277305.509369</v>
      </c>
      <c r="E70" s="6"/>
      <c r="F70" s="8" t="n">
        <f aca="false">'Low pensions'!I70</f>
        <v>22588871.374757</v>
      </c>
      <c r="G70" s="81" t="n">
        <f aca="false">'Low pensions'!K70</f>
        <v>1730203.54811492</v>
      </c>
      <c r="H70" s="81" t="n">
        <f aca="false">'Low pensions'!V70</f>
        <v>9519069.42915091</v>
      </c>
      <c r="I70" s="81" t="n">
        <f aca="false">'Low pensions'!M70</f>
        <v>53511.4499416989</v>
      </c>
      <c r="J70" s="81" t="n">
        <f aca="false">'Low pensions'!W70</f>
        <v>294404.209148999</v>
      </c>
      <c r="K70" s="6"/>
      <c r="L70" s="81" t="n">
        <f aca="false">'Low pensions'!N70</f>
        <v>4483519.47811304</v>
      </c>
      <c r="M70" s="8"/>
      <c r="N70" s="81" t="n">
        <f aca="false">'Low pensions'!L70</f>
        <v>985271.118892956</v>
      </c>
      <c r="O70" s="6"/>
      <c r="P70" s="81" t="n">
        <f aca="false">'Low pensions'!X70</f>
        <v>28685674.879855</v>
      </c>
      <c r="Q70" s="8"/>
      <c r="R70" s="81" t="n">
        <f aca="false">'Low SIPA income'!G65</f>
        <v>20592377.7231549</v>
      </c>
      <c r="S70" s="8"/>
      <c r="T70" s="81" t="n">
        <f aca="false">'Low SIPA income'!J65</f>
        <v>78736741.0008671</v>
      </c>
      <c r="U70" s="6"/>
      <c r="V70" s="81" t="n">
        <f aca="false">'Low SIPA income'!F65</f>
        <v>105297.189960817</v>
      </c>
      <c r="W70" s="8"/>
      <c r="X70" s="81" t="n">
        <f aca="false">'Low SIPA income'!M65</f>
        <v>264476.183159328</v>
      </c>
      <c r="Y70" s="6"/>
      <c r="Z70" s="6" t="n">
        <f aca="false">R70+V70-N70-L70-F70</f>
        <v>-7359987.0586473</v>
      </c>
      <c r="AA70" s="6"/>
      <c r="AB70" s="6" t="n">
        <f aca="false">T70-P70-D70</f>
        <v>-74226239.3883564</v>
      </c>
      <c r="AC70" s="50"/>
      <c r="AD70" s="6"/>
      <c r="AE70" s="6"/>
      <c r="AF70" s="6"/>
      <c r="AG70" s="6" t="n">
        <f aca="false">BF70/100*$AG$57</f>
        <v>5795627824.00421</v>
      </c>
      <c r="AH70" s="61" t="n">
        <f aca="false">(AG70-AG69)/AG69</f>
        <v>0.000540353663305916</v>
      </c>
      <c r="AI70" s="61"/>
      <c r="AJ70" s="61" t="n">
        <f aca="false">AB70/AG70</f>
        <v>-0.0128072819101544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0.00507775647301556</v>
      </c>
      <c r="AV70" s="5"/>
      <c r="AW70" s="65" t="n">
        <f aca="false">workers_and_wage_low!C58</f>
        <v>12678710</v>
      </c>
      <c r="AX70" s="5"/>
      <c r="AY70" s="61" t="n">
        <f aca="false">(AW70-AW69)/AW69</f>
        <v>0.00317027731302145</v>
      </c>
      <c r="AZ70" s="66" t="n">
        <f aca="false">workers_and_wage_low!B58</f>
        <v>6104.54558166796</v>
      </c>
      <c r="BA70" s="61" t="n">
        <f aca="false">(AZ70-AZ69)/AZ69</f>
        <v>-0.00262161241136431</v>
      </c>
      <c r="BB70" s="61"/>
      <c r="BC70" s="61"/>
      <c r="BD70" s="61"/>
      <c r="BE70" s="61"/>
      <c r="BF70" s="5" t="n">
        <f aca="false">BF69*(1+AY70)*(1+BA70)*(1-BE70)</f>
        <v>106.589570555176</v>
      </c>
      <c r="BG70" s="5"/>
      <c r="BH70" s="5"/>
      <c r="BI70" s="61" t="n">
        <f aca="false">T77/AG77</f>
        <v>0.0157649031238714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124546715.289902</v>
      </c>
      <c r="E71" s="9"/>
      <c r="F71" s="67" t="n">
        <f aca="false">'Low pensions'!I71</f>
        <v>22637839.7914332</v>
      </c>
      <c r="G71" s="82" t="n">
        <f aca="false">'Low pensions'!K71</f>
        <v>1796825.07063448</v>
      </c>
      <c r="H71" s="82" t="n">
        <f aca="false">'Low pensions'!V71</f>
        <v>9885601.38952649</v>
      </c>
      <c r="I71" s="82" t="n">
        <f aca="false">'Low pensions'!M71</f>
        <v>55571.9094010666</v>
      </c>
      <c r="J71" s="82" t="n">
        <f aca="false">'Low pensions'!W71</f>
        <v>305740.249160615</v>
      </c>
      <c r="K71" s="9"/>
      <c r="L71" s="82" t="n">
        <f aca="false">'Low pensions'!N71</f>
        <v>3722798.48888428</v>
      </c>
      <c r="M71" s="67"/>
      <c r="N71" s="82" t="n">
        <f aca="false">'Low pensions'!L71</f>
        <v>988032.366566427</v>
      </c>
      <c r="O71" s="9"/>
      <c r="P71" s="82" t="n">
        <f aca="false">'Low pensions'!X71</f>
        <v>24753481.6204312</v>
      </c>
      <c r="Q71" s="67"/>
      <c r="R71" s="82" t="n">
        <f aca="false">'Low SIPA income'!G66</f>
        <v>24009804.9992974</v>
      </c>
      <c r="S71" s="67"/>
      <c r="T71" s="82" t="n">
        <f aca="false">'Low SIPA income'!J66</f>
        <v>91803570.3854297</v>
      </c>
      <c r="U71" s="9"/>
      <c r="V71" s="82" t="n">
        <f aca="false">'Low SIPA income'!F66</f>
        <v>107494.019516136</v>
      </c>
      <c r="W71" s="67"/>
      <c r="X71" s="82" t="n">
        <f aca="false">'Low SIPA income'!M66</f>
        <v>269993.985638755</v>
      </c>
      <c r="Y71" s="9"/>
      <c r="Z71" s="9" t="n">
        <f aca="false">R71+V71-N71-L71-F71</f>
        <v>-3231371.6280703</v>
      </c>
      <c r="AA71" s="9"/>
      <c r="AB71" s="9" t="n">
        <f aca="false">T71-P71-D71</f>
        <v>-57496626.5249033</v>
      </c>
      <c r="AC71" s="50"/>
      <c r="AD71" s="9"/>
      <c r="AE71" s="9"/>
      <c r="AF71" s="9"/>
      <c r="AG71" s="9" t="n">
        <f aca="false">BF71/100*$AG$57</f>
        <v>5864477990.0698</v>
      </c>
      <c r="AH71" s="40" t="n">
        <f aca="false">(AG71-AG70)/AG70</f>
        <v>0.0118796734635784</v>
      </c>
      <c r="AI71" s="40"/>
      <c r="AJ71" s="40" t="n">
        <f aca="false">AB71/AG71</f>
        <v>-0.00980421899822305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12767114</v>
      </c>
      <c r="AX71" s="7"/>
      <c r="AY71" s="40" t="n">
        <f aca="false">(AW71-AW70)/AW70</f>
        <v>0.00697263365121531</v>
      </c>
      <c r="AZ71" s="39" t="n">
        <f aca="false">workers_and_wage_low!B59</f>
        <v>6134.29340917049</v>
      </c>
      <c r="BA71" s="40" t="n">
        <f aca="false">(AZ71-AZ70)/AZ70</f>
        <v>0.00487306173810353</v>
      </c>
      <c r="BB71" s="40"/>
      <c r="BC71" s="40"/>
      <c r="BD71" s="40"/>
      <c r="BE71" s="40"/>
      <c r="BF71" s="7" t="n">
        <f aca="false">BF70*(1+AY71)*(1+BA71)*(1-BE71)</f>
        <v>107.855819847995</v>
      </c>
      <c r="BG71" s="7"/>
      <c r="BH71" s="7"/>
      <c r="BI71" s="40" t="n">
        <f aca="false">T78/AG78</f>
        <v>0.013707028526575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124400265.565896</v>
      </c>
      <c r="E72" s="9"/>
      <c r="F72" s="67" t="n">
        <f aca="false">'Low pensions'!I72</f>
        <v>22611220.8205368</v>
      </c>
      <c r="G72" s="82" t="n">
        <f aca="false">'Low pensions'!K72</f>
        <v>1873095.5008337</v>
      </c>
      <c r="H72" s="82" t="n">
        <f aca="false">'Low pensions'!V72</f>
        <v>10305218.7930676</v>
      </c>
      <c r="I72" s="82" t="n">
        <f aca="false">'Low pensions'!M72</f>
        <v>57930.7886855782</v>
      </c>
      <c r="J72" s="82" t="n">
        <f aca="false">'Low pensions'!W72</f>
        <v>318718.10700209</v>
      </c>
      <c r="K72" s="9"/>
      <c r="L72" s="82" t="n">
        <f aca="false">'Low pensions'!N72</f>
        <v>3659141.67677318</v>
      </c>
      <c r="M72" s="67"/>
      <c r="N72" s="82" t="n">
        <f aca="false">'Low pensions'!L72</f>
        <v>987547.723542292</v>
      </c>
      <c r="O72" s="9"/>
      <c r="P72" s="82" t="n">
        <f aca="false">'Low pensions'!X72</f>
        <v>24420499.756849</v>
      </c>
      <c r="Q72" s="67"/>
      <c r="R72" s="82" t="n">
        <f aca="false">'Low SIPA income'!G67</f>
        <v>20916297.8036484</v>
      </c>
      <c r="S72" s="67"/>
      <c r="T72" s="82" t="n">
        <f aca="false">'Low SIPA income'!J67</f>
        <v>79975277.5033379</v>
      </c>
      <c r="U72" s="9"/>
      <c r="V72" s="82" t="n">
        <f aca="false">'Low SIPA income'!F67</f>
        <v>104541.604846621</v>
      </c>
      <c r="W72" s="67"/>
      <c r="X72" s="82" t="n">
        <f aca="false">'Low SIPA income'!M67</f>
        <v>262578.371193701</v>
      </c>
      <c r="Y72" s="9"/>
      <c r="Z72" s="9" t="n">
        <f aca="false">R72+V72-N72-L72-F72</f>
        <v>-6237070.81235726</v>
      </c>
      <c r="AA72" s="9"/>
      <c r="AB72" s="9" t="n">
        <f aca="false">T72-P72-D72</f>
        <v>-68845487.8194071</v>
      </c>
      <c r="AC72" s="50"/>
      <c r="AD72" s="9"/>
      <c r="AE72" s="9"/>
      <c r="AF72" s="9"/>
      <c r="AG72" s="9" t="n">
        <f aca="false">BF72/100*$AG$57</f>
        <v>5883118022.42012</v>
      </c>
      <c r="AH72" s="40" t="n">
        <f aca="false">(AG72-AG71)/AG71</f>
        <v>0.0031784640307084</v>
      </c>
      <c r="AI72" s="40"/>
      <c r="AJ72" s="40" t="n">
        <f aca="false">AB72/AG72</f>
        <v>-0.0117022108951481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12804040</v>
      </c>
      <c r="AX72" s="7"/>
      <c r="AY72" s="40" t="n">
        <f aca="false">(AW72-AW71)/AW71</f>
        <v>0.00289227463622554</v>
      </c>
      <c r="AZ72" s="39" t="n">
        <f aca="false">workers_and_wage_low!B60</f>
        <v>6136.04391594051</v>
      </c>
      <c r="BA72" s="40" t="n">
        <f aca="false">(AZ72-AZ71)/AZ71</f>
        <v>0.000285364043298522</v>
      </c>
      <c r="BB72" s="40"/>
      <c r="BC72" s="40"/>
      <c r="BD72" s="40"/>
      <c r="BE72" s="40"/>
      <c r="BF72" s="7" t="n">
        <f aca="false">BF71*(1+AY72)*(1+BA72)*(1-BE72)</f>
        <v>108.198635691884</v>
      </c>
      <c r="BG72" s="7"/>
      <c r="BH72" s="7"/>
      <c r="BI72" s="40" t="n">
        <f aca="false">T79/AG79</f>
        <v>0.015815802613203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123972090.157067</v>
      </c>
      <c r="E73" s="9"/>
      <c r="F73" s="67" t="n">
        <f aca="false">'Low pensions'!I73</f>
        <v>22533394.8715734</v>
      </c>
      <c r="G73" s="82" t="n">
        <f aca="false">'Low pensions'!K73</f>
        <v>1914687.69729714</v>
      </c>
      <c r="H73" s="82" t="n">
        <f aca="false">'Low pensions'!V73</f>
        <v>10534046.7863276</v>
      </c>
      <c r="I73" s="82" t="n">
        <f aca="false">'Low pensions'!M73</f>
        <v>59217.145277231</v>
      </c>
      <c r="J73" s="82" t="n">
        <f aca="false">'Low pensions'!W73</f>
        <v>325795.26143281</v>
      </c>
      <c r="K73" s="9"/>
      <c r="L73" s="82" t="n">
        <f aca="false">'Low pensions'!N73</f>
        <v>3625421.50638523</v>
      </c>
      <c r="M73" s="67"/>
      <c r="N73" s="82" t="n">
        <f aca="false">'Low pensions'!L73</f>
        <v>984236.156074148</v>
      </c>
      <c r="O73" s="9"/>
      <c r="P73" s="82" t="n">
        <f aca="false">'Low pensions'!X73</f>
        <v>24227306.3652675</v>
      </c>
      <c r="Q73" s="67"/>
      <c r="R73" s="82" t="n">
        <f aca="false">'Low SIPA income'!G68</f>
        <v>24251174.0769213</v>
      </c>
      <c r="S73" s="67"/>
      <c r="T73" s="82" t="n">
        <f aca="false">'Low SIPA income'!J68</f>
        <v>92726465.9735929</v>
      </c>
      <c r="U73" s="9"/>
      <c r="V73" s="82" t="n">
        <f aca="false">'Low SIPA income'!F68</f>
        <v>106643.558833589</v>
      </c>
      <c r="W73" s="67"/>
      <c r="X73" s="82" t="n">
        <f aca="false">'Low SIPA income'!M68</f>
        <v>267857.873598816</v>
      </c>
      <c r="Y73" s="9"/>
      <c r="Z73" s="9" t="n">
        <f aca="false">R73+V73-N73-L73-F73</f>
        <v>-2785234.89827793</v>
      </c>
      <c r="AA73" s="9"/>
      <c r="AB73" s="9" t="n">
        <f aca="false">T73-P73-D73</f>
        <v>-55472930.5487417</v>
      </c>
      <c r="AC73" s="50"/>
      <c r="AD73" s="9"/>
      <c r="AE73" s="9"/>
      <c r="AF73" s="9"/>
      <c r="AG73" s="9" t="n">
        <f aca="false">BF73/100*$AG$57</f>
        <v>5910842420.44776</v>
      </c>
      <c r="AH73" s="40" t="n">
        <f aca="false">(AG73-AG72)/AG72</f>
        <v>0.00471253473446952</v>
      </c>
      <c r="AI73" s="40" t="n">
        <f aca="false">(AG73-AG69)/AG69</f>
        <v>0.0204306669431475</v>
      </c>
      <c r="AJ73" s="40" t="n">
        <f aca="false">AB73/AG73</f>
        <v>-0.00938494492034513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12827448</v>
      </c>
      <c r="AX73" s="7"/>
      <c r="AY73" s="40" t="n">
        <f aca="false">(AW73-AW72)/AW72</f>
        <v>0.00182817298290227</v>
      </c>
      <c r="AZ73" s="39" t="n">
        <f aca="false">workers_and_wage_low!B61</f>
        <v>6153.7101893139</v>
      </c>
      <c r="BA73" s="40" t="n">
        <f aca="false">(AZ73-AZ72)/AZ72</f>
        <v>0.00287909826190979</v>
      </c>
      <c r="BB73" s="40"/>
      <c r="BC73" s="40"/>
      <c r="BD73" s="40"/>
      <c r="BE73" s="40"/>
      <c r="BF73" s="7" t="n">
        <f aca="false">BF72*(1+AY73)*(1+BA73)*(1-BE73)</f>
        <v>108.708525520804</v>
      </c>
      <c r="BG73" s="7"/>
      <c r="BH73" s="7"/>
      <c r="BI73" s="40" t="n">
        <f aca="false">T80/AG80</f>
        <v>0.0137355925422007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124359782.08752</v>
      </c>
      <c r="E74" s="6"/>
      <c r="F74" s="8" t="n">
        <f aca="false">'Low pensions'!I74</f>
        <v>22603862.4691298</v>
      </c>
      <c r="G74" s="81" t="n">
        <f aca="false">'Low pensions'!K74</f>
        <v>1949625.03492322</v>
      </c>
      <c r="H74" s="81" t="n">
        <f aca="false">'Low pensions'!V74</f>
        <v>10726261.7097652</v>
      </c>
      <c r="I74" s="81" t="n">
        <f aca="false">'Low pensions'!M74</f>
        <v>60297.6814924709</v>
      </c>
      <c r="J74" s="81" t="n">
        <f aca="false">'Low pensions'!W74</f>
        <v>331740.052879335</v>
      </c>
      <c r="K74" s="6"/>
      <c r="L74" s="81" t="n">
        <f aca="false">'Low pensions'!N74</f>
        <v>4351379.18024829</v>
      </c>
      <c r="M74" s="8"/>
      <c r="N74" s="81" t="n">
        <f aca="false">'Low pensions'!L74</f>
        <v>988027.840380784</v>
      </c>
      <c r="O74" s="6"/>
      <c r="P74" s="81" t="n">
        <f aca="false">'Low pensions'!X74</f>
        <v>28015164.9143279</v>
      </c>
      <c r="Q74" s="8"/>
      <c r="R74" s="81" t="n">
        <f aca="false">'Low SIPA income'!G69</f>
        <v>21386702.0600595</v>
      </c>
      <c r="S74" s="8"/>
      <c r="T74" s="81" t="n">
        <f aca="false">'Low SIPA income'!J69</f>
        <v>81773908.9484625</v>
      </c>
      <c r="U74" s="6"/>
      <c r="V74" s="81" t="n">
        <f aca="false">'Low SIPA income'!F69</f>
        <v>105035.762627101</v>
      </c>
      <c r="W74" s="8"/>
      <c r="X74" s="81" t="n">
        <f aca="false">'Low SIPA income'!M69</f>
        <v>263819.553068627</v>
      </c>
      <c r="Y74" s="6"/>
      <c r="Z74" s="6" t="n">
        <f aca="false">R74+V74-N74-L74-F74</f>
        <v>-6451531.6670723</v>
      </c>
      <c r="AA74" s="6"/>
      <c r="AB74" s="6" t="n">
        <f aca="false">T74-P74-D74</f>
        <v>-70601038.0533852</v>
      </c>
      <c r="AC74" s="50"/>
      <c r="AD74" s="6"/>
      <c r="AE74" s="6"/>
      <c r="AF74" s="6"/>
      <c r="AG74" s="6" t="n">
        <f aca="false">BF74/100*$AG$57</f>
        <v>5966956073.92578</v>
      </c>
      <c r="AH74" s="61" t="n">
        <f aca="false">(AG74-AG73)/AG73</f>
        <v>0.00949334282435005</v>
      </c>
      <c r="AI74" s="61"/>
      <c r="AJ74" s="61" t="n">
        <f aca="false">AB74/AG74</f>
        <v>-0.0118320023105073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0.00583624546812297</v>
      </c>
      <c r="AV74" s="5"/>
      <c r="AW74" s="65" t="n">
        <f aca="false">workers_and_wage_low!C62</f>
        <v>12887643</v>
      </c>
      <c r="AX74" s="5"/>
      <c r="AY74" s="61" t="n">
        <f aca="false">(AW74-AW73)/AW73</f>
        <v>0.00469267152749323</v>
      </c>
      <c r="AZ74" s="66" t="n">
        <f aca="false">workers_and_wage_low!B62</f>
        <v>6183.11414607821</v>
      </c>
      <c r="BA74" s="61" t="n">
        <f aca="false">(AZ74-AZ73)/AZ73</f>
        <v>0.00477824854595367</v>
      </c>
      <c r="BB74" s="61"/>
      <c r="BC74" s="61"/>
      <c r="BD74" s="61"/>
      <c r="BE74" s="61"/>
      <c r="BF74" s="5" t="n">
        <f aca="false">BF73*(1+AY74)*(1+BA74)*(1-BE74)</f>
        <v>109.740532821503</v>
      </c>
      <c r="BG74" s="5"/>
      <c r="BH74" s="5"/>
      <c r="BI74" s="61" t="n">
        <f aca="false">T81/AG81</f>
        <v>0.0157911330741476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124059643.230887</v>
      </c>
      <c r="E75" s="9"/>
      <c r="F75" s="67" t="n">
        <f aca="false">'Low pensions'!I75</f>
        <v>22549308.6791256</v>
      </c>
      <c r="G75" s="82" t="n">
        <f aca="false">'Low pensions'!K75</f>
        <v>2011042.83819823</v>
      </c>
      <c r="H75" s="82" t="n">
        <f aca="false">'Low pensions'!V75</f>
        <v>11064164.3422027</v>
      </c>
      <c r="I75" s="82" t="n">
        <f aca="false">'Low pensions'!M75</f>
        <v>62197.2011813885</v>
      </c>
      <c r="J75" s="82" t="n">
        <f aca="false">'Low pensions'!W75</f>
        <v>342190.649758844</v>
      </c>
      <c r="K75" s="9"/>
      <c r="L75" s="82" t="n">
        <f aca="false">'Low pensions'!N75</f>
        <v>3591431.15518176</v>
      </c>
      <c r="M75" s="67"/>
      <c r="N75" s="82" t="n">
        <f aca="false">'Low pensions'!L75</f>
        <v>986616.816489749</v>
      </c>
      <c r="O75" s="9"/>
      <c r="P75" s="82" t="n">
        <f aca="false">'Low pensions'!X75</f>
        <v>24064027.9624877</v>
      </c>
      <c r="Q75" s="67"/>
      <c r="R75" s="82" t="n">
        <f aca="false">'Low SIPA income'!G70</f>
        <v>24818043.0112902</v>
      </c>
      <c r="S75" s="67"/>
      <c r="T75" s="82" t="n">
        <f aca="false">'Low SIPA income'!J70</f>
        <v>94893938.4756464</v>
      </c>
      <c r="U75" s="9"/>
      <c r="V75" s="82" t="n">
        <f aca="false">'Low SIPA income'!F70</f>
        <v>105046.991341423</v>
      </c>
      <c r="W75" s="67"/>
      <c r="X75" s="82" t="n">
        <f aca="false">'Low SIPA income'!M70</f>
        <v>263847.756361675</v>
      </c>
      <c r="Y75" s="9"/>
      <c r="Z75" s="9" t="n">
        <f aca="false">R75+V75-N75-L75-F75</f>
        <v>-2204266.64816549</v>
      </c>
      <c r="AA75" s="9"/>
      <c r="AB75" s="9" t="n">
        <f aca="false">T75-P75-D75</f>
        <v>-53229732.7177278</v>
      </c>
      <c r="AC75" s="50"/>
      <c r="AD75" s="9"/>
      <c r="AE75" s="9"/>
      <c r="AF75" s="9"/>
      <c r="AG75" s="9" t="n">
        <f aca="false">BF75/100*$AG$57</f>
        <v>6003647651.69595</v>
      </c>
      <c r="AH75" s="40" t="n">
        <f aca="false">(AG75-AG74)/AG74</f>
        <v>0.0061491281845539</v>
      </c>
      <c r="AI75" s="40"/>
      <c r="AJ75" s="40" t="n">
        <f aca="false">AB75/AG75</f>
        <v>-0.00886623196527716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12935527</v>
      </c>
      <c r="AX75" s="7"/>
      <c r="AY75" s="40" t="n">
        <f aca="false">(AW75-AW74)/AW74</f>
        <v>0.00371549708507599</v>
      </c>
      <c r="AZ75" s="39" t="n">
        <f aca="false">workers_and_wage_low!B63</f>
        <v>6198.10586327419</v>
      </c>
      <c r="BA75" s="40" t="n">
        <f aca="false">(AZ75-AZ74)/AZ74</f>
        <v>0.00242462242193712</v>
      </c>
      <c r="BB75" s="40"/>
      <c r="BC75" s="40"/>
      <c r="BD75" s="40"/>
      <c r="BE75" s="40"/>
      <c r="BF75" s="7" t="n">
        <f aca="false">BF74*(1+AY75)*(1+BA75)*(1-BE75)</f>
        <v>110.415341424863</v>
      </c>
      <c r="BG75" s="7"/>
      <c r="BH75" s="7"/>
      <c r="BI75" s="40" t="n">
        <f aca="false">T82/AG82</f>
        <v>0.0137540013482796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124631693.143682</v>
      </c>
      <c r="E76" s="9"/>
      <c r="F76" s="67" t="n">
        <f aca="false">'Low pensions'!I76</f>
        <v>22653285.5222597</v>
      </c>
      <c r="G76" s="82" t="n">
        <f aca="false">'Low pensions'!K76</f>
        <v>2079572.70756916</v>
      </c>
      <c r="H76" s="82" t="n">
        <f aca="false">'Low pensions'!V76</f>
        <v>11441195.4639012</v>
      </c>
      <c r="I76" s="82" t="n">
        <f aca="false">'Low pensions'!M76</f>
        <v>64316.6816773966</v>
      </c>
      <c r="J76" s="82" t="n">
        <f aca="false">'Low pensions'!W76</f>
        <v>353851.406100036</v>
      </c>
      <c r="K76" s="9"/>
      <c r="L76" s="82" t="n">
        <f aca="false">'Low pensions'!N76</f>
        <v>3601435.59556053</v>
      </c>
      <c r="M76" s="67"/>
      <c r="N76" s="82" t="n">
        <f aca="false">'Low pensions'!L76</f>
        <v>992444.555406034</v>
      </c>
      <c r="O76" s="9"/>
      <c r="P76" s="82" t="n">
        <f aca="false">'Low pensions'!X76</f>
        <v>24148003.5512287</v>
      </c>
      <c r="Q76" s="67"/>
      <c r="R76" s="82" t="n">
        <f aca="false">'Low SIPA income'!G71</f>
        <v>21510381.630959</v>
      </c>
      <c r="S76" s="67"/>
      <c r="T76" s="82" t="n">
        <f aca="false">'Low SIPA income'!J71</f>
        <v>82246808.5073152</v>
      </c>
      <c r="U76" s="9"/>
      <c r="V76" s="82" t="n">
        <f aca="false">'Low SIPA income'!F71</f>
        <v>106143.476601161</v>
      </c>
      <c r="W76" s="67"/>
      <c r="X76" s="82" t="n">
        <f aca="false">'Low SIPA income'!M71</f>
        <v>266601.811208666</v>
      </c>
      <c r="Y76" s="9"/>
      <c r="Z76" s="9" t="n">
        <f aca="false">R76+V76-N76-L76-F76</f>
        <v>-5630640.56566611</v>
      </c>
      <c r="AA76" s="9"/>
      <c r="AB76" s="9" t="n">
        <f aca="false">T76-P76-D76</f>
        <v>-66532888.1875954</v>
      </c>
      <c r="AC76" s="50"/>
      <c r="AD76" s="9"/>
      <c r="AE76" s="9"/>
      <c r="AF76" s="9"/>
      <c r="AG76" s="9" t="n">
        <f aca="false">BF76/100*$AG$57</f>
        <v>5997369815.58399</v>
      </c>
      <c r="AH76" s="40" t="n">
        <f aca="false">(AG76-AG75)/AG75</f>
        <v>-0.00104567031181235</v>
      </c>
      <c r="AI76" s="40"/>
      <c r="AJ76" s="40" t="n">
        <f aca="false">AB76/AG76</f>
        <v>-0.0110936777676627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12929026</v>
      </c>
      <c r="AX76" s="7"/>
      <c r="AY76" s="40" t="n">
        <f aca="false">(AW76-AW75)/AW75</f>
        <v>-0.000502569396670116</v>
      </c>
      <c r="AZ76" s="39" t="n">
        <f aca="false">workers_and_wage_low!B64</f>
        <v>6194.73797370947</v>
      </c>
      <c r="BA76" s="40" t="n">
        <f aca="false">(AZ76-AZ75)/AZ75</f>
        <v>-0.000543373998284679</v>
      </c>
      <c r="BB76" s="40"/>
      <c r="BC76" s="40"/>
      <c r="BD76" s="40"/>
      <c r="BE76" s="40"/>
      <c r="BF76" s="7" t="n">
        <f aca="false">BF75*(1+AY76)*(1+BA76)*(1-BE76)</f>
        <v>110.299883380367</v>
      </c>
      <c r="BG76" s="7"/>
      <c r="BH76" s="7"/>
      <c r="BI76" s="40" t="n">
        <f aca="false">T83/AG83</f>
        <v>0.0157890334208103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125330890.990073</v>
      </c>
      <c r="E77" s="9"/>
      <c r="F77" s="67" t="n">
        <f aca="false">'Low pensions'!I77</f>
        <v>22780373.0074035</v>
      </c>
      <c r="G77" s="82" t="n">
        <f aca="false">'Low pensions'!K77</f>
        <v>2134670.83704576</v>
      </c>
      <c r="H77" s="82" t="n">
        <f aca="false">'Low pensions'!V77</f>
        <v>11744329.115705</v>
      </c>
      <c r="I77" s="82" t="n">
        <f aca="false">'Low pensions'!M77</f>
        <v>66020.7475374979</v>
      </c>
      <c r="J77" s="82" t="n">
        <f aca="false">'Low pensions'!W77</f>
        <v>363226.6736816</v>
      </c>
      <c r="K77" s="9"/>
      <c r="L77" s="82" t="n">
        <f aca="false">'Low pensions'!N77</f>
        <v>3566047.44644628</v>
      </c>
      <c r="M77" s="67"/>
      <c r="N77" s="82" t="n">
        <f aca="false">'Low pensions'!L77</f>
        <v>999080.0027133</v>
      </c>
      <c r="O77" s="9"/>
      <c r="P77" s="82" t="n">
        <f aca="false">'Low pensions'!X77</f>
        <v>24000880.5505578</v>
      </c>
      <c r="Q77" s="67"/>
      <c r="R77" s="82" t="n">
        <f aca="false">'Low SIPA income'!G72</f>
        <v>24943877.2969919</v>
      </c>
      <c r="S77" s="67"/>
      <c r="T77" s="82" t="n">
        <f aca="false">'Low SIPA income'!J72</f>
        <v>95375076.7732986</v>
      </c>
      <c r="U77" s="9"/>
      <c r="V77" s="82" t="n">
        <f aca="false">'Low SIPA income'!F72</f>
        <v>109189.705905974</v>
      </c>
      <c r="W77" s="67"/>
      <c r="X77" s="82" t="n">
        <f aca="false">'Low SIPA income'!M72</f>
        <v>274253.060970076</v>
      </c>
      <c r="Y77" s="9"/>
      <c r="Z77" s="9" t="n">
        <f aca="false">R77+V77-N77-L77-F77</f>
        <v>-2292433.45366513</v>
      </c>
      <c r="AA77" s="9"/>
      <c r="AB77" s="9" t="n">
        <f aca="false">T77-P77-D77</f>
        <v>-53956694.767332</v>
      </c>
      <c r="AC77" s="50"/>
      <c r="AD77" s="9"/>
      <c r="AE77" s="9"/>
      <c r="AF77" s="9"/>
      <c r="AG77" s="9" t="n">
        <f aca="false">BF77/100*$AG$57</f>
        <v>6049835893.3066</v>
      </c>
      <c r="AH77" s="40" t="n">
        <f aca="false">(AG77-AG76)/AG76</f>
        <v>0.00874818117540027</v>
      </c>
      <c r="AI77" s="40" t="n">
        <f aca="false">(AG77-AG73)/AG73</f>
        <v>0.0235150022572095</v>
      </c>
      <c r="AJ77" s="40" t="n">
        <f aca="false">AB77/AG77</f>
        <v>-0.00891870386550955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13003586</v>
      </c>
      <c r="AX77" s="7"/>
      <c r="AY77" s="40" t="n">
        <f aca="false">(AW77-AW76)/AW76</f>
        <v>0.00576686905881387</v>
      </c>
      <c r="AZ77" s="39" t="n">
        <f aca="false">workers_and_wage_low!B65</f>
        <v>6213.10052665116</v>
      </c>
      <c r="BA77" s="40" t="n">
        <f aca="false">(AZ77-AZ76)/AZ76</f>
        <v>0.00296421786032368</v>
      </c>
      <c r="BB77" s="40"/>
      <c r="BC77" s="40"/>
      <c r="BD77" s="40"/>
      <c r="BE77" s="40"/>
      <c r="BF77" s="7" t="n">
        <f aca="false">BF76*(1+AY77)*(1+BA77)*(1-BE77)</f>
        <v>111.264806743804</v>
      </c>
      <c r="BG77" s="7"/>
      <c r="BH77" s="7"/>
      <c r="BI77" s="40" t="n">
        <f aca="false">T84/AG84</f>
        <v>0.0137294800748797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125269561.724804</v>
      </c>
      <c r="E78" s="6"/>
      <c r="F78" s="8" t="n">
        <f aca="false">'Low pensions'!I78</f>
        <v>22769225.6874725</v>
      </c>
      <c r="G78" s="81" t="n">
        <f aca="false">'Low pensions'!K78</f>
        <v>2254360.20774163</v>
      </c>
      <c r="H78" s="81" t="n">
        <f aca="false">'Low pensions'!V78</f>
        <v>12402824.7192002</v>
      </c>
      <c r="I78" s="81" t="n">
        <f aca="false">'Low pensions'!M78</f>
        <v>69722.4806518033</v>
      </c>
      <c r="J78" s="81" t="n">
        <f aca="false">'Low pensions'!W78</f>
        <v>383592.517088667</v>
      </c>
      <c r="K78" s="6"/>
      <c r="L78" s="81" t="n">
        <f aca="false">'Low pensions'!N78</f>
        <v>4293100.65776481</v>
      </c>
      <c r="M78" s="8"/>
      <c r="N78" s="81" t="n">
        <f aca="false">'Low pensions'!L78</f>
        <v>999644.748280071</v>
      </c>
      <c r="O78" s="6"/>
      <c r="P78" s="81" t="n">
        <f aca="false">'Low pensions'!X78</f>
        <v>27776670.1838367</v>
      </c>
      <c r="Q78" s="8"/>
      <c r="R78" s="81" t="n">
        <f aca="false">'Low SIPA income'!G73</f>
        <v>21783360.2597504</v>
      </c>
      <c r="S78" s="8"/>
      <c r="T78" s="81" t="n">
        <f aca="false">'Low SIPA income'!J73</f>
        <v>83290565.954021</v>
      </c>
      <c r="U78" s="6"/>
      <c r="V78" s="81" t="n">
        <f aca="false">'Low SIPA income'!F73</f>
        <v>111217.774146094</v>
      </c>
      <c r="W78" s="8"/>
      <c r="X78" s="81" t="n">
        <f aca="false">'Low SIPA income'!M73</f>
        <v>279346.98368096</v>
      </c>
      <c r="Y78" s="6"/>
      <c r="Z78" s="6" t="n">
        <f aca="false">R78+V78-N78-L78-F78</f>
        <v>-6167393.05962096</v>
      </c>
      <c r="AA78" s="6"/>
      <c r="AB78" s="6" t="n">
        <f aca="false">T78-P78-D78</f>
        <v>-69755665.9546197</v>
      </c>
      <c r="AC78" s="50"/>
      <c r="AD78" s="6"/>
      <c r="AE78" s="6"/>
      <c r="AF78" s="6"/>
      <c r="AG78" s="6" t="n">
        <f aca="false">BF78/100*$AG$57</f>
        <v>6076485927.82442</v>
      </c>
      <c r="AH78" s="61" t="n">
        <f aca="false">(AG78-AG77)/AG77</f>
        <v>0.00440508387133303</v>
      </c>
      <c r="AI78" s="61"/>
      <c r="AJ78" s="61" t="n">
        <f aca="false">AB78/AG78</f>
        <v>-0.0114796062696708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0.00172672181190984</v>
      </c>
      <c r="AV78" s="5"/>
      <c r="AW78" s="65" t="n">
        <f aca="false">workers_and_wage_low!C66</f>
        <v>13014642</v>
      </c>
      <c r="AX78" s="5"/>
      <c r="AY78" s="61" t="n">
        <f aca="false">(AW78-AW77)/AW77</f>
        <v>0.000850227006611868</v>
      </c>
      <c r="AZ78" s="66" t="n">
        <f aca="false">workers_and_wage_low!B66</f>
        <v>6235.1684469677</v>
      </c>
      <c r="BA78" s="61" t="n">
        <f aca="false">(AZ78-AZ77)/AZ77</f>
        <v>0.00355183699698321</v>
      </c>
      <c r="BB78" s="61"/>
      <c r="BC78" s="61"/>
      <c r="BD78" s="61"/>
      <c r="BE78" s="61"/>
      <c r="BF78" s="5" t="n">
        <f aca="false">BF77*(1+AY78)*(1+BA78)*(1-BE78)</f>
        <v>111.754937549438</v>
      </c>
      <c r="BG78" s="5"/>
      <c r="BH78" s="5"/>
      <c r="BI78" s="61" t="n">
        <f aca="false">T85/AG85</f>
        <v>0.0158055616919206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125401691.378136</v>
      </c>
      <c r="E79" s="9"/>
      <c r="F79" s="67" t="n">
        <f aca="false">'Low pensions'!I79</f>
        <v>22793241.816014</v>
      </c>
      <c r="G79" s="82" t="n">
        <f aca="false">'Low pensions'!K79</f>
        <v>2326473.59049926</v>
      </c>
      <c r="H79" s="82" t="n">
        <f aca="false">'Low pensions'!V79</f>
        <v>12799571.2742449</v>
      </c>
      <c r="I79" s="82" t="n">
        <f aca="false">'Low pensions'!M79</f>
        <v>71952.7914587404</v>
      </c>
      <c r="J79" s="82" t="n">
        <f aca="false">'Low pensions'!W79</f>
        <v>395863.029100361</v>
      </c>
      <c r="K79" s="9"/>
      <c r="L79" s="82" t="n">
        <f aca="false">'Low pensions'!N79</f>
        <v>3542314.23690533</v>
      </c>
      <c r="M79" s="67"/>
      <c r="N79" s="82" t="n">
        <f aca="false">'Low pensions'!L79</f>
        <v>1002593.97171614</v>
      </c>
      <c r="O79" s="9"/>
      <c r="P79" s="82" t="n">
        <f aca="false">'Low pensions'!X79</f>
        <v>23897061.634092</v>
      </c>
      <c r="Q79" s="67"/>
      <c r="R79" s="82" t="n">
        <f aca="false">'Low SIPA income'!G74</f>
        <v>25122827.7025657</v>
      </c>
      <c r="S79" s="67"/>
      <c r="T79" s="82" t="n">
        <f aca="false">'Low SIPA income'!J74</f>
        <v>96059309.1589459</v>
      </c>
      <c r="U79" s="9"/>
      <c r="V79" s="82" t="n">
        <f aca="false">'Low SIPA income'!F74</f>
        <v>107723.303413604</v>
      </c>
      <c r="W79" s="67"/>
      <c r="X79" s="82" t="n">
        <f aca="false">'Low SIPA income'!M74</f>
        <v>270569.880684813</v>
      </c>
      <c r="Y79" s="9"/>
      <c r="Z79" s="9" t="n">
        <f aca="false">R79+V79-N79-L79-F79</f>
        <v>-2107599.01865617</v>
      </c>
      <c r="AA79" s="9"/>
      <c r="AB79" s="9" t="n">
        <f aca="false">T79-P79-D79</f>
        <v>-53239443.853282</v>
      </c>
      <c r="AC79" s="50"/>
      <c r="AD79" s="9"/>
      <c r="AE79" s="9"/>
      <c r="AF79" s="9"/>
      <c r="AG79" s="9" t="n">
        <f aca="false">BF79/100*$AG$57</f>
        <v>6073628478.31419</v>
      </c>
      <c r="AH79" s="40" t="n">
        <f aca="false">(AG79-AG78)/AG78</f>
        <v>-0.000470247038201252</v>
      </c>
      <c r="AI79" s="40"/>
      <c r="AJ79" s="40" t="n">
        <f aca="false">AB79/AG79</f>
        <v>-0.00876567344271596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12984363</v>
      </c>
      <c r="AX79" s="7"/>
      <c r="AY79" s="40" t="n">
        <f aca="false">(AW79-AW78)/AW78</f>
        <v>-0.00232653345362861</v>
      </c>
      <c r="AZ79" s="39" t="n">
        <f aca="false">workers_and_wage_low!B67</f>
        <v>6246.76969614803</v>
      </c>
      <c r="BA79" s="40" t="n">
        <f aca="false">(AZ79-AZ78)/AZ78</f>
        <v>0.00186061519893216</v>
      </c>
      <c r="BB79" s="40"/>
      <c r="BC79" s="40"/>
      <c r="BD79" s="40"/>
      <c r="BE79" s="40"/>
      <c r="BF79" s="7" t="n">
        <f aca="false">BF78*(1+AY79)*(1+BA79)*(1-BE79)</f>
        <v>111.702385121051</v>
      </c>
      <c r="BG79" s="7"/>
      <c r="BH79" s="7"/>
      <c r="BI79" s="40" t="n">
        <f aca="false">T86/AG86</f>
        <v>0.0137667303499522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125706453.906167</v>
      </c>
      <c r="E80" s="9"/>
      <c r="F80" s="67" t="n">
        <f aca="false">'Low pensions'!I80</f>
        <v>22848636.0130262</v>
      </c>
      <c r="G80" s="82" t="n">
        <f aca="false">'Low pensions'!K80</f>
        <v>2381585.69342461</v>
      </c>
      <c r="H80" s="82" t="n">
        <f aca="false">'Low pensions'!V80</f>
        <v>13102781.803841</v>
      </c>
      <c r="I80" s="82" t="n">
        <f aca="false">'Low pensions'!M80</f>
        <v>73657.2894873596</v>
      </c>
      <c r="J80" s="82" t="n">
        <f aca="false">'Low pensions'!W80</f>
        <v>405240.674345601</v>
      </c>
      <c r="K80" s="9"/>
      <c r="L80" s="82" t="n">
        <f aca="false">'Low pensions'!N80</f>
        <v>3499911.0406174</v>
      </c>
      <c r="M80" s="67"/>
      <c r="N80" s="82" t="n">
        <f aca="false">'Low pensions'!L80</f>
        <v>1004807.49674473</v>
      </c>
      <c r="O80" s="9"/>
      <c r="P80" s="82" t="n">
        <f aca="false">'Low pensions'!X80</f>
        <v>23689209.4085895</v>
      </c>
      <c r="Q80" s="67"/>
      <c r="R80" s="82" t="n">
        <f aca="false">'Low SIPA income'!G75</f>
        <v>21877549.9076426</v>
      </c>
      <c r="S80" s="67"/>
      <c r="T80" s="82" t="n">
        <f aca="false">'Low SIPA income'!J75</f>
        <v>83650708.2363138</v>
      </c>
      <c r="U80" s="9"/>
      <c r="V80" s="82" t="n">
        <f aca="false">'Low SIPA income'!F75</f>
        <v>110108.335977251</v>
      </c>
      <c r="W80" s="67"/>
      <c r="X80" s="82" t="n">
        <f aca="false">'Low SIPA income'!M75</f>
        <v>276560.394860725</v>
      </c>
      <c r="Y80" s="9"/>
      <c r="Z80" s="9" t="n">
        <f aca="false">R80+V80-N80-L80-F80</f>
        <v>-5365696.30676852</v>
      </c>
      <c r="AA80" s="9"/>
      <c r="AB80" s="9" t="n">
        <f aca="false">T80-P80-D80</f>
        <v>-65744955.0784422</v>
      </c>
      <c r="AC80" s="50"/>
      <c r="AD80" s="9"/>
      <c r="AE80" s="9"/>
      <c r="AF80" s="9"/>
      <c r="AG80" s="9" t="n">
        <f aca="false">BF80/100*$AG$57</f>
        <v>6090069138.21218</v>
      </c>
      <c r="AH80" s="40" t="n">
        <f aca="false">(AG80-AG79)/AG79</f>
        <v>0.0027068925859875</v>
      </c>
      <c r="AI80" s="40"/>
      <c r="AJ80" s="40" t="n">
        <f aca="false">AB80/AG80</f>
        <v>-0.0107954365683511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13003018</v>
      </c>
      <c r="AX80" s="7"/>
      <c r="AY80" s="40" t="n">
        <f aca="false">(AW80-AW79)/AW79</f>
        <v>0.00143672816294492</v>
      </c>
      <c r="AZ80" s="39" t="n">
        <f aca="false">workers_and_wage_low!B68</f>
        <v>6254.69273751835</v>
      </c>
      <c r="BA80" s="40" t="n">
        <f aca="false">(AZ80-AZ79)/AZ79</f>
        <v>0.00126834216014094</v>
      </c>
      <c r="BB80" s="40"/>
      <c r="BC80" s="40"/>
      <c r="BD80" s="40"/>
      <c r="BE80" s="40"/>
      <c r="BF80" s="7" t="n">
        <f aca="false">BF79*(1+AY80)*(1+BA80)*(1-BE80)</f>
        <v>112.004751479172</v>
      </c>
      <c r="BG80" s="7"/>
      <c r="BH80" s="7"/>
      <c r="BI80" s="40" t="n">
        <f aca="false">T87/AG87</f>
        <v>0.0158393914515584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125803989.660665</v>
      </c>
      <c r="E81" s="9"/>
      <c r="F81" s="67" t="n">
        <f aca="false">'Low pensions'!I81</f>
        <v>22866364.290959</v>
      </c>
      <c r="G81" s="82" t="n">
        <f aca="false">'Low pensions'!K81</f>
        <v>2387036.02582673</v>
      </c>
      <c r="H81" s="82" t="n">
        <f aca="false">'Low pensions'!V81</f>
        <v>13132767.9246094</v>
      </c>
      <c r="I81" s="82" t="n">
        <f aca="false">'Low pensions'!M81</f>
        <v>73825.8564688675</v>
      </c>
      <c r="J81" s="82" t="n">
        <f aca="false">'Low pensions'!W81</f>
        <v>406168.080142557</v>
      </c>
      <c r="K81" s="9"/>
      <c r="L81" s="82" t="n">
        <f aca="false">'Low pensions'!N81</f>
        <v>3438932.43706342</v>
      </c>
      <c r="M81" s="67"/>
      <c r="N81" s="82" t="n">
        <f aca="false">'Low pensions'!L81</f>
        <v>1005512.22077683</v>
      </c>
      <c r="O81" s="9"/>
      <c r="P81" s="82" t="n">
        <f aca="false">'Low pensions'!X81</f>
        <v>23376668.3285651</v>
      </c>
      <c r="Q81" s="67"/>
      <c r="R81" s="82" t="n">
        <f aca="false">'Low SIPA income'!G76</f>
        <v>25158208.8858877</v>
      </c>
      <c r="S81" s="67"/>
      <c r="T81" s="82" t="n">
        <f aca="false">'Low SIPA income'!J76</f>
        <v>96194592.1799246</v>
      </c>
      <c r="U81" s="9"/>
      <c r="V81" s="82" t="n">
        <f aca="false">'Low SIPA income'!F76</f>
        <v>109906.142561257</v>
      </c>
      <c r="W81" s="67"/>
      <c r="X81" s="82" t="n">
        <f aca="false">'Low SIPA income'!M76</f>
        <v>276052.543293727</v>
      </c>
      <c r="Y81" s="9"/>
      <c r="Z81" s="9" t="n">
        <f aca="false">R81+V81-N81-L81-F81</f>
        <v>-2042693.92035032</v>
      </c>
      <c r="AA81" s="9"/>
      <c r="AB81" s="9" t="n">
        <f aca="false">T81-P81-D81</f>
        <v>-52986065.8093056</v>
      </c>
      <c r="AC81" s="50"/>
      <c r="AD81" s="9"/>
      <c r="AE81" s="9"/>
      <c r="AF81" s="9"/>
      <c r="AG81" s="9" t="n">
        <f aca="false">BF81/100*$AG$57</f>
        <v>6091683967.7204</v>
      </c>
      <c r="AH81" s="40" t="n">
        <f aca="false">(AG81-AG80)/AG80</f>
        <v>0.000265157828520071</v>
      </c>
      <c r="AI81" s="40" t="n">
        <f aca="false">(AG81-AG77)/AG77</f>
        <v>0.00691722472341802</v>
      </c>
      <c r="AJ81" s="40" t="n">
        <f aca="false">AB81/AG81</f>
        <v>-0.00869809827464404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12965966</v>
      </c>
      <c r="AX81" s="7"/>
      <c r="AY81" s="40" t="n">
        <f aca="false">(AW81-AW80)/AW80</f>
        <v>-0.00284949232555088</v>
      </c>
      <c r="AZ81" s="39" t="n">
        <f aca="false">workers_and_wage_low!B69</f>
        <v>6274.2295873205</v>
      </c>
      <c r="BA81" s="40" t="n">
        <f aca="false">(AZ81-AZ80)/AZ80</f>
        <v>0.00312355068778407</v>
      </c>
      <c r="BB81" s="40"/>
      <c r="BC81" s="40"/>
      <c r="BD81" s="40"/>
      <c r="BE81" s="40"/>
      <c r="BF81" s="7" t="n">
        <f aca="false">BF80*(1+AY81)*(1+BA81)*(1-BE81)</f>
        <v>112.034450415858</v>
      </c>
      <c r="BG81" s="7"/>
      <c r="BH81" s="7"/>
      <c r="BI81" s="40" t="n">
        <f aca="false">T88/AG88</f>
        <v>0.0137691395502575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126084800.855336</v>
      </c>
      <c r="E82" s="6"/>
      <c r="F82" s="8" t="n">
        <f aca="false">'Low pensions'!I82</f>
        <v>22917405.0496158</v>
      </c>
      <c r="G82" s="81" t="n">
        <f aca="false">'Low pensions'!K82</f>
        <v>2453655.58604878</v>
      </c>
      <c r="H82" s="81" t="n">
        <f aca="false">'Low pensions'!V82</f>
        <v>13499289.0890031</v>
      </c>
      <c r="I82" s="81" t="n">
        <f aca="false">'Low pensions'!M82</f>
        <v>75886.2552386215</v>
      </c>
      <c r="J82" s="81" t="n">
        <f aca="false">'Low pensions'!W82</f>
        <v>417503.786257826</v>
      </c>
      <c r="K82" s="6"/>
      <c r="L82" s="81" t="n">
        <f aca="false">'Low pensions'!N82</f>
        <v>4156046.82833441</v>
      </c>
      <c r="M82" s="8"/>
      <c r="N82" s="81" t="n">
        <f aca="false">'Low pensions'!L82</f>
        <v>1009624.20967092</v>
      </c>
      <c r="O82" s="6"/>
      <c r="P82" s="81" t="n">
        <f aca="false">'Low pensions'!X82</f>
        <v>27120401.2635511</v>
      </c>
      <c r="Q82" s="8"/>
      <c r="R82" s="81" t="n">
        <f aca="false">'Low SIPA income'!G77</f>
        <v>21937736.5144927</v>
      </c>
      <c r="S82" s="8"/>
      <c r="T82" s="81" t="n">
        <f aca="false">'Low SIPA income'!J77</f>
        <v>83880836.9440807</v>
      </c>
      <c r="U82" s="6"/>
      <c r="V82" s="81" t="n">
        <f aca="false">'Low SIPA income'!F77</f>
        <v>112963.622609925</v>
      </c>
      <c r="W82" s="8"/>
      <c r="X82" s="81" t="n">
        <f aca="false">'Low SIPA income'!M77</f>
        <v>283732.051680025</v>
      </c>
      <c r="Y82" s="6"/>
      <c r="Z82" s="6" t="n">
        <f aca="false">R82+V82-N82-L82-F82</f>
        <v>-6032375.95051854</v>
      </c>
      <c r="AA82" s="6"/>
      <c r="AB82" s="6" t="n">
        <f aca="false">T82-P82-D82</f>
        <v>-69324365.1748069</v>
      </c>
      <c r="AC82" s="50"/>
      <c r="AD82" s="6"/>
      <c r="AE82" s="6"/>
      <c r="AF82" s="6"/>
      <c r="AG82" s="6" t="n">
        <f aca="false">BF82/100*$AG$57</f>
        <v>6098649754.35477</v>
      </c>
      <c r="AH82" s="61" t="n">
        <f aca="false">(AG82-AG81)/AG81</f>
        <v>0.00114349113829254</v>
      </c>
      <c r="AI82" s="61"/>
      <c r="AJ82" s="61" t="n">
        <f aca="false">AB82/AG82</f>
        <v>-0.0113671661707258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0.00106031063901718</v>
      </c>
      <c r="AV82" s="5"/>
      <c r="AW82" s="65" t="n">
        <f aca="false">workers_and_wage_low!C70</f>
        <v>12979730</v>
      </c>
      <c r="AX82" s="5"/>
      <c r="AY82" s="61" t="n">
        <f aca="false">(AW82-AW81)/AW81</f>
        <v>0.0010615483643872</v>
      </c>
      <c r="AZ82" s="66" t="n">
        <f aca="false">workers_and_wage_low!B70</f>
        <v>6274.74316990425</v>
      </c>
      <c r="BA82" s="61" t="n">
        <f aca="false">(AZ82-AZ81)/AZ81</f>
        <v>8.18558799300549E-005</v>
      </c>
      <c r="BB82" s="61"/>
      <c r="BC82" s="61"/>
      <c r="BD82" s="61"/>
      <c r="BE82" s="61"/>
      <c r="BF82" s="5" t="n">
        <f aca="false">BF81*(1+AY82)*(1+BA82)*(1-BE82)</f>
        <v>112.162560817092</v>
      </c>
      <c r="BG82" s="5"/>
      <c r="BH82" s="5"/>
      <c r="BI82" s="61" t="n">
        <f aca="false">T89/AG89</f>
        <v>0.0158405360238595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126278739.841773</v>
      </c>
      <c r="E83" s="9"/>
      <c r="F83" s="67" t="n">
        <f aca="false">'Low pensions'!I83</f>
        <v>22952655.7561001</v>
      </c>
      <c r="G83" s="82" t="n">
        <f aca="false">'Low pensions'!K83</f>
        <v>2536142.76996921</v>
      </c>
      <c r="H83" s="82" t="n">
        <f aca="false">'Low pensions'!V83</f>
        <v>13953109.2372795</v>
      </c>
      <c r="I83" s="82" t="n">
        <f aca="false">'Low pensions'!M83</f>
        <v>78437.4052567803</v>
      </c>
      <c r="J83" s="82" t="n">
        <f aca="false">'Low pensions'!W83</f>
        <v>431539.46094679</v>
      </c>
      <c r="K83" s="9"/>
      <c r="L83" s="82" t="n">
        <f aca="false">'Low pensions'!N83</f>
        <v>3437837.60529995</v>
      </c>
      <c r="M83" s="67"/>
      <c r="N83" s="82" t="n">
        <f aca="false">'Low pensions'!L83</f>
        <v>1011940.69548108</v>
      </c>
      <c r="O83" s="9"/>
      <c r="P83" s="82" t="n">
        <f aca="false">'Low pensions'!X83</f>
        <v>23406354.812456</v>
      </c>
      <c r="Q83" s="67"/>
      <c r="R83" s="82" t="n">
        <f aca="false">'Low SIPA income'!G78</f>
        <v>25133559.2606447</v>
      </c>
      <c r="S83" s="67"/>
      <c r="T83" s="82" t="n">
        <f aca="false">'Low SIPA income'!J78</f>
        <v>96100342.2013833</v>
      </c>
      <c r="U83" s="9"/>
      <c r="V83" s="82" t="n">
        <f aca="false">'Low SIPA income'!F78</f>
        <v>114827.01694008</v>
      </c>
      <c r="W83" s="67"/>
      <c r="X83" s="82" t="n">
        <f aca="false">'Low SIPA income'!M78</f>
        <v>288412.361005881</v>
      </c>
      <c r="Y83" s="9"/>
      <c r="Z83" s="9" t="n">
        <f aca="false">R83+V83-N83-L83-F83</f>
        <v>-2154047.77929635</v>
      </c>
      <c r="AA83" s="9"/>
      <c r="AB83" s="9" t="n">
        <f aca="false">T83-P83-D83</f>
        <v>-53584752.4528459</v>
      </c>
      <c r="AC83" s="50"/>
      <c r="AD83" s="9"/>
      <c r="AE83" s="9"/>
      <c r="AF83" s="9"/>
      <c r="AG83" s="9" t="n">
        <f aca="false">BF83/100*$AG$57</f>
        <v>6086524718.77862</v>
      </c>
      <c r="AH83" s="40" t="n">
        <f aca="false">(AG83-AG82)/AG82</f>
        <v>-0.00198815083084511</v>
      </c>
      <c r="AI83" s="40"/>
      <c r="AJ83" s="40" t="n">
        <f aca="false">AB83/AG83</f>
        <v>-0.00880383386721852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13044387</v>
      </c>
      <c r="AX83" s="7"/>
      <c r="AY83" s="40" t="n">
        <f aca="false">(AW83-AW82)/AW82</f>
        <v>0.0049813825094975</v>
      </c>
      <c r="AZ83" s="39" t="n">
        <f aca="false">workers_and_wage_low!B71</f>
        <v>6231.22790436218</v>
      </c>
      <c r="BA83" s="40" t="n">
        <f aca="false">(AZ83-AZ82)/AZ82</f>
        <v>-0.00693498751483273</v>
      </c>
      <c r="BB83" s="40"/>
      <c r="BC83" s="40"/>
      <c r="BD83" s="40"/>
      <c r="BE83" s="40"/>
      <c r="BF83" s="7" t="n">
        <f aca="false">BF82*(1+AY83)*(1+BA83)*(1-BE83)</f>
        <v>111.939564728614</v>
      </c>
      <c r="BG83" s="7"/>
      <c r="BH83" s="7"/>
      <c r="BI83" s="40" t="n">
        <f aca="false">T90/AG90</f>
        <v>0.0137792750757885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126804346.023379</v>
      </c>
      <c r="E84" s="9"/>
      <c r="F84" s="67" t="n">
        <f aca="false">'Low pensions'!I84</f>
        <v>23048190.9013256</v>
      </c>
      <c r="G84" s="82" t="n">
        <f aca="false">'Low pensions'!K84</f>
        <v>2588321.1471044</v>
      </c>
      <c r="H84" s="82" t="n">
        <f aca="false">'Low pensions'!V84</f>
        <v>14240179.2731671</v>
      </c>
      <c r="I84" s="82" t="n">
        <f aca="false">'Low pensions'!M84</f>
        <v>80051.1694980743</v>
      </c>
      <c r="J84" s="82" t="n">
        <f aca="false">'Low pensions'!W84</f>
        <v>440417.915664962</v>
      </c>
      <c r="K84" s="9"/>
      <c r="L84" s="82" t="n">
        <f aca="false">'Low pensions'!N84</f>
        <v>3500920.90587036</v>
      </c>
      <c r="M84" s="67"/>
      <c r="N84" s="82" t="n">
        <f aca="false">'Low pensions'!L84</f>
        <v>1016429.96590599</v>
      </c>
      <c r="O84" s="9"/>
      <c r="P84" s="82" t="n">
        <f aca="false">'Low pensions'!X84</f>
        <v>23758393.0003302</v>
      </c>
      <c r="Q84" s="67"/>
      <c r="R84" s="82" t="n">
        <f aca="false">'Low SIPA income'!G79</f>
        <v>21869596.6027975</v>
      </c>
      <c r="S84" s="67"/>
      <c r="T84" s="82" t="n">
        <f aca="false">'Low SIPA income'!J79</f>
        <v>83620298.0859123</v>
      </c>
      <c r="U84" s="9"/>
      <c r="V84" s="82" t="n">
        <f aca="false">'Low SIPA income'!F79</f>
        <v>112412.045134675</v>
      </c>
      <c r="W84" s="67"/>
      <c r="X84" s="82" t="n">
        <f aca="false">'Low SIPA income'!M79</f>
        <v>282346.648086394</v>
      </c>
      <c r="Y84" s="9"/>
      <c r="Z84" s="9" t="n">
        <f aca="false">R84+V84-N84-L84-F84</f>
        <v>-5583533.12516969</v>
      </c>
      <c r="AA84" s="9"/>
      <c r="AB84" s="9" t="n">
        <f aca="false">T84-P84-D84</f>
        <v>-66942440.9377965</v>
      </c>
      <c r="AC84" s="50"/>
      <c r="AD84" s="9"/>
      <c r="AE84" s="9"/>
      <c r="AF84" s="9"/>
      <c r="AG84" s="9" t="n">
        <f aca="false">BF84/100*$AG$57</f>
        <v>6090565529.78353</v>
      </c>
      <c r="AH84" s="40" t="n">
        <f aca="false">(AG84-AG83)/AG83</f>
        <v>0.000663894618295088</v>
      </c>
      <c r="AI84" s="40"/>
      <c r="AJ84" s="40" t="n">
        <f aca="false">AB84/AG84</f>
        <v>-0.0109911699677872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13051761</v>
      </c>
      <c r="AX84" s="7"/>
      <c r="AY84" s="40" t="n">
        <f aca="false">(AW84-AW83)/AW83</f>
        <v>0.000565300615506118</v>
      </c>
      <c r="AZ84" s="39" t="n">
        <f aca="false">workers_and_wage_low!B72</f>
        <v>6231.84191896073</v>
      </c>
      <c r="BA84" s="40" t="n">
        <f aca="false">(AZ84-AZ83)/AZ83</f>
        <v>9.85382990278889E-005</v>
      </c>
      <c r="BB84" s="40"/>
      <c r="BC84" s="40"/>
      <c r="BD84" s="40"/>
      <c r="BE84" s="40"/>
      <c r="BF84" s="7" t="n">
        <f aca="false">BF83*(1+AY84)*(1+BA84)*(1-BE84)</f>
        <v>112.013880803212</v>
      </c>
      <c r="BG84" s="7"/>
      <c r="BH84" s="7"/>
      <c r="BI84" s="40" t="n">
        <f aca="false">T91/AG91</f>
        <v>0.0159101871242175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127159523.171236</v>
      </c>
      <c r="E85" s="9"/>
      <c r="F85" s="67" t="n">
        <f aca="false">'Low pensions'!I85</f>
        <v>23112748.5522604</v>
      </c>
      <c r="G85" s="82" t="n">
        <f aca="false">'Low pensions'!K85</f>
        <v>2622964.52241335</v>
      </c>
      <c r="H85" s="82" t="n">
        <f aca="false">'Low pensions'!V85</f>
        <v>14430776.9026687</v>
      </c>
      <c r="I85" s="82" t="n">
        <f aca="false">'Low pensions'!M85</f>
        <v>81122.6140952585</v>
      </c>
      <c r="J85" s="82" t="n">
        <f aca="false">'Low pensions'!W85</f>
        <v>446312.687711406</v>
      </c>
      <c r="K85" s="9"/>
      <c r="L85" s="82" t="n">
        <f aca="false">'Low pensions'!N85</f>
        <v>3473102.74478801</v>
      </c>
      <c r="M85" s="67"/>
      <c r="N85" s="82" t="n">
        <f aca="false">'Low pensions'!L85</f>
        <v>1020038.9867385</v>
      </c>
      <c r="O85" s="9"/>
      <c r="P85" s="82" t="n">
        <f aca="false">'Low pensions'!X85</f>
        <v>23633900.1980191</v>
      </c>
      <c r="Q85" s="67"/>
      <c r="R85" s="82" t="n">
        <f aca="false">'Low SIPA income'!G80</f>
        <v>25287904.0656323</v>
      </c>
      <c r="S85" s="67"/>
      <c r="T85" s="82" t="n">
        <f aca="false">'Low SIPA income'!J80</f>
        <v>96690492.94058</v>
      </c>
      <c r="U85" s="9"/>
      <c r="V85" s="82" t="n">
        <f aca="false">'Low SIPA income'!F80</f>
        <v>113151.473458358</v>
      </c>
      <c r="W85" s="67"/>
      <c r="X85" s="82" t="n">
        <f aca="false">'Low SIPA income'!M80</f>
        <v>284203.878852385</v>
      </c>
      <c r="Y85" s="9"/>
      <c r="Z85" s="9" t="n">
        <f aca="false">R85+V85-N85-L85-F85</f>
        <v>-2204834.74469624</v>
      </c>
      <c r="AA85" s="9"/>
      <c r="AB85" s="9" t="n">
        <f aca="false">T85-P85-D85</f>
        <v>-54102930.4286749</v>
      </c>
      <c r="AC85" s="50"/>
      <c r="AD85" s="9"/>
      <c r="AE85" s="9"/>
      <c r="AF85" s="9"/>
      <c r="AG85" s="9" t="n">
        <f aca="false">BF85/100*$AG$57</f>
        <v>6117498057.02924</v>
      </c>
      <c r="AH85" s="40" t="n">
        <f aca="false">(AG85-AG84)/AG84</f>
        <v>0.00442200763032622</v>
      </c>
      <c r="AI85" s="40" t="n">
        <f aca="false">(AG85-AG81)/AG81</f>
        <v>0.00423759496481152</v>
      </c>
      <c r="AJ85" s="40" t="n">
        <f aca="false">AB85/AG85</f>
        <v>-0.00884396364728037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13060961</v>
      </c>
      <c r="AX85" s="7"/>
      <c r="AY85" s="40" t="n">
        <f aca="false">(AW85-AW84)/AW84</f>
        <v>0.000704885723849831</v>
      </c>
      <c r="AZ85" s="39" t="n">
        <f aca="false">workers_and_wage_low!B73</f>
        <v>6254.9901182402</v>
      </c>
      <c r="BA85" s="40" t="n">
        <f aca="false">(AZ85-AZ84)/AZ84</f>
        <v>0.00371450360591334</v>
      </c>
      <c r="BB85" s="40"/>
      <c r="BC85" s="40"/>
      <c r="BD85" s="40"/>
      <c r="BE85" s="40"/>
      <c r="BF85" s="7" t="n">
        <f aca="false">BF84*(1+AY85)*(1+BA85)*(1-BE85)</f>
        <v>112.509207038826</v>
      </c>
      <c r="BG85" s="7"/>
      <c r="BH85" s="7"/>
      <c r="BI85" s="40" t="n">
        <f aca="false">T92/AG92</f>
        <v>0.0138384908519626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126833917.895108</v>
      </c>
      <c r="E86" s="6"/>
      <c r="F86" s="8" t="n">
        <f aca="false">'Low pensions'!I86</f>
        <v>23053565.9390613</v>
      </c>
      <c r="G86" s="81" t="n">
        <f aca="false">'Low pensions'!K86</f>
        <v>2667554.27664675</v>
      </c>
      <c r="H86" s="81" t="n">
        <f aca="false">'Low pensions'!V86</f>
        <v>14676096.5743565</v>
      </c>
      <c r="I86" s="81" t="n">
        <f aca="false">'Low pensions'!M86</f>
        <v>82501.6786591779</v>
      </c>
      <c r="J86" s="81" t="n">
        <f aca="false">'Low pensions'!W86</f>
        <v>453899.894052262</v>
      </c>
      <c r="K86" s="6"/>
      <c r="L86" s="81" t="n">
        <f aca="false">'Low pensions'!N86</f>
        <v>4298951.07717587</v>
      </c>
      <c r="M86" s="8"/>
      <c r="N86" s="81" t="n">
        <f aca="false">'Low pensions'!L86</f>
        <v>1016878.44897752</v>
      </c>
      <c r="O86" s="6"/>
      <c r="P86" s="81" t="n">
        <f aca="false">'Low pensions'!X86</f>
        <v>27901842.774446</v>
      </c>
      <c r="Q86" s="8"/>
      <c r="R86" s="81" t="n">
        <f aca="false">'Low SIPA income'!G81</f>
        <v>22133766.8699848</v>
      </c>
      <c r="S86" s="8"/>
      <c r="T86" s="81" t="n">
        <f aca="false">'Low SIPA income'!J81</f>
        <v>84630375.9985889</v>
      </c>
      <c r="U86" s="6"/>
      <c r="V86" s="81" t="n">
        <f aca="false">'Low SIPA income'!F81</f>
        <v>109987.163483094</v>
      </c>
      <c r="W86" s="8"/>
      <c r="X86" s="81" t="n">
        <f aca="false">'Low SIPA income'!M81</f>
        <v>276256.044490404</v>
      </c>
      <c r="Y86" s="6"/>
      <c r="Z86" s="6" t="n">
        <f aca="false">R86+V86-N86-L86-F86</f>
        <v>-6125641.43174682</v>
      </c>
      <c r="AA86" s="6"/>
      <c r="AB86" s="6" t="n">
        <f aca="false">T86-P86-D86</f>
        <v>-70105384.6709654</v>
      </c>
      <c r="AC86" s="50"/>
      <c r="AD86" s="6"/>
      <c r="AE86" s="6"/>
      <c r="AF86" s="6"/>
      <c r="AG86" s="6" t="n">
        <f aca="false">BF86/100*$AG$57</f>
        <v>6147456501.81799</v>
      </c>
      <c r="AH86" s="61" t="n">
        <f aca="false">(AG86-AG85)/AG85</f>
        <v>0.00489717275093029</v>
      </c>
      <c r="AI86" s="61"/>
      <c r="AJ86" s="61" t="n">
        <f aca="false">AB86/AG86</f>
        <v>-0.0114039659573407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0.00410129197718878</v>
      </c>
      <c r="AV86" s="5"/>
      <c r="AW86" s="65" t="n">
        <f aca="false">workers_and_wage_low!C74</f>
        <v>13086800</v>
      </c>
      <c r="AX86" s="5"/>
      <c r="AY86" s="61" t="n">
        <f aca="false">(AW86-AW85)/AW85</f>
        <v>0.00197833834738501</v>
      </c>
      <c r="AZ86" s="66" t="n">
        <f aca="false">workers_and_wage_low!B74</f>
        <v>6273.21135082799</v>
      </c>
      <c r="BA86" s="61" t="n">
        <f aca="false">(AZ86-AZ85)/AZ85</f>
        <v>0.00291307136275962</v>
      </c>
      <c r="BB86" s="61"/>
      <c r="BC86" s="61"/>
      <c r="BD86" s="61"/>
      <c r="BE86" s="61"/>
      <c r="BF86" s="5" t="n">
        <f aca="false">BF85*(1+AY86)*(1+BA86)*(1-BE86)</f>
        <v>113.060184061765</v>
      </c>
      <c r="BG86" s="5"/>
      <c r="BH86" s="5"/>
      <c r="BI86" s="61" t="n">
        <f aca="false">T93/AG93</f>
        <v>0.0158147357886987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126729458.827737</v>
      </c>
      <c r="E87" s="9"/>
      <c r="F87" s="67" t="n">
        <f aca="false">'Low pensions'!I87</f>
        <v>23034579.2670611</v>
      </c>
      <c r="G87" s="82" t="n">
        <f aca="false">'Low pensions'!K87</f>
        <v>2736605.16791952</v>
      </c>
      <c r="H87" s="82" t="n">
        <f aca="false">'Low pensions'!V87</f>
        <v>15055994.2048326</v>
      </c>
      <c r="I87" s="82" t="n">
        <f aca="false">'Low pensions'!M87</f>
        <v>84637.2732346249</v>
      </c>
      <c r="J87" s="82" t="n">
        <f aca="false">'Low pensions'!W87</f>
        <v>465649.305304104</v>
      </c>
      <c r="K87" s="9"/>
      <c r="L87" s="82" t="n">
        <f aca="false">'Low pensions'!N87</f>
        <v>3474281.33811206</v>
      </c>
      <c r="M87" s="67"/>
      <c r="N87" s="82" t="n">
        <f aca="false">'Low pensions'!L87</f>
        <v>1015813.57550736</v>
      </c>
      <c r="O87" s="9"/>
      <c r="P87" s="82" t="n">
        <f aca="false">'Low pensions'!X87</f>
        <v>23616768.9584845</v>
      </c>
      <c r="Q87" s="67"/>
      <c r="R87" s="82" t="n">
        <f aca="false">'Low SIPA income'!G82</f>
        <v>25640602.8415996</v>
      </c>
      <c r="S87" s="67"/>
      <c r="T87" s="82" t="n">
        <f aca="false">'Low SIPA income'!J82</f>
        <v>98039067.2794933</v>
      </c>
      <c r="U87" s="9"/>
      <c r="V87" s="82" t="n">
        <f aca="false">'Low SIPA income'!F82</f>
        <v>116318.346068239</v>
      </c>
      <c r="W87" s="67"/>
      <c r="X87" s="82" t="n">
        <f aca="false">'Low SIPA income'!M82</f>
        <v>292158.149813698</v>
      </c>
      <c r="Y87" s="9"/>
      <c r="Z87" s="9" t="n">
        <f aca="false">R87+V87-N87-L87-F87</f>
        <v>-1767752.99301275</v>
      </c>
      <c r="AA87" s="9"/>
      <c r="AB87" s="9" t="n">
        <f aca="false">T87-P87-D87</f>
        <v>-52307160.5067284</v>
      </c>
      <c r="AC87" s="50"/>
      <c r="AD87" s="9"/>
      <c r="AE87" s="9"/>
      <c r="AF87" s="9"/>
      <c r="AG87" s="9" t="n">
        <f aca="false">BF87/100*$AG$57</f>
        <v>6189572849.39424</v>
      </c>
      <c r="AH87" s="40" t="n">
        <f aca="false">(AG87-AG86)/AG86</f>
        <v>0.00685102002166118</v>
      </c>
      <c r="AI87" s="40"/>
      <c r="AJ87" s="40" t="n">
        <f aca="false">AB87/AG87</f>
        <v>-0.00845085142052211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13123595</v>
      </c>
      <c r="AX87" s="7"/>
      <c r="AY87" s="40" t="n">
        <f aca="false">(AW87-AW86)/AW86</f>
        <v>0.00281161170033927</v>
      </c>
      <c r="AZ87" s="39" t="n">
        <f aca="false">workers_and_wage_low!B75</f>
        <v>6298.48036630037</v>
      </c>
      <c r="BA87" s="40" t="n">
        <f aca="false">(AZ87-AZ86)/AZ86</f>
        <v>0.00402808291626466</v>
      </c>
      <c r="BB87" s="40"/>
      <c r="BC87" s="40"/>
      <c r="BD87" s="40"/>
      <c r="BE87" s="40"/>
      <c r="BF87" s="7" t="n">
        <f aca="false">BF86*(1+AY87)*(1+BA87)*(1-BE87)</f>
        <v>113.834761646425</v>
      </c>
      <c r="BG87" s="7"/>
      <c r="BH87" s="7"/>
      <c r="BI87" s="40" t="n">
        <f aca="false">T94/AG94</f>
        <v>0.0138341032101639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127117451.211454</v>
      </c>
      <c r="E88" s="9"/>
      <c r="F88" s="67" t="n">
        <f aca="false">'Low pensions'!I88</f>
        <v>23105101.4755548</v>
      </c>
      <c r="G88" s="82" t="n">
        <f aca="false">'Low pensions'!K88</f>
        <v>2800688.08013385</v>
      </c>
      <c r="H88" s="82" t="n">
        <f aca="false">'Low pensions'!V88</f>
        <v>15408559.48032</v>
      </c>
      <c r="I88" s="82" t="n">
        <f aca="false">'Low pensions'!M88</f>
        <v>86619.2189732115</v>
      </c>
      <c r="J88" s="82" t="n">
        <f aca="false">'Low pensions'!W88</f>
        <v>476553.385989276</v>
      </c>
      <c r="K88" s="9"/>
      <c r="L88" s="82" t="n">
        <f aca="false">'Low pensions'!N88</f>
        <v>3512745.39370984</v>
      </c>
      <c r="M88" s="67"/>
      <c r="N88" s="82" t="n">
        <f aca="false">'Low pensions'!L88</f>
        <v>1019498.69751247</v>
      </c>
      <c r="O88" s="9"/>
      <c r="P88" s="82" t="n">
        <f aca="false">'Low pensions'!X88</f>
        <v>23836633.5798172</v>
      </c>
      <c r="Q88" s="67"/>
      <c r="R88" s="82" t="n">
        <f aca="false">'Low SIPA income'!G83</f>
        <v>22223972.3991907</v>
      </c>
      <c r="S88" s="67"/>
      <c r="T88" s="82" t="n">
        <f aca="false">'Low SIPA income'!J83</f>
        <v>84975284.6577744</v>
      </c>
      <c r="U88" s="9"/>
      <c r="V88" s="82" t="n">
        <f aca="false">'Low SIPA income'!F83</f>
        <v>115447.268997104</v>
      </c>
      <c r="W88" s="67"/>
      <c r="X88" s="82" t="n">
        <f aca="false">'Low SIPA income'!M83</f>
        <v>289970.255349496</v>
      </c>
      <c r="Y88" s="9"/>
      <c r="Z88" s="9" t="n">
        <f aca="false">R88+V88-N88-L88-F88</f>
        <v>-5297925.8985893</v>
      </c>
      <c r="AA88" s="9"/>
      <c r="AB88" s="9" t="n">
        <f aca="false">T88-P88-D88</f>
        <v>-65978800.1334968</v>
      </c>
      <c r="AC88" s="50"/>
      <c r="AD88" s="9"/>
      <c r="AE88" s="9"/>
      <c r="AF88" s="9"/>
      <c r="AG88" s="9" t="n">
        <f aca="false">BF88/100*$AG$57</f>
        <v>6171430273.30167</v>
      </c>
      <c r="AH88" s="40" t="n">
        <f aca="false">(AG88-AG87)/AG87</f>
        <v>-0.00293115155666113</v>
      </c>
      <c r="AI88" s="40"/>
      <c r="AJ88" s="40" t="n">
        <f aca="false">AB88/AG88</f>
        <v>-0.0106910063326696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13107048</v>
      </c>
      <c r="AX88" s="7"/>
      <c r="AY88" s="40" t="n">
        <f aca="false">(AW88-AW87)/AW87</f>
        <v>-0.00126085878145432</v>
      </c>
      <c r="AZ88" s="39" t="n">
        <f aca="false">workers_and_wage_low!B76</f>
        <v>6287.94677868332</v>
      </c>
      <c r="BA88" s="40" t="n">
        <f aca="false">(AZ88-AZ87)/AZ87</f>
        <v>-0.00167240143724487</v>
      </c>
      <c r="BB88" s="40"/>
      <c r="BC88" s="40"/>
      <c r="BD88" s="40"/>
      <c r="BE88" s="40"/>
      <c r="BF88" s="7" t="n">
        <f aca="false">BF87*(1+AY88)*(1+BA88)*(1-BE88)</f>
        <v>113.501094707623</v>
      </c>
      <c r="BG88" s="7"/>
      <c r="BH88" s="7"/>
      <c r="BI88" s="40" t="n">
        <f aca="false">T95/AG95</f>
        <v>0.0158902245386514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127107638.867106</v>
      </c>
      <c r="E89" s="9"/>
      <c r="F89" s="67" t="n">
        <f aca="false">'Low pensions'!I89</f>
        <v>23103317.9658187</v>
      </c>
      <c r="G89" s="82" t="n">
        <f aca="false">'Low pensions'!K89</f>
        <v>2880568.55746132</v>
      </c>
      <c r="H89" s="82" t="n">
        <f aca="false">'Low pensions'!V89</f>
        <v>15848038.2980246</v>
      </c>
      <c r="I89" s="82" t="n">
        <f aca="false">'Low pensions'!M89</f>
        <v>89089.7491998342</v>
      </c>
      <c r="J89" s="82" t="n">
        <f aca="false">'Low pensions'!W89</f>
        <v>490145.514371893</v>
      </c>
      <c r="K89" s="9"/>
      <c r="L89" s="82" t="n">
        <f aca="false">'Low pensions'!N89</f>
        <v>3496076.77688222</v>
      </c>
      <c r="M89" s="67"/>
      <c r="N89" s="82" t="n">
        <f aca="false">'Low pensions'!L89</f>
        <v>1018853.94101988</v>
      </c>
      <c r="O89" s="9"/>
      <c r="P89" s="82" t="n">
        <f aca="false">'Low pensions'!X89</f>
        <v>23746592.7878711</v>
      </c>
      <c r="Q89" s="67"/>
      <c r="R89" s="82" t="n">
        <f aca="false">'Low SIPA income'!G84</f>
        <v>25761301.6007369</v>
      </c>
      <c r="S89" s="67"/>
      <c r="T89" s="82" t="n">
        <f aca="false">'Low SIPA income'!J84</f>
        <v>98500569.4462217</v>
      </c>
      <c r="U89" s="9"/>
      <c r="V89" s="82" t="n">
        <f aca="false">'Low SIPA income'!F84</f>
        <v>113768.868942257</v>
      </c>
      <c r="W89" s="67"/>
      <c r="X89" s="82" t="n">
        <f aca="false">'Low SIPA income'!M84</f>
        <v>285754.598307884</v>
      </c>
      <c r="Y89" s="9"/>
      <c r="Z89" s="9" t="n">
        <f aca="false">R89+V89-N89-L89-F89</f>
        <v>-1743178.21404162</v>
      </c>
      <c r="AA89" s="9"/>
      <c r="AB89" s="9" t="n">
        <f aca="false">T89-P89-D89</f>
        <v>-52353662.2087558</v>
      </c>
      <c r="AC89" s="50"/>
      <c r="AD89" s="9"/>
      <c r="AE89" s="9"/>
      <c r="AF89" s="9"/>
      <c r="AG89" s="9" t="n">
        <f aca="false">BF89/100*$AG$57</f>
        <v>6218259868.09141</v>
      </c>
      <c r="AH89" s="40" t="n">
        <f aca="false">(AG89-AG88)/AG88</f>
        <v>0.00758812669282477</v>
      </c>
      <c r="AI89" s="40" t="n">
        <f aca="false">(AG89-AG85)/AG85</f>
        <v>0.0164710818250931</v>
      </c>
      <c r="AJ89" s="40" t="n">
        <f aca="false">AB89/AG89</f>
        <v>-0.00841934292219036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13165805</v>
      </c>
      <c r="AX89" s="7"/>
      <c r="AY89" s="40" t="n">
        <f aca="false">(AW89-AW88)/AW88</f>
        <v>0.00448285533096392</v>
      </c>
      <c r="AZ89" s="39" t="n">
        <f aca="false">workers_and_wage_low!B77</f>
        <v>6307.38541912712</v>
      </c>
      <c r="BA89" s="40" t="n">
        <f aca="false">(AZ89-AZ88)/AZ88</f>
        <v>0.00309141300459282</v>
      </c>
      <c r="BB89" s="40"/>
      <c r="BC89" s="40"/>
      <c r="BD89" s="40"/>
      <c r="BE89" s="40"/>
      <c r="BF89" s="7" t="n">
        <f aca="false">BF88*(1+AY89)*(1+BA89)*(1-BE89)</f>
        <v>114.362355394039</v>
      </c>
      <c r="BG89" s="7"/>
      <c r="BH89" s="7"/>
      <c r="BI89" s="40" t="n">
        <f aca="false">T96/AG96</f>
        <v>0.0138648821313538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127980858.854783</v>
      </c>
      <c r="E90" s="6"/>
      <c r="F90" s="8" t="n">
        <f aca="false">'Low pensions'!I90</f>
        <v>23262036.0350805</v>
      </c>
      <c r="G90" s="81" t="n">
        <f aca="false">'Low pensions'!K90</f>
        <v>2943952.21181781</v>
      </c>
      <c r="H90" s="81" t="n">
        <f aca="false">'Low pensions'!V90</f>
        <v>16196756.4630926</v>
      </c>
      <c r="I90" s="81" t="n">
        <f aca="false">'Low pensions'!M90</f>
        <v>91050.0684067369</v>
      </c>
      <c r="J90" s="81" t="n">
        <f aca="false">'Low pensions'!W90</f>
        <v>500930.612260598</v>
      </c>
      <c r="K90" s="6"/>
      <c r="L90" s="81" t="n">
        <f aca="false">'Low pensions'!N90</f>
        <v>4251067.81201167</v>
      </c>
      <c r="M90" s="8"/>
      <c r="N90" s="81" t="n">
        <f aca="false">'Low pensions'!L90</f>
        <v>1026388.35178318</v>
      </c>
      <c r="O90" s="6"/>
      <c r="P90" s="81" t="n">
        <f aca="false">'Low pensions'!X90</f>
        <v>27705696.9632433</v>
      </c>
      <c r="Q90" s="8"/>
      <c r="R90" s="81" t="n">
        <f aca="false">'Low SIPA income'!G85</f>
        <v>22475730.9608135</v>
      </c>
      <c r="S90" s="8"/>
      <c r="T90" s="81" t="n">
        <f aca="false">'Low SIPA income'!J85</f>
        <v>85937905.3384816</v>
      </c>
      <c r="U90" s="6"/>
      <c r="V90" s="81" t="n">
        <f aca="false">'Low SIPA income'!F85</f>
        <v>112982.50893419</v>
      </c>
      <c r="W90" s="8"/>
      <c r="X90" s="81" t="n">
        <f aca="false">'Low SIPA income'!M85</f>
        <v>283779.488681499</v>
      </c>
      <c r="Y90" s="6"/>
      <c r="Z90" s="6" t="n">
        <f aca="false">R90+V90-N90-L90-F90</f>
        <v>-5950778.72912762</v>
      </c>
      <c r="AA90" s="6"/>
      <c r="AB90" s="6" t="n">
        <f aca="false">T90-P90-D90</f>
        <v>-69748650.479545</v>
      </c>
      <c r="AC90" s="50"/>
      <c r="AD90" s="6"/>
      <c r="AE90" s="6"/>
      <c r="AF90" s="6"/>
      <c r="AG90" s="6" t="n">
        <f aca="false">BF90/100*$AG$57</f>
        <v>6236750835.28033</v>
      </c>
      <c r="AH90" s="61" t="n">
        <f aca="false">(AG90-AG89)/AG89</f>
        <v>0.00297365622877972</v>
      </c>
      <c r="AI90" s="61"/>
      <c r="AJ90" s="61" t="n">
        <f aca="false">AB90/AG90</f>
        <v>-0.0111834915842698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0.00148480068489536</v>
      </c>
      <c r="AV90" s="5"/>
      <c r="AW90" s="65" t="n">
        <f aca="false">workers_and_wage_low!C78</f>
        <v>13159883</v>
      </c>
      <c r="AX90" s="5"/>
      <c r="AY90" s="61" t="n">
        <f aca="false">(AW90-AW89)/AW89</f>
        <v>-0.000449801588281157</v>
      </c>
      <c r="AZ90" s="66" t="n">
        <f aca="false">workers_and_wage_low!B78</f>
        <v>6328.9882040124</v>
      </c>
      <c r="BA90" s="61" t="n">
        <f aca="false">(AZ90-AZ89)/AZ89</f>
        <v>0.00342499838677509</v>
      </c>
      <c r="BB90" s="61"/>
      <c r="BC90" s="61"/>
      <c r="BD90" s="61"/>
      <c r="BE90" s="61"/>
      <c r="BF90" s="5" t="n">
        <f aca="false">BF89*(1+AY90)*(1+BA90)*(1-BE90)</f>
        <v>114.702429724494</v>
      </c>
      <c r="BG90" s="5"/>
      <c r="BH90" s="5"/>
      <c r="BI90" s="61" t="n">
        <f aca="false">T97/AG97</f>
        <v>0.0158983190787834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128284423.631082</v>
      </c>
      <c r="E91" s="9"/>
      <c r="F91" s="67" t="n">
        <f aca="false">'Low pensions'!I91</f>
        <v>23317212.5265373</v>
      </c>
      <c r="G91" s="82" t="n">
        <f aca="false">'Low pensions'!K91</f>
        <v>2981939.3056224</v>
      </c>
      <c r="H91" s="82" t="n">
        <f aca="false">'Low pensions'!V91</f>
        <v>16405750.2452008</v>
      </c>
      <c r="I91" s="82" t="n">
        <f aca="false">'Low pensions'!M91</f>
        <v>92224.9269780125</v>
      </c>
      <c r="J91" s="82" t="n">
        <f aca="false">'Low pensions'!W91</f>
        <v>507394.337480438</v>
      </c>
      <c r="K91" s="9"/>
      <c r="L91" s="82" t="n">
        <f aca="false">'Low pensions'!N91</f>
        <v>3438699.06792193</v>
      </c>
      <c r="M91" s="67"/>
      <c r="N91" s="82" t="n">
        <f aca="false">'Low pensions'!L91</f>
        <v>1029090.57843037</v>
      </c>
      <c r="O91" s="9"/>
      <c r="P91" s="82" t="n">
        <f aca="false">'Low pensions'!X91</f>
        <v>23505178.5420502</v>
      </c>
      <c r="Q91" s="67"/>
      <c r="R91" s="82" t="n">
        <f aca="false">'Low SIPA income'!G86</f>
        <v>26133109.5450983</v>
      </c>
      <c r="S91" s="67"/>
      <c r="T91" s="82" t="n">
        <f aca="false">'Low SIPA income'!J86</f>
        <v>99922209.3467138</v>
      </c>
      <c r="U91" s="9"/>
      <c r="V91" s="82" t="n">
        <f aca="false">'Low SIPA income'!F86</f>
        <v>111594.029123036</v>
      </c>
      <c r="W91" s="67"/>
      <c r="X91" s="82" t="n">
        <f aca="false">'Low SIPA income'!M86</f>
        <v>280292.027705718</v>
      </c>
      <c r="Y91" s="9"/>
      <c r="Z91" s="9" t="n">
        <f aca="false">R91+V91-N91-L91-F91</f>
        <v>-1540298.5986683</v>
      </c>
      <c r="AA91" s="9"/>
      <c r="AB91" s="9" t="n">
        <f aca="false">T91-P91-D91</f>
        <v>-51867392.8264183</v>
      </c>
      <c r="AC91" s="50"/>
      <c r="AD91" s="9"/>
      <c r="AE91" s="9"/>
      <c r="AF91" s="9"/>
      <c r="AG91" s="9" t="n">
        <f aca="false">BF91/100*$AG$57</f>
        <v>6280391837.41709</v>
      </c>
      <c r="AH91" s="40" t="n">
        <f aca="false">(AG91-AG90)/AG90</f>
        <v>0.00699739388174381</v>
      </c>
      <c r="AI91" s="40"/>
      <c r="AJ91" s="40" t="n">
        <f aca="false">AB91/AG91</f>
        <v>-0.00825862369245891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13184884</v>
      </c>
      <c r="AX91" s="7"/>
      <c r="AY91" s="40" t="n">
        <f aca="false">(AW91-AW90)/AW90</f>
        <v>0.00189978892669487</v>
      </c>
      <c r="AZ91" s="39" t="n">
        <f aca="false">workers_and_wage_low!B79</f>
        <v>6361.18970957793</v>
      </c>
      <c r="BA91" s="40" t="n">
        <f aca="false">(AZ91-AZ90)/AZ90</f>
        <v>0.00508793894498145</v>
      </c>
      <c r="BB91" s="40"/>
      <c r="BC91" s="40"/>
      <c r="BD91" s="40"/>
      <c r="BE91" s="40"/>
      <c r="BF91" s="7" t="n">
        <f aca="false">BF90*(1+AY91)*(1+BA91)*(1-BE91)</f>
        <v>115.50504780447</v>
      </c>
      <c r="BG91" s="7"/>
      <c r="BH91" s="7"/>
      <c r="BI91" s="40" t="n">
        <f aca="false">T98/AG98</f>
        <v>0.0138492458469328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129150648.36531</v>
      </c>
      <c r="E92" s="9"/>
      <c r="F92" s="67" t="n">
        <f aca="false">'Low pensions'!I92</f>
        <v>23474659.1256803</v>
      </c>
      <c r="G92" s="82" t="n">
        <f aca="false">'Low pensions'!K92</f>
        <v>2986130.0110093</v>
      </c>
      <c r="H92" s="82" t="n">
        <f aca="false">'Low pensions'!V92</f>
        <v>16428806.2697815</v>
      </c>
      <c r="I92" s="82" t="n">
        <f aca="false">'Low pensions'!M92</f>
        <v>92354.5364229679</v>
      </c>
      <c r="J92" s="82" t="n">
        <f aca="false">'Low pensions'!W92</f>
        <v>508107.410405613</v>
      </c>
      <c r="K92" s="9"/>
      <c r="L92" s="82" t="n">
        <f aca="false">'Low pensions'!N92</f>
        <v>3502931.26667725</v>
      </c>
      <c r="M92" s="67"/>
      <c r="N92" s="82" t="n">
        <f aca="false">'Low pensions'!L92</f>
        <v>1036939.0338071</v>
      </c>
      <c r="O92" s="9"/>
      <c r="P92" s="82" t="n">
        <f aca="false">'Low pensions'!X92</f>
        <v>23881659.6125526</v>
      </c>
      <c r="Q92" s="67"/>
      <c r="R92" s="82" t="n">
        <f aca="false">'Low SIPA income'!G87</f>
        <v>22626025.6908483</v>
      </c>
      <c r="S92" s="67"/>
      <c r="T92" s="82" t="n">
        <f aca="false">'Low SIPA income'!J87</f>
        <v>86512570.2650692</v>
      </c>
      <c r="U92" s="9"/>
      <c r="V92" s="82" t="n">
        <f aca="false">'Low SIPA income'!F87</f>
        <v>112618.320336588</v>
      </c>
      <c r="W92" s="67"/>
      <c r="X92" s="82" t="n">
        <f aca="false">'Low SIPA income'!M87</f>
        <v>282864.75192281</v>
      </c>
      <c r="Y92" s="9"/>
      <c r="Z92" s="9" t="n">
        <f aca="false">R92+V92-N92-L92-F92</f>
        <v>-5275885.41497984</v>
      </c>
      <c r="AA92" s="9"/>
      <c r="AB92" s="9" t="n">
        <f aca="false">T92-P92-D92</f>
        <v>-66519737.7127933</v>
      </c>
      <c r="AC92" s="50"/>
      <c r="AD92" s="9"/>
      <c r="AE92" s="9"/>
      <c r="AF92" s="9"/>
      <c r="AG92" s="9" t="n">
        <f aca="false">BF92/100*$AG$57</f>
        <v>6251589945.06978</v>
      </c>
      <c r="AH92" s="40" t="n">
        <f aca="false">(AG92-AG91)/AG91</f>
        <v>-0.00458600244903723</v>
      </c>
      <c r="AI92" s="40"/>
      <c r="AJ92" s="40" t="n">
        <f aca="false">AB92/AG92</f>
        <v>-0.0106404511967796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13222858</v>
      </c>
      <c r="AX92" s="7"/>
      <c r="AY92" s="40" t="n">
        <f aca="false">(AW92-AW91)/AW91</f>
        <v>0.00288011635142182</v>
      </c>
      <c r="AZ92" s="39" t="n">
        <f aca="false">workers_and_wage_low!B80</f>
        <v>6313.83270517669</v>
      </c>
      <c r="BA92" s="40" t="n">
        <f aca="false">(AZ92-AZ91)/AZ91</f>
        <v>-0.00744467726374052</v>
      </c>
      <c r="BB92" s="40"/>
      <c r="BC92" s="40"/>
      <c r="BD92" s="40"/>
      <c r="BE92" s="40"/>
      <c r="BF92" s="7" t="n">
        <f aca="false">BF91*(1+AY92)*(1+BA92)*(1-BE92)</f>
        <v>114.975341372362</v>
      </c>
      <c r="BG92" s="7"/>
      <c r="BH92" s="7"/>
      <c r="BI92" s="40" t="n">
        <f aca="false">T99/AG99</f>
        <v>0.0159914383669861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128999042.715364</v>
      </c>
      <c r="E93" s="9"/>
      <c r="F93" s="67" t="n">
        <f aca="false">'Low pensions'!I93</f>
        <v>23447103.0042125</v>
      </c>
      <c r="G93" s="82" t="n">
        <f aca="false">'Low pensions'!K93</f>
        <v>3043317.33768141</v>
      </c>
      <c r="H93" s="82" t="n">
        <f aca="false">'Low pensions'!V93</f>
        <v>16743434.0681423</v>
      </c>
      <c r="I93" s="82" t="n">
        <f aca="false">'Low pensions'!M93</f>
        <v>94123.2166293217</v>
      </c>
      <c r="J93" s="82" t="n">
        <f aca="false">'Low pensions'!W93</f>
        <v>517838.167055945</v>
      </c>
      <c r="K93" s="9"/>
      <c r="L93" s="82" t="n">
        <f aca="false">'Low pensions'!N93</f>
        <v>3541062.72296835</v>
      </c>
      <c r="M93" s="67"/>
      <c r="N93" s="82" t="n">
        <f aca="false">'Low pensions'!L93</f>
        <v>1035620.45457806</v>
      </c>
      <c r="O93" s="9"/>
      <c r="P93" s="82" t="n">
        <f aca="false">'Low pensions'!X93</f>
        <v>24072269.486642</v>
      </c>
      <c r="Q93" s="67"/>
      <c r="R93" s="82" t="n">
        <f aca="false">'Low SIPA income'!G88</f>
        <v>25871528.3630491</v>
      </c>
      <c r="S93" s="67"/>
      <c r="T93" s="82" t="n">
        <f aca="false">'Low SIPA income'!J88</f>
        <v>98922031.0254632</v>
      </c>
      <c r="U93" s="9"/>
      <c r="V93" s="82" t="n">
        <f aca="false">'Low SIPA income'!F88</f>
        <v>118610.700172315</v>
      </c>
      <c r="W93" s="67"/>
      <c r="X93" s="82" t="n">
        <f aca="false">'Low SIPA income'!M88</f>
        <v>297915.882419111</v>
      </c>
      <c r="Y93" s="9"/>
      <c r="Z93" s="9" t="n">
        <f aca="false">R93+V93-N93-L93-F93</f>
        <v>-2033647.11853741</v>
      </c>
      <c r="AA93" s="9"/>
      <c r="AB93" s="9" t="n">
        <f aca="false">T93-P93-D93</f>
        <v>-54149281.1765427</v>
      </c>
      <c r="AC93" s="50"/>
      <c r="AD93" s="9"/>
      <c r="AE93" s="9"/>
      <c r="AF93" s="9"/>
      <c r="AG93" s="9" t="n">
        <f aca="false">BF93/100*$AG$57</f>
        <v>6255054295.38401</v>
      </c>
      <c r="AH93" s="40" t="n">
        <f aca="false">(AG93-AG92)/AG92</f>
        <v>0.000554155078095152</v>
      </c>
      <c r="AI93" s="40" t="n">
        <f aca="false">(AG93-AG89)/AG89</f>
        <v>0.00591715818783984</v>
      </c>
      <c r="AJ93" s="40" t="n">
        <f aca="false">AB93/AG93</f>
        <v>-0.00865688427620889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13231924</v>
      </c>
      <c r="AX93" s="7"/>
      <c r="AY93" s="40" t="n">
        <f aca="false">(AW93-AW92)/AW92</f>
        <v>0.00068563089764709</v>
      </c>
      <c r="AZ93" s="39" t="n">
        <f aca="false">workers_and_wage_low!B81</f>
        <v>6313.00315761071</v>
      </c>
      <c r="BA93" s="40" t="n">
        <f aca="false">(AZ93-AZ92)/AZ92</f>
        <v>-0.000131385737430935</v>
      </c>
      <c r="BB93" s="40"/>
      <c r="BC93" s="40"/>
      <c r="BD93" s="40"/>
      <c r="BE93" s="40"/>
      <c r="BF93" s="7" t="n">
        <f aca="false">BF92*(1+AY93)*(1+BA93)*(1-BE93)</f>
        <v>115.039055541639</v>
      </c>
      <c r="BG93" s="7"/>
      <c r="BH93" s="7"/>
      <c r="BI93" s="40" t="n">
        <f aca="false">T100/AG100</f>
        <v>0.0138927300666149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128790122.427034</v>
      </c>
      <c r="E94" s="6"/>
      <c r="F94" s="8" t="n">
        <f aca="false">'Low pensions'!I94</f>
        <v>23409129.2687721</v>
      </c>
      <c r="G94" s="81" t="n">
        <f aca="false">'Low pensions'!K94</f>
        <v>3116995.52113156</v>
      </c>
      <c r="H94" s="81" t="n">
        <f aca="false">'Low pensions'!V94</f>
        <v>17148789.6949064</v>
      </c>
      <c r="I94" s="81" t="n">
        <f aca="false">'Low pensions'!M94</f>
        <v>96401.9233339652</v>
      </c>
      <c r="J94" s="81" t="n">
        <f aca="false">'Low pensions'!W94</f>
        <v>530374.939017722</v>
      </c>
      <c r="K94" s="6"/>
      <c r="L94" s="81" t="n">
        <f aca="false">'Low pensions'!N94</f>
        <v>4264726.27590798</v>
      </c>
      <c r="M94" s="8"/>
      <c r="N94" s="81" t="n">
        <f aca="false">'Low pensions'!L94</f>
        <v>1033744.93083448</v>
      </c>
      <c r="O94" s="6"/>
      <c r="P94" s="81" t="n">
        <f aca="false">'Low pensions'!X94</f>
        <v>27817044.5247293</v>
      </c>
      <c r="Q94" s="8"/>
      <c r="R94" s="81" t="n">
        <f aca="false">'Low SIPA income'!G89</f>
        <v>22725881.4990114</v>
      </c>
      <c r="S94" s="8"/>
      <c r="T94" s="81" t="n">
        <f aca="false">'Low SIPA income'!J89</f>
        <v>86894377.6022535</v>
      </c>
      <c r="U94" s="6"/>
      <c r="V94" s="81" t="n">
        <f aca="false">'Low SIPA income'!F89</f>
        <v>117091.905128056</v>
      </c>
      <c r="W94" s="8"/>
      <c r="X94" s="81" t="n">
        <f aca="false">'Low SIPA income'!M89</f>
        <v>294101.107148692</v>
      </c>
      <c r="Y94" s="6"/>
      <c r="Z94" s="6" t="n">
        <f aca="false">R94+V94-N94-L94-F94</f>
        <v>-5864627.07137515</v>
      </c>
      <c r="AA94" s="6"/>
      <c r="AB94" s="6" t="n">
        <f aca="false">T94-P94-D94</f>
        <v>-69712789.3495103</v>
      </c>
      <c r="AC94" s="50"/>
      <c r="AD94" s="6"/>
      <c r="AE94" s="6"/>
      <c r="AF94" s="6"/>
      <c r="AG94" s="6" t="n">
        <f aca="false">BF94/100*$AG$57</f>
        <v>6281171701.71264</v>
      </c>
      <c r="AH94" s="61" t="n">
        <f aca="false">(AG94-AG93)/AG93</f>
        <v>0.00417540841298643</v>
      </c>
      <c r="AI94" s="61"/>
      <c r="AJ94" s="61" t="n">
        <f aca="false">AB94/AG94</f>
        <v>-0.0110986918779027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0.00341154126218736</v>
      </c>
      <c r="AV94" s="5"/>
      <c r="AW94" s="65" t="n">
        <f aca="false">workers_and_wage_low!C82</f>
        <v>13224615</v>
      </c>
      <c r="AX94" s="5"/>
      <c r="AY94" s="61" t="n">
        <f aca="false">(AW94-AW93)/AW93</f>
        <v>-0.000552376207723079</v>
      </c>
      <c r="AZ94" s="66" t="n">
        <f aca="false">workers_and_wage_low!B82</f>
        <v>6342.86617246865</v>
      </c>
      <c r="BA94" s="61" t="n">
        <f aca="false">(AZ94-AZ93)/AZ93</f>
        <v>0.00473039757978573</v>
      </c>
      <c r="BB94" s="61"/>
      <c r="BC94" s="61"/>
      <c r="BD94" s="61"/>
      <c r="BE94" s="61"/>
      <c r="BF94" s="5" t="n">
        <f aca="false">BF93*(1+AY94)*(1+BA94)*(1-BE94)</f>
        <v>115.51939058197</v>
      </c>
      <c r="BG94" s="5"/>
      <c r="BH94" s="5"/>
      <c r="BI94" s="61" t="n">
        <f aca="false">T101/AG101</f>
        <v>0.0159508755707499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129012112.736656</v>
      </c>
      <c r="E95" s="9"/>
      <c r="F95" s="67" t="n">
        <f aca="false">'Low pensions'!I95</f>
        <v>23449478.635295</v>
      </c>
      <c r="G95" s="82" t="n">
        <f aca="false">'Low pensions'!K95</f>
        <v>3154785.10219263</v>
      </c>
      <c r="H95" s="82" t="n">
        <f aca="false">'Low pensions'!V95</f>
        <v>17356696.8201754</v>
      </c>
      <c r="I95" s="82" t="n">
        <f aca="false">'Low pensions'!M95</f>
        <v>97570.6732636895</v>
      </c>
      <c r="J95" s="82" t="n">
        <f aca="false">'Low pensions'!W95</f>
        <v>536805.056294086</v>
      </c>
      <c r="K95" s="9"/>
      <c r="L95" s="82" t="n">
        <f aca="false">'Low pensions'!N95</f>
        <v>3442651.21550702</v>
      </c>
      <c r="M95" s="67"/>
      <c r="N95" s="82" t="n">
        <f aca="false">'Low pensions'!L95</f>
        <v>1035809.64347099</v>
      </c>
      <c r="O95" s="9"/>
      <c r="P95" s="82" t="n">
        <f aca="false">'Low pensions'!X95</f>
        <v>23562652.5680657</v>
      </c>
      <c r="Q95" s="67"/>
      <c r="R95" s="82" t="n">
        <f aca="false">'Low SIPA income'!G90</f>
        <v>26194906.3235242</v>
      </c>
      <c r="S95" s="67"/>
      <c r="T95" s="82" t="n">
        <f aca="false">'Low SIPA income'!J90</f>
        <v>100158494.685057</v>
      </c>
      <c r="U95" s="9"/>
      <c r="V95" s="82" t="n">
        <f aca="false">'Low SIPA income'!F90</f>
        <v>116602.603549313</v>
      </c>
      <c r="W95" s="67"/>
      <c r="X95" s="82" t="n">
        <f aca="false">'Low SIPA income'!M90</f>
        <v>292872.12265245</v>
      </c>
      <c r="Y95" s="9"/>
      <c r="Z95" s="9" t="n">
        <f aca="false">R95+V95-N95-L95-F95</f>
        <v>-1616430.56719958</v>
      </c>
      <c r="AA95" s="9"/>
      <c r="AB95" s="9" t="n">
        <f aca="false">T95-P95-D95</f>
        <v>-52416270.6196645</v>
      </c>
      <c r="AC95" s="50"/>
      <c r="AD95" s="9"/>
      <c r="AE95" s="9"/>
      <c r="AF95" s="9"/>
      <c r="AG95" s="9" t="n">
        <f aca="false">BF95/100*$AG$57</f>
        <v>6303151628.94214</v>
      </c>
      <c r="AH95" s="40" t="n">
        <f aca="false">(AG95-AG94)/AG94</f>
        <v>0.00349933551784721</v>
      </c>
      <c r="AI95" s="40"/>
      <c r="AJ95" s="40" t="n">
        <f aca="false">AB95/AG95</f>
        <v>-0.00831588286389701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13262691</v>
      </c>
      <c r="AX95" s="7"/>
      <c r="AY95" s="40" t="n">
        <f aca="false">(AW95-AW94)/AW94</f>
        <v>0.00287917644483412</v>
      </c>
      <c r="AZ95" s="39" t="n">
        <f aca="false">workers_and_wage_low!B83</f>
        <v>6346.78846550071</v>
      </c>
      <c r="BA95" s="40" t="n">
        <f aca="false">(AZ95-AZ94)/AZ94</f>
        <v>0.00061837865176508</v>
      </c>
      <c r="BB95" s="40"/>
      <c r="BC95" s="40"/>
      <c r="BD95" s="40"/>
      <c r="BE95" s="40"/>
      <c r="BF95" s="7" t="n">
        <f aca="false">BF94*(1+AY95)*(1+BA95)*(1-BE95)</f>
        <v>115.923631688433</v>
      </c>
      <c r="BG95" s="7"/>
      <c r="BH95" s="7"/>
      <c r="BI95" s="40" t="n">
        <f aca="false">T102/AG102</f>
        <v>0.0138964108333848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128821078.834432</v>
      </c>
      <c r="E96" s="9"/>
      <c r="F96" s="67" t="n">
        <f aca="false">'Low pensions'!I96</f>
        <v>23414755.9622545</v>
      </c>
      <c r="G96" s="82" t="n">
        <f aca="false">'Low pensions'!K96</f>
        <v>3207353.09186522</v>
      </c>
      <c r="H96" s="82" t="n">
        <f aca="false">'Low pensions'!V96</f>
        <v>17645910.3892896</v>
      </c>
      <c r="I96" s="82" t="n">
        <f aca="false">'Low pensions'!M96</f>
        <v>99196.4873772743</v>
      </c>
      <c r="J96" s="82" t="n">
        <f aca="false">'Low pensions'!W96</f>
        <v>545749.805854315</v>
      </c>
      <c r="K96" s="9"/>
      <c r="L96" s="82" t="n">
        <f aca="false">'Low pensions'!N96</f>
        <v>3433998.47492863</v>
      </c>
      <c r="M96" s="67"/>
      <c r="N96" s="82" t="n">
        <f aca="false">'Low pensions'!L96</f>
        <v>1034233.11900073</v>
      </c>
      <c r="O96" s="9"/>
      <c r="P96" s="82" t="n">
        <f aca="false">'Low pensions'!X96</f>
        <v>23509079.8835856</v>
      </c>
      <c r="Q96" s="67"/>
      <c r="R96" s="82" t="n">
        <f aca="false">'Low SIPA income'!G91</f>
        <v>22931047.7968519</v>
      </c>
      <c r="S96" s="67"/>
      <c r="T96" s="82" t="n">
        <f aca="false">'Low SIPA income'!J91</f>
        <v>87678848.7241585</v>
      </c>
      <c r="U96" s="9"/>
      <c r="V96" s="82" t="n">
        <f aca="false">'Low SIPA income'!F91</f>
        <v>115085.951466138</v>
      </c>
      <c r="W96" s="67"/>
      <c r="X96" s="82" t="n">
        <f aca="false">'Low SIPA income'!M91</f>
        <v>289062.729882442</v>
      </c>
      <c r="Y96" s="9"/>
      <c r="Z96" s="9" t="n">
        <f aca="false">R96+V96-N96-L96-F96</f>
        <v>-4836853.80786587</v>
      </c>
      <c r="AA96" s="9"/>
      <c r="AB96" s="9" t="n">
        <f aca="false">T96-P96-D96</f>
        <v>-64651309.9938588</v>
      </c>
      <c r="AC96" s="50"/>
      <c r="AD96" s="9"/>
      <c r="AE96" s="9"/>
      <c r="AF96" s="9"/>
      <c r="AG96" s="9" t="n">
        <f aca="false">BF96/100*$AG$57</f>
        <v>6323807724.68906</v>
      </c>
      <c r="AH96" s="40" t="n">
        <f aca="false">(AG96-AG95)/AG95</f>
        <v>0.00327710595634032</v>
      </c>
      <c r="AI96" s="40"/>
      <c r="AJ96" s="40" t="n">
        <f aca="false">AB96/AG96</f>
        <v>-0.0102234781335066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13270512</v>
      </c>
      <c r="AX96" s="7"/>
      <c r="AY96" s="40" t="n">
        <f aca="false">(AW96-AW95)/AW95</f>
        <v>0.000589699330249042</v>
      </c>
      <c r="AZ96" s="39" t="n">
        <f aca="false">workers_and_wage_low!B84</f>
        <v>6363.83481465661</v>
      </c>
      <c r="BA96" s="40" t="n">
        <f aca="false">(AZ96-AZ95)/AZ95</f>
        <v>0.00268582279818615</v>
      </c>
      <c r="BB96" s="40"/>
      <c r="BC96" s="40"/>
      <c r="BD96" s="40"/>
      <c r="BE96" s="40"/>
      <c r="BF96" s="7" t="n">
        <f aca="false">BF95*(1+AY96)*(1+BA96)*(1-BE96)</f>
        <v>116.30352571232</v>
      </c>
      <c r="BG96" s="7"/>
      <c r="BH96" s="7"/>
      <c r="BI96" s="40" t="n">
        <f aca="false">T103/AG103</f>
        <v>0.0159763854779104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129016291.16257</v>
      </c>
      <c r="E97" s="9"/>
      <c r="F97" s="67" t="n">
        <f aca="false">'Low pensions'!I97</f>
        <v>23450238.1136659</v>
      </c>
      <c r="G97" s="82" t="n">
        <f aca="false">'Low pensions'!K97</f>
        <v>3275978.45717265</v>
      </c>
      <c r="H97" s="82" t="n">
        <f aca="false">'Low pensions'!V97</f>
        <v>18023466.9014549</v>
      </c>
      <c r="I97" s="82" t="n">
        <f aca="false">'Low pensions'!M97</f>
        <v>101318.921355856</v>
      </c>
      <c r="J97" s="82" t="n">
        <f aca="false">'Low pensions'!W97</f>
        <v>557426.811385208</v>
      </c>
      <c r="K97" s="9"/>
      <c r="L97" s="82" t="n">
        <f aca="false">'Low pensions'!N97</f>
        <v>3485614.31680176</v>
      </c>
      <c r="M97" s="67"/>
      <c r="N97" s="82" t="n">
        <f aca="false">'Low pensions'!L97</f>
        <v>1035592.27794744</v>
      </c>
      <c r="O97" s="9"/>
      <c r="P97" s="82" t="n">
        <f aca="false">'Low pensions'!X97</f>
        <v>23784392.4239448</v>
      </c>
      <c r="Q97" s="67"/>
      <c r="R97" s="82" t="n">
        <f aca="false">'Low SIPA income'!G92</f>
        <v>26364982.0126793</v>
      </c>
      <c r="S97" s="67"/>
      <c r="T97" s="82" t="n">
        <f aca="false">'Low SIPA income'!J92</f>
        <v>100808793.823291</v>
      </c>
      <c r="U97" s="9"/>
      <c r="V97" s="82" t="n">
        <f aca="false">'Low SIPA income'!F92</f>
        <v>118552.52474802</v>
      </c>
      <c r="W97" s="67"/>
      <c r="X97" s="82" t="n">
        <f aca="false">'Low SIPA income'!M92</f>
        <v>297769.762525722</v>
      </c>
      <c r="Y97" s="9"/>
      <c r="Z97" s="9" t="n">
        <f aca="false">R97+V97-N97-L97-F97</f>
        <v>-1487910.1709878</v>
      </c>
      <c r="AA97" s="9"/>
      <c r="AB97" s="9" t="n">
        <f aca="false">T97-P97-D97</f>
        <v>-51991889.763224</v>
      </c>
      <c r="AC97" s="50"/>
      <c r="AD97" s="9"/>
      <c r="AE97" s="9"/>
      <c r="AF97" s="9"/>
      <c r="AG97" s="9" t="n">
        <f aca="false">BF97/100*$AG$57</f>
        <v>6340846055.72058</v>
      </c>
      <c r="AH97" s="40" t="n">
        <f aca="false">(AG97-AG96)/AG96</f>
        <v>0.0026943151615755</v>
      </c>
      <c r="AI97" s="40" t="n">
        <f aca="false">(AG97-AG93)/AG93</f>
        <v>0.0137155900309106</v>
      </c>
      <c r="AJ97" s="40" t="n">
        <f aca="false">AB97/AG97</f>
        <v>-0.00819951932381609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13289742</v>
      </c>
      <c r="AX97" s="7"/>
      <c r="AY97" s="40" t="n">
        <f aca="false">(AW97-AW96)/AW96</f>
        <v>0.00144907747342378</v>
      </c>
      <c r="AZ97" s="39" t="n">
        <f aca="false">workers_and_wage_low!B85</f>
        <v>6371.74783502943</v>
      </c>
      <c r="BA97" s="40" t="n">
        <f aca="false">(AZ97-AZ96)/AZ96</f>
        <v>0.00124343585326714</v>
      </c>
      <c r="BB97" s="40"/>
      <c r="BC97" s="40"/>
      <c r="BD97" s="40"/>
      <c r="BE97" s="40"/>
      <c r="BF97" s="7" t="n">
        <f aca="false">BF96*(1+AY97)*(1+BA97)*(1-BE97)</f>
        <v>116.616884064992</v>
      </c>
      <c r="BG97" s="7"/>
      <c r="BH97" s="7"/>
      <c r="BI97" s="40" t="n">
        <f aca="false">T104/AG104</f>
        <v>0.013827642959277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128802170.369291</v>
      </c>
      <c r="E98" s="6"/>
      <c r="F98" s="8" t="n">
        <f aca="false">'Low pensions'!I98</f>
        <v>23411319.1248915</v>
      </c>
      <c r="G98" s="81" t="n">
        <f aca="false">'Low pensions'!K98</f>
        <v>3363672.69682152</v>
      </c>
      <c r="H98" s="81" t="n">
        <f aca="false">'Low pensions'!V98</f>
        <v>18505934.7340193</v>
      </c>
      <c r="I98" s="81" t="n">
        <f aca="false">'Low pensions'!M98</f>
        <v>104031.114334686</v>
      </c>
      <c r="J98" s="81" t="n">
        <f aca="false">'Low pensions'!W98</f>
        <v>572348.496928428</v>
      </c>
      <c r="K98" s="6"/>
      <c r="L98" s="81" t="n">
        <f aca="false">'Low pensions'!N98</f>
        <v>4244754.14253399</v>
      </c>
      <c r="M98" s="8"/>
      <c r="N98" s="81" t="n">
        <f aca="false">'Low pensions'!L98</f>
        <v>1034230.34761618</v>
      </c>
      <c r="O98" s="6"/>
      <c r="P98" s="81" t="n">
        <f aca="false">'Low pensions'!X98</f>
        <v>27716079.64962</v>
      </c>
      <c r="Q98" s="8"/>
      <c r="R98" s="81" t="n">
        <f aca="false">'Low SIPA income'!G93</f>
        <v>22987393.3880167</v>
      </c>
      <c r="S98" s="8"/>
      <c r="T98" s="81" t="n">
        <f aca="false">'Low SIPA income'!J93</f>
        <v>87894290.9755454</v>
      </c>
      <c r="U98" s="6"/>
      <c r="V98" s="81" t="n">
        <f aca="false">'Low SIPA income'!F93</f>
        <v>116327.006553536</v>
      </c>
      <c r="W98" s="8"/>
      <c r="X98" s="81" t="n">
        <f aca="false">'Low SIPA income'!M93</f>
        <v>292179.902455877</v>
      </c>
      <c r="Y98" s="6"/>
      <c r="Z98" s="6" t="n">
        <f aca="false">R98+V98-N98-L98-F98</f>
        <v>-5586583.2204714</v>
      </c>
      <c r="AA98" s="6"/>
      <c r="AB98" s="6" t="n">
        <f aca="false">T98-P98-D98</f>
        <v>-68623959.0433657</v>
      </c>
      <c r="AC98" s="50"/>
      <c r="AD98" s="6"/>
      <c r="AE98" s="6"/>
      <c r="AF98" s="6"/>
      <c r="AG98" s="6" t="n">
        <f aca="false">BF98/100*$AG$57</f>
        <v>6346503769.73498</v>
      </c>
      <c r="AH98" s="61" t="n">
        <f aca="false">(AG98-AG97)/AG97</f>
        <v>0.000892264843631744</v>
      </c>
      <c r="AI98" s="61"/>
      <c r="AJ98" s="61" t="n">
        <f aca="false">AB98/AG98</f>
        <v>-0.0108128761178111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0.00276293037797673</v>
      </c>
      <c r="AV98" s="5"/>
      <c r="AW98" s="65" t="n">
        <f aca="false">workers_and_wage_low!C86</f>
        <v>13258664</v>
      </c>
      <c r="AX98" s="5"/>
      <c r="AY98" s="61" t="n">
        <f aca="false">(AW98-AW97)/AW97</f>
        <v>-0.00233849535980458</v>
      </c>
      <c r="AZ98" s="66" t="n">
        <f aca="false">workers_and_wage_low!B86</f>
        <v>6392.38167650371</v>
      </c>
      <c r="BA98" s="61" t="n">
        <f aca="false">(AZ98-AZ97)/AZ97</f>
        <v>0.00323833303020074</v>
      </c>
      <c r="BB98" s="61"/>
      <c r="BC98" s="61"/>
      <c r="BD98" s="61"/>
      <c r="BE98" s="61"/>
      <c r="BF98" s="5" t="n">
        <f aca="false">BF97*(1+AY98)*(1+BA98)*(1-BE98)</f>
        <v>116.720937210817</v>
      </c>
      <c r="BG98" s="5"/>
      <c r="BH98" s="5"/>
      <c r="BI98" s="61" t="n">
        <f aca="false">T105/AG105</f>
        <v>0.015982999593434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128576725.498697</v>
      </c>
      <c r="E99" s="9"/>
      <c r="F99" s="67" t="n">
        <f aca="false">'Low pensions'!I99</f>
        <v>23370341.8510194</v>
      </c>
      <c r="G99" s="82" t="n">
        <f aca="false">'Low pensions'!K99</f>
        <v>3436487.07627894</v>
      </c>
      <c r="H99" s="82" t="n">
        <f aca="false">'Low pensions'!V99</f>
        <v>18906537.9660788</v>
      </c>
      <c r="I99" s="82" t="n">
        <f aca="false">'Low pensions'!M99</f>
        <v>106283.105451926</v>
      </c>
      <c r="J99" s="82" t="n">
        <f aca="false">'Low pensions'!W99</f>
        <v>584738.287610685</v>
      </c>
      <c r="K99" s="9"/>
      <c r="L99" s="82" t="n">
        <f aca="false">'Low pensions'!N99</f>
        <v>3508520.31992457</v>
      </c>
      <c r="M99" s="67"/>
      <c r="N99" s="82" t="n">
        <f aca="false">'Low pensions'!L99</f>
        <v>1032219.89458579</v>
      </c>
      <c r="O99" s="9"/>
      <c r="P99" s="82" t="n">
        <f aca="false">'Low pensions'!X99</f>
        <v>23884697.9247977</v>
      </c>
      <c r="Q99" s="67"/>
      <c r="R99" s="82" t="n">
        <f aca="false">'Low SIPA income'!G94</f>
        <v>26584037.174073</v>
      </c>
      <c r="S99" s="67"/>
      <c r="T99" s="82" t="n">
        <f aca="false">'Low SIPA income'!J94</f>
        <v>101646370.218763</v>
      </c>
      <c r="U99" s="9"/>
      <c r="V99" s="82" t="n">
        <f aca="false">'Low SIPA income'!F94</f>
        <v>114515.335127545</v>
      </c>
      <c r="W99" s="67"/>
      <c r="X99" s="82" t="n">
        <f aca="false">'Low SIPA income'!M94</f>
        <v>287629.506153153</v>
      </c>
      <c r="Y99" s="9"/>
      <c r="Z99" s="9" t="n">
        <f aca="false">R99+V99-N99-L99-F99</f>
        <v>-1212529.55632921</v>
      </c>
      <c r="AA99" s="9"/>
      <c r="AB99" s="9" t="n">
        <f aca="false">T99-P99-D99</f>
        <v>-50815053.2047322</v>
      </c>
      <c r="AC99" s="50"/>
      <c r="AD99" s="9"/>
      <c r="AE99" s="9"/>
      <c r="AF99" s="9"/>
      <c r="AG99" s="9" t="n">
        <f aca="false">BF99/100*$AG$57</f>
        <v>6356299407.60109</v>
      </c>
      <c r="AH99" s="40" t="n">
        <f aca="false">(AG99-AG98)/AG98</f>
        <v>0.00154346995156986</v>
      </c>
      <c r="AI99" s="40"/>
      <c r="AJ99" s="40" t="n">
        <f aca="false">AB99/AG99</f>
        <v>-0.00799443983774045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13261816</v>
      </c>
      <c r="AX99" s="7"/>
      <c r="AY99" s="40" t="n">
        <f aca="false">(AW99-AW98)/AW98</f>
        <v>0.000237731343067446</v>
      </c>
      <c r="AZ99" s="39" t="n">
        <f aca="false">workers_and_wage_low!B87</f>
        <v>6400.72647223951</v>
      </c>
      <c r="BA99" s="40" t="n">
        <f aca="false">(AZ99-AZ98)/AZ98</f>
        <v>0.00130542826728705</v>
      </c>
      <c r="BB99" s="40"/>
      <c r="BC99" s="40"/>
      <c r="BD99" s="40"/>
      <c r="BE99" s="40"/>
      <c r="BF99" s="7" t="n">
        <f aca="false">BF98*(1+AY99)*(1+BA99)*(1-BE99)</f>
        <v>116.901092470121</v>
      </c>
      <c r="BG99" s="7"/>
      <c r="BH99" s="7"/>
      <c r="BI99" s="40" t="n">
        <f aca="false">T106/AG106</f>
        <v>0.0139087072832859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128374589.316064</v>
      </c>
      <c r="E100" s="9"/>
      <c r="F100" s="67" t="n">
        <f aca="false">'Low pensions'!I100</f>
        <v>23333601.2070942</v>
      </c>
      <c r="G100" s="82" t="n">
        <f aca="false">'Low pensions'!K100</f>
        <v>3490576.67724018</v>
      </c>
      <c r="H100" s="82" t="n">
        <f aca="false">'Low pensions'!V100</f>
        <v>19204122.9915552</v>
      </c>
      <c r="I100" s="82" t="n">
        <f aca="false">'Low pensions'!M100</f>
        <v>107955.979708459</v>
      </c>
      <c r="J100" s="82" t="n">
        <f aca="false">'Low pensions'!W100</f>
        <v>593941.948192428</v>
      </c>
      <c r="K100" s="9"/>
      <c r="L100" s="82" t="n">
        <f aca="false">'Low pensions'!N100</f>
        <v>3469380.19952518</v>
      </c>
      <c r="M100" s="67"/>
      <c r="N100" s="82" t="n">
        <f aca="false">'Low pensions'!L100</f>
        <v>1030968.39615303</v>
      </c>
      <c r="O100" s="9"/>
      <c r="P100" s="82" t="n">
        <f aca="false">'Low pensions'!X100</f>
        <v>23674714.2788557</v>
      </c>
      <c r="Q100" s="67"/>
      <c r="R100" s="82" t="n">
        <f aca="false">'Low SIPA income'!G95</f>
        <v>23163513.2067894</v>
      </c>
      <c r="S100" s="67"/>
      <c r="T100" s="82" t="n">
        <f aca="false">'Low SIPA income'!J95</f>
        <v>88567700.367227</v>
      </c>
      <c r="U100" s="9"/>
      <c r="V100" s="82" t="n">
        <f aca="false">'Low SIPA income'!F95</f>
        <v>112014.049510961</v>
      </c>
      <c r="W100" s="67"/>
      <c r="X100" s="82" t="n">
        <f aca="false">'Low SIPA income'!M95</f>
        <v>281346.997824947</v>
      </c>
      <c r="Y100" s="9"/>
      <c r="Z100" s="9" t="n">
        <f aca="false">R100+V100-N100-L100-F100</f>
        <v>-4558422.54647207</v>
      </c>
      <c r="AA100" s="9"/>
      <c r="AB100" s="9" t="n">
        <f aca="false">T100-P100-D100</f>
        <v>-63481603.2276924</v>
      </c>
      <c r="AC100" s="50"/>
      <c r="AD100" s="9"/>
      <c r="AE100" s="9"/>
      <c r="AF100" s="9"/>
      <c r="AG100" s="9" t="n">
        <f aca="false">BF100/100*$AG$57</f>
        <v>6375111295.08379</v>
      </c>
      <c r="AH100" s="40" t="n">
        <f aca="false">(AG100-AG99)/AG99</f>
        <v>0.00295956597957021</v>
      </c>
      <c r="AI100" s="40"/>
      <c r="AJ100" s="40" t="n">
        <f aca="false">AB100/AG100</f>
        <v>-0.00995772470304113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13289219</v>
      </c>
      <c r="AX100" s="7"/>
      <c r="AY100" s="40" t="n">
        <f aca="false">(AW100-AW99)/AW99</f>
        <v>0.00206630826426788</v>
      </c>
      <c r="AZ100" s="39" t="n">
        <f aca="false">workers_and_wage_low!B88</f>
        <v>6406.43218079164</v>
      </c>
      <c r="BA100" s="40" t="n">
        <f aca="false">(AZ100-AZ99)/AZ99</f>
        <v>0.000891415775518729</v>
      </c>
      <c r="BB100" s="40"/>
      <c r="BC100" s="40"/>
      <c r="BD100" s="40"/>
      <c r="BE100" s="40"/>
      <c r="BF100" s="7" t="n">
        <f aca="false">BF99*(1+AY100)*(1+BA100)*(1-BE100)</f>
        <v>117.24706896637</v>
      </c>
      <c r="BG100" s="7"/>
      <c r="BH100" s="7"/>
      <c r="BI100" s="40" t="n">
        <f aca="false">T107/AG107</f>
        <v>0.0159006135096801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128961980.042276</v>
      </c>
      <c r="E101" s="9"/>
      <c r="F101" s="67" t="n">
        <f aca="false">'Low pensions'!I101</f>
        <v>23440366.4246596</v>
      </c>
      <c r="G101" s="82" t="n">
        <f aca="false">'Low pensions'!K101</f>
        <v>3576457.82744744</v>
      </c>
      <c r="H101" s="82" t="n">
        <f aca="false">'Low pensions'!V101</f>
        <v>19676615.7409597</v>
      </c>
      <c r="I101" s="82" t="n">
        <f aca="false">'Low pensions'!M101</f>
        <v>110612.097756107</v>
      </c>
      <c r="J101" s="82" t="n">
        <f aca="false">'Low pensions'!W101</f>
        <v>608555.126009065</v>
      </c>
      <c r="K101" s="9"/>
      <c r="L101" s="82" t="n">
        <f aca="false">'Low pensions'!N101</f>
        <v>3431663.93950524</v>
      </c>
      <c r="M101" s="67"/>
      <c r="N101" s="82" t="n">
        <f aca="false">'Low pensions'!L101</f>
        <v>1035033.81046081</v>
      </c>
      <c r="O101" s="9"/>
      <c r="P101" s="82" t="n">
        <f aca="false">'Low pensions'!X101</f>
        <v>23501371.1363469</v>
      </c>
      <c r="Q101" s="67"/>
      <c r="R101" s="82" t="n">
        <f aca="false">'Low SIPA income'!G96</f>
        <v>26745516.5381568</v>
      </c>
      <c r="S101" s="67"/>
      <c r="T101" s="82" t="n">
        <f aca="false">'Low SIPA income'!J96</f>
        <v>102263800.563028</v>
      </c>
      <c r="U101" s="9"/>
      <c r="V101" s="82" t="n">
        <f aca="false">'Low SIPA income'!F96</f>
        <v>114162.372621972</v>
      </c>
      <c r="W101" s="67"/>
      <c r="X101" s="82" t="n">
        <f aca="false">'Low SIPA income'!M96</f>
        <v>286742.966101068</v>
      </c>
      <c r="Y101" s="9"/>
      <c r="Z101" s="9" t="n">
        <f aca="false">R101+V101-N101-L101-F101</f>
        <v>-1047385.26384687</v>
      </c>
      <c r="AA101" s="9"/>
      <c r="AB101" s="9" t="n">
        <f aca="false">T101-P101-D101</f>
        <v>-50199550.6155949</v>
      </c>
      <c r="AC101" s="50"/>
      <c r="AD101" s="9"/>
      <c r="AE101" s="9"/>
      <c r="AF101" s="9"/>
      <c r="AG101" s="9" t="n">
        <f aca="false">BF101/100*$AG$57</f>
        <v>6411171606.81485</v>
      </c>
      <c r="AH101" s="40" t="n">
        <f aca="false">(AG101-AG100)/AG100</f>
        <v>0.00565642073713511</v>
      </c>
      <c r="AI101" s="40" t="n">
        <f aca="false">(AG101-AG97)/AG97</f>
        <v>0.0110908781692972</v>
      </c>
      <c r="AJ101" s="40" t="n">
        <f aca="false">AB101/AG101</f>
        <v>-0.00783001200002736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13327309</v>
      </c>
      <c r="AX101" s="7"/>
      <c r="AY101" s="40" t="n">
        <f aca="false">(AW101-AW100)/AW100</f>
        <v>0.00286623314733544</v>
      </c>
      <c r="AZ101" s="39" t="n">
        <f aca="false">workers_and_wage_low!B89</f>
        <v>6424.25624044678</v>
      </c>
      <c r="BA101" s="40" t="n">
        <f aca="false">(AZ101-AZ100)/AZ100</f>
        <v>0.00278221311833688</v>
      </c>
      <c r="BB101" s="40"/>
      <c r="BC101" s="40"/>
      <c r="BD101" s="40"/>
      <c r="BE101" s="40"/>
      <c r="BF101" s="7" t="n">
        <f aca="false">BF100*(1+AY101)*(1+BA101)*(1-BE101)</f>
        <v>117.91026771864</v>
      </c>
      <c r="BG101" s="7"/>
      <c r="BH101" s="7"/>
      <c r="BI101" s="40" t="n">
        <f aca="false">T108/AG108</f>
        <v>0.0138724237103011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128792088.550605</v>
      </c>
      <c r="E102" s="6"/>
      <c r="F102" s="8" t="n">
        <f aca="false">'Low pensions'!I102</f>
        <v>23409486.6350046</v>
      </c>
      <c r="G102" s="81" t="n">
        <f aca="false">'Low pensions'!K102</f>
        <v>3654315.42515195</v>
      </c>
      <c r="H102" s="81" t="n">
        <f aca="false">'Low pensions'!V102</f>
        <v>20104965.2718248</v>
      </c>
      <c r="I102" s="81" t="n">
        <f aca="false">'Low pensions'!M102</f>
        <v>113020.064695421</v>
      </c>
      <c r="J102" s="81" t="n">
        <f aca="false">'Low pensions'!W102</f>
        <v>621803.049644065</v>
      </c>
      <c r="K102" s="6"/>
      <c r="L102" s="81" t="n">
        <f aca="false">'Low pensions'!N102</f>
        <v>4172985.15364511</v>
      </c>
      <c r="M102" s="8"/>
      <c r="N102" s="81" t="n">
        <f aca="false">'Low pensions'!L102</f>
        <v>1033769.0805898</v>
      </c>
      <c r="O102" s="6"/>
      <c r="P102" s="81" t="n">
        <f aca="false">'Low pensions'!X102</f>
        <v>27341132.2700168</v>
      </c>
      <c r="Q102" s="8"/>
      <c r="R102" s="81" t="n">
        <f aca="false">'Low SIPA income'!G97</f>
        <v>23644330.0607617</v>
      </c>
      <c r="S102" s="8"/>
      <c r="T102" s="81" t="n">
        <f aca="false">'Low SIPA income'!J97</f>
        <v>90406145.2816043</v>
      </c>
      <c r="U102" s="6"/>
      <c r="V102" s="81" t="n">
        <f aca="false">'Low SIPA income'!F97</f>
        <v>116595.612352677</v>
      </c>
      <c r="W102" s="8"/>
      <c r="X102" s="81" t="n">
        <f aca="false">'Low SIPA income'!M97</f>
        <v>292854.562782119</v>
      </c>
      <c r="Y102" s="6"/>
      <c r="Z102" s="6" t="n">
        <f aca="false">R102+V102-N102-L102-F102</f>
        <v>-4855315.19612505</v>
      </c>
      <c r="AA102" s="6"/>
      <c r="AB102" s="6" t="n">
        <f aca="false">T102-P102-D102</f>
        <v>-65727075.5390178</v>
      </c>
      <c r="AC102" s="50"/>
      <c r="AD102" s="6"/>
      <c r="AE102" s="6"/>
      <c r="AF102" s="6"/>
      <c r="AG102" s="6" t="n">
        <f aca="false">BF102/100*$AG$57</f>
        <v>6505719092.90507</v>
      </c>
      <c r="AH102" s="61" t="n">
        <f aca="false">(AG102-AG101)/AG101</f>
        <v>0.0147473023479389</v>
      </c>
      <c r="AI102" s="61"/>
      <c r="AJ102" s="61" t="n">
        <f aca="false">AB102/AG102</f>
        <v>-0.0101029685727897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0.00434947532724423</v>
      </c>
      <c r="AV102" s="5"/>
      <c r="AW102" s="65" t="n">
        <f aca="false">workers_and_wage_low!C90</f>
        <v>13435895</v>
      </c>
      <c r="AX102" s="5"/>
      <c r="AY102" s="61" t="n">
        <f aca="false">(AW102-AW101)/AW101</f>
        <v>0.00814763130351371</v>
      </c>
      <c r="AZ102" s="66" t="n">
        <f aca="false">workers_and_wage_low!B90</f>
        <v>6466.31156704336</v>
      </c>
      <c r="BA102" s="61" t="n">
        <f aca="false">(AZ102-AZ101)/AZ101</f>
        <v>0.00654633392918023</v>
      </c>
      <c r="BB102" s="61"/>
      <c r="BC102" s="61"/>
      <c r="BD102" s="61"/>
      <c r="BE102" s="61"/>
      <c r="BF102" s="5" t="n">
        <f aca="false">BF101*(1+AY102)*(1+BA102)*(1-BE102)</f>
        <v>119.649126086613</v>
      </c>
      <c r="BG102" s="5"/>
      <c r="BH102" s="5"/>
      <c r="BI102" s="61" t="n">
        <f aca="false">T109/AG109</f>
        <v>0.0159624291103732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128905653.357031</v>
      </c>
      <c r="E103" s="9"/>
      <c r="F103" s="67" t="n">
        <f aca="false">'Low pensions'!I103</f>
        <v>23430128.3828646</v>
      </c>
      <c r="G103" s="82" t="n">
        <f aca="false">'Low pensions'!K103</f>
        <v>3752620.31198588</v>
      </c>
      <c r="H103" s="82" t="n">
        <f aca="false">'Low pensions'!V103</f>
        <v>20645809.7545543</v>
      </c>
      <c r="I103" s="82" t="n">
        <f aca="false">'Low pensions'!M103</f>
        <v>116060.422020182</v>
      </c>
      <c r="J103" s="82" t="n">
        <f aca="false">'Low pensions'!W103</f>
        <v>638530.198594466</v>
      </c>
      <c r="K103" s="9"/>
      <c r="L103" s="82" t="n">
        <f aca="false">'Low pensions'!N103</f>
        <v>3448604.15148156</v>
      </c>
      <c r="M103" s="67"/>
      <c r="N103" s="82" t="n">
        <f aca="false">'Low pensions'!L103</f>
        <v>1035160.97444651</v>
      </c>
      <c r="O103" s="9"/>
      <c r="P103" s="82" t="n">
        <f aca="false">'Low pensions'!X103</f>
        <v>23589973.5955523</v>
      </c>
      <c r="Q103" s="67"/>
      <c r="R103" s="82" t="n">
        <f aca="false">'Low SIPA income'!G98</f>
        <v>27107302.6214914</v>
      </c>
      <c r="S103" s="67"/>
      <c r="T103" s="82" t="n">
        <f aca="false">'Low SIPA income'!J98</f>
        <v>103647121.009273</v>
      </c>
      <c r="U103" s="9"/>
      <c r="V103" s="82" t="n">
        <f aca="false">'Low SIPA income'!F98</f>
        <v>114080.747050533</v>
      </c>
      <c r="W103" s="67"/>
      <c r="X103" s="82" t="n">
        <f aca="false">'Low SIPA income'!M98</f>
        <v>286537.946198917</v>
      </c>
      <c r="Y103" s="9"/>
      <c r="Z103" s="9" t="n">
        <f aca="false">R103+V103-N103-L103-F103</f>
        <v>-692510.140250791</v>
      </c>
      <c r="AA103" s="9"/>
      <c r="AB103" s="9" t="n">
        <f aca="false">T103-P103-D103</f>
        <v>-48848505.9433105</v>
      </c>
      <c r="AC103" s="50"/>
      <c r="AD103" s="9"/>
      <c r="AE103" s="9"/>
      <c r="AF103" s="9"/>
      <c r="AG103" s="9" t="n">
        <f aca="false">BF103/100*$AG$57</f>
        <v>6487520043.41531</v>
      </c>
      <c r="AH103" s="40" t="n">
        <f aca="false">(AG103-AG102)/AG102</f>
        <v>-0.0027973924526812</v>
      </c>
      <c r="AI103" s="40"/>
      <c r="AJ103" s="40" t="n">
        <f aca="false">AB103/AG103</f>
        <v>-0.00752961156442062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13433174</v>
      </c>
      <c r="AX103" s="7"/>
      <c r="AY103" s="40" t="n">
        <f aca="false">(AW103-AW102)/AW102</f>
        <v>-0.000202517212288426</v>
      </c>
      <c r="AZ103" s="39" t="n">
        <f aca="false">workers_and_wage_low!B91</f>
        <v>6449.52889648172</v>
      </c>
      <c r="BA103" s="40" t="n">
        <f aca="false">(AZ103-AZ102)/AZ102</f>
        <v>-0.00259540085373822</v>
      </c>
      <c r="BB103" s="40"/>
      <c r="BC103" s="40"/>
      <c r="BD103" s="40"/>
      <c r="BE103" s="40"/>
      <c r="BF103" s="7" t="n">
        <f aca="false">BF102*(1+AY103)*(1+BA103)*(1-BE103)</f>
        <v>119.314420524328</v>
      </c>
      <c r="BG103" s="7"/>
      <c r="BH103" s="7"/>
      <c r="BI103" s="40" t="n">
        <f aca="false">T110/AG110</f>
        <v>0.0138567550620424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129195797.970734</v>
      </c>
      <c r="E104" s="9"/>
      <c r="F104" s="67" t="n">
        <f aca="false">'Low pensions'!I104</f>
        <v>23482865.6009123</v>
      </c>
      <c r="G104" s="82" t="n">
        <f aca="false">'Low pensions'!K104</f>
        <v>3764326.93588636</v>
      </c>
      <c r="H104" s="82" t="n">
        <f aca="false">'Low pensions'!V104</f>
        <v>20710216.1452423</v>
      </c>
      <c r="I104" s="82" t="n">
        <f aca="false">'Low pensions'!M104</f>
        <v>116422.482553187</v>
      </c>
      <c r="J104" s="82" t="n">
        <f aca="false">'Low pensions'!W104</f>
        <v>640522.148821928</v>
      </c>
      <c r="K104" s="9"/>
      <c r="L104" s="82" t="n">
        <f aca="false">'Low pensions'!N104</f>
        <v>3420449.06511731</v>
      </c>
      <c r="M104" s="67"/>
      <c r="N104" s="82" t="n">
        <f aca="false">'Low pensions'!L104</f>
        <v>1038063.04608494</v>
      </c>
      <c r="O104" s="9"/>
      <c r="P104" s="82" t="n">
        <f aca="false">'Low pensions'!X104</f>
        <v>23459843.0604696</v>
      </c>
      <c r="Q104" s="67"/>
      <c r="R104" s="82" t="n">
        <f aca="false">'Low SIPA income'!G99</f>
        <v>23449271.1558735</v>
      </c>
      <c r="S104" s="67"/>
      <c r="T104" s="82" t="n">
        <f aca="false">'Low SIPA income'!J99</f>
        <v>89660320.6526773</v>
      </c>
      <c r="U104" s="9"/>
      <c r="V104" s="82" t="n">
        <f aca="false">'Low SIPA income'!F99</f>
        <v>116490.815148477</v>
      </c>
      <c r="W104" s="67"/>
      <c r="X104" s="82" t="n">
        <f aca="false">'Low SIPA income'!M99</f>
        <v>292591.34241904</v>
      </c>
      <c r="Y104" s="9"/>
      <c r="Z104" s="9" t="n">
        <f aca="false">R104+V104-N104-L104-F104</f>
        <v>-4375615.7410925</v>
      </c>
      <c r="AA104" s="9"/>
      <c r="AB104" s="9" t="n">
        <f aca="false">T104-P104-D104</f>
        <v>-62995320.3785266</v>
      </c>
      <c r="AC104" s="50"/>
      <c r="AD104" s="9"/>
      <c r="AE104" s="9"/>
      <c r="AF104" s="9"/>
      <c r="AG104" s="9" t="n">
        <f aca="false">BF104/100*$AG$57</f>
        <v>6484136227.46339</v>
      </c>
      <c r="AH104" s="40" t="n">
        <f aca="false">(AG104-AG103)/AG103</f>
        <v>-0.00052158851599281</v>
      </c>
      <c r="AI104" s="40"/>
      <c r="AJ104" s="40" t="n">
        <f aca="false">AB104/AG104</f>
        <v>-0.0097152987180793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13404266</v>
      </c>
      <c r="AX104" s="7"/>
      <c r="AY104" s="40" t="n">
        <f aca="false">(AW104-AW103)/AW103</f>
        <v>-0.00215198582256137</v>
      </c>
      <c r="AZ104" s="39" t="n">
        <f aca="false">workers_and_wage_low!B92</f>
        <v>6460.06686858975</v>
      </c>
      <c r="BA104" s="40" t="n">
        <f aca="false">(AZ104-AZ103)/AZ103</f>
        <v>0.00163391346518098</v>
      </c>
      <c r="BB104" s="40"/>
      <c r="BC104" s="40"/>
      <c r="BD104" s="40"/>
      <c r="BE104" s="40"/>
      <c r="BF104" s="7" t="n">
        <f aca="false">BF103*(1+AY104)*(1+BA104)*(1-BE104)</f>
        <v>119.25218749279</v>
      </c>
      <c r="BG104" s="7"/>
      <c r="BH104" s="7"/>
      <c r="BI104" s="40" t="n">
        <f aca="false">T111/AG111</f>
        <v>0.0159834364318347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128885536.320494</v>
      </c>
      <c r="E105" s="9"/>
      <c r="F105" s="67" t="n">
        <f aca="false">'Low pensions'!I105</f>
        <v>23426471.873344</v>
      </c>
      <c r="G105" s="82" t="n">
        <f aca="false">'Low pensions'!K105</f>
        <v>3851873.51310122</v>
      </c>
      <c r="H105" s="82" t="n">
        <f aca="false">'Low pensions'!V105</f>
        <v>21191871.5826622</v>
      </c>
      <c r="I105" s="82" t="n">
        <f aca="false">'Low pensions'!M105</f>
        <v>119130.108652616</v>
      </c>
      <c r="J105" s="82" t="n">
        <f aca="false">'Low pensions'!W105</f>
        <v>655418.708742134</v>
      </c>
      <c r="K105" s="9"/>
      <c r="L105" s="82" t="n">
        <f aca="false">'Low pensions'!N105</f>
        <v>3405015.28803363</v>
      </c>
      <c r="M105" s="67"/>
      <c r="N105" s="82" t="n">
        <f aca="false">'Low pensions'!L105</f>
        <v>1035441.46105324</v>
      </c>
      <c r="O105" s="9"/>
      <c r="P105" s="82" t="n">
        <f aca="false">'Low pensions'!X105</f>
        <v>23365333.9304616</v>
      </c>
      <c r="Q105" s="67"/>
      <c r="R105" s="82" t="n">
        <f aca="false">'Low SIPA income'!G100</f>
        <v>27266181.914037</v>
      </c>
      <c r="S105" s="67"/>
      <c r="T105" s="82" t="n">
        <f aca="false">'Low SIPA income'!J100</f>
        <v>104254609.754659</v>
      </c>
      <c r="U105" s="9"/>
      <c r="V105" s="82" t="n">
        <f aca="false">'Low SIPA income'!F100</f>
        <v>113851.972308246</v>
      </c>
      <c r="W105" s="67"/>
      <c r="X105" s="82" t="n">
        <f aca="false">'Low SIPA income'!M100</f>
        <v>285963.330003883</v>
      </c>
      <c r="Y105" s="9"/>
      <c r="Z105" s="9" t="n">
        <f aca="false">R105+V105-N105-L105-F105</f>
        <v>-486894.736085687</v>
      </c>
      <c r="AA105" s="9"/>
      <c r="AB105" s="9" t="n">
        <f aca="false">T105-P105-D105</f>
        <v>-47996260.4962958</v>
      </c>
      <c r="AC105" s="50"/>
      <c r="AD105" s="9"/>
      <c r="AE105" s="9"/>
      <c r="AF105" s="9"/>
      <c r="AG105" s="9" t="n">
        <f aca="false">BF105/100*$AG$57</f>
        <v>6522843796.94838</v>
      </c>
      <c r="AH105" s="40" t="n">
        <f aca="false">(AG105-AG104)/AG104</f>
        <v>0.00596957992971207</v>
      </c>
      <c r="AI105" s="40" t="n">
        <f aca="false">(AG105-AG101)/AG101</f>
        <v>0.0174183748279059</v>
      </c>
      <c r="AJ105" s="40" t="n">
        <f aca="false">AB105/AG105</f>
        <v>-0.00735818026467998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13430719</v>
      </c>
      <c r="AX105" s="7"/>
      <c r="AY105" s="40" t="n">
        <f aca="false">(AW105-AW104)/AW104</f>
        <v>0.00197347620526182</v>
      </c>
      <c r="AZ105" s="39" t="n">
        <f aca="false">workers_and_wage_low!B93</f>
        <v>6485.83112072499</v>
      </c>
      <c r="BA105" s="40" t="n">
        <f aca="false">(AZ105-AZ104)/AZ104</f>
        <v>0.00398823304144174</v>
      </c>
      <c r="BB105" s="40"/>
      <c r="BC105" s="40"/>
      <c r="BD105" s="40"/>
      <c r="BE105" s="40"/>
      <c r="BF105" s="7" t="n">
        <f aca="false">BF104*(1+AY105)*(1+BA105)*(1-BE105)</f>
        <v>119.964072957822</v>
      </c>
      <c r="BG105" s="7"/>
      <c r="BH105" s="7"/>
      <c r="BI105" s="40" t="n">
        <f aca="false">T112/AG112</f>
        <v>0.0139292102695378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129150160.018248</v>
      </c>
      <c r="E106" s="6"/>
      <c r="F106" s="8" t="n">
        <f aca="false">'Low pensions'!I106</f>
        <v>23474570.3628211</v>
      </c>
      <c r="G106" s="81" t="n">
        <f aca="false">'Low pensions'!K106</f>
        <v>3901855.47461359</v>
      </c>
      <c r="H106" s="81" t="n">
        <f aca="false">'Low pensions'!V106</f>
        <v>21466857.5878404</v>
      </c>
      <c r="I106" s="81" t="n">
        <f aca="false">'Low pensions'!M106</f>
        <v>120675.942513823</v>
      </c>
      <c r="J106" s="81" t="n">
        <f aca="false">'Low pensions'!W106</f>
        <v>663923.43055177</v>
      </c>
      <c r="K106" s="6"/>
      <c r="L106" s="81" t="n">
        <f aca="false">'Low pensions'!N106</f>
        <v>4214306.86312499</v>
      </c>
      <c r="M106" s="8"/>
      <c r="N106" s="81" t="n">
        <f aca="false">'Low pensions'!L106</f>
        <v>1038179.62676029</v>
      </c>
      <c r="O106" s="6"/>
      <c r="P106" s="81" t="n">
        <f aca="false">'Low pensions'!X106</f>
        <v>27579816.3406516</v>
      </c>
      <c r="Q106" s="8"/>
      <c r="R106" s="81" t="n">
        <f aca="false">'Low SIPA income'!G101</f>
        <v>23736315.6815823</v>
      </c>
      <c r="S106" s="8"/>
      <c r="T106" s="81" t="n">
        <f aca="false">'Low SIPA income'!J101</f>
        <v>90757860.2753619</v>
      </c>
      <c r="U106" s="6"/>
      <c r="V106" s="81" t="n">
        <f aca="false">'Low SIPA income'!F101</f>
        <v>116592.111464999</v>
      </c>
      <c r="W106" s="8"/>
      <c r="X106" s="81" t="n">
        <f aca="false">'Low SIPA income'!M101</f>
        <v>292845.769561606</v>
      </c>
      <c r="Y106" s="6"/>
      <c r="Z106" s="6" t="n">
        <f aca="false">R106+V106-N106-L106-F106</f>
        <v>-4874149.05965903</v>
      </c>
      <c r="AA106" s="6"/>
      <c r="AB106" s="6" t="n">
        <f aca="false">T106-P106-D106</f>
        <v>-65972116.0835372</v>
      </c>
      <c r="AC106" s="50"/>
      <c r="AD106" s="6"/>
      <c r="AE106" s="6"/>
      <c r="AF106" s="6"/>
      <c r="AG106" s="6" t="n">
        <f aca="false">BF106/100*$AG$57</f>
        <v>6525254894.42327</v>
      </c>
      <c r="AH106" s="61" t="n">
        <f aca="false">(AG106-AG105)/AG105</f>
        <v>0.000369639002550749</v>
      </c>
      <c r="AI106" s="61"/>
      <c r="AJ106" s="61" t="n">
        <f aca="false">AB106/AG106</f>
        <v>-0.0101102741810009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0.00291781871893881</v>
      </c>
      <c r="AV106" s="5"/>
      <c r="AW106" s="65" t="n">
        <f aca="false">workers_and_wage_low!C94</f>
        <v>13415069</v>
      </c>
      <c r="AX106" s="5"/>
      <c r="AY106" s="61" t="n">
        <f aca="false">(AW106-AW105)/AW105</f>
        <v>-0.00116523918041916</v>
      </c>
      <c r="AZ106" s="66" t="n">
        <f aca="false">workers_and_wage_low!B94</f>
        <v>6495.79769485328</v>
      </c>
      <c r="BA106" s="61" t="n">
        <f aca="false">(AZ106-AZ105)/AZ105</f>
        <v>0.00153666876962762</v>
      </c>
      <c r="BB106" s="61"/>
      <c r="BC106" s="61"/>
      <c r="BD106" s="61"/>
      <c r="BE106" s="61"/>
      <c r="BF106" s="5" t="n">
        <f aca="false">BF105*(1+AY106)*(1+BA106)*(1-BE106)</f>
        <v>120.008416358092</v>
      </c>
      <c r="BG106" s="5"/>
      <c r="BH106" s="5"/>
      <c r="BI106" s="61" t="n">
        <f aca="false">T113/AG113</f>
        <v>0.0160218799845471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128973500.662906</v>
      </c>
      <c r="E107" s="9"/>
      <c r="F107" s="67" t="n">
        <f aca="false">'Low pensions'!I107</f>
        <v>23442460.4338313</v>
      </c>
      <c r="G107" s="82" t="n">
        <f aca="false">'Low pensions'!K107</f>
        <v>3969566.38171331</v>
      </c>
      <c r="H107" s="82" t="n">
        <f aca="false">'Low pensions'!V107</f>
        <v>21839383.0207557</v>
      </c>
      <c r="I107" s="82" t="n">
        <f aca="false">'Low pensions'!M107</f>
        <v>122770.094279792</v>
      </c>
      <c r="J107" s="82" t="n">
        <f aca="false">'Low pensions'!W107</f>
        <v>675444.83569347</v>
      </c>
      <c r="K107" s="9"/>
      <c r="L107" s="82" t="n">
        <f aca="false">'Low pensions'!N107</f>
        <v>3448984.72695482</v>
      </c>
      <c r="M107" s="67"/>
      <c r="N107" s="82" t="n">
        <f aca="false">'Low pensions'!L107</f>
        <v>1036267.51401001</v>
      </c>
      <c r="O107" s="9"/>
      <c r="P107" s="82" t="n">
        <f aca="false">'Low pensions'!X107</f>
        <v>23598036.2576887</v>
      </c>
      <c r="Q107" s="67"/>
      <c r="R107" s="82" t="n">
        <f aca="false">'Low SIPA income'!G102</f>
        <v>27194906.2519144</v>
      </c>
      <c r="S107" s="67"/>
      <c r="T107" s="82" t="n">
        <f aca="false">'Low SIPA income'!J102</f>
        <v>103982081.082951</v>
      </c>
      <c r="U107" s="9"/>
      <c r="V107" s="82" t="n">
        <f aca="false">'Low SIPA income'!F102</f>
        <v>118670.56454758</v>
      </c>
      <c r="W107" s="67"/>
      <c r="X107" s="82" t="n">
        <f aca="false">'Low SIPA income'!M102</f>
        <v>298066.244470397</v>
      </c>
      <c r="Y107" s="9"/>
      <c r="Z107" s="9" t="n">
        <f aca="false">R107+V107-N107-L107-F107</f>
        <v>-614135.858334128</v>
      </c>
      <c r="AA107" s="9"/>
      <c r="AB107" s="9" t="n">
        <f aca="false">T107-P107-D107</f>
        <v>-48589455.8376441</v>
      </c>
      <c r="AC107" s="50"/>
      <c r="AD107" s="9"/>
      <c r="AE107" s="9"/>
      <c r="AF107" s="9"/>
      <c r="AG107" s="9" t="n">
        <f aca="false">BF107/100*$AG$57</f>
        <v>6539501197.21154</v>
      </c>
      <c r="AH107" s="40" t="n">
        <f aca="false">(AG107-AG106)/AG106</f>
        <v>0.00218325613616086</v>
      </c>
      <c r="AI107" s="40"/>
      <c r="AJ107" s="40" t="n">
        <f aca="false">AB107/AG107</f>
        <v>-0.00743014709720717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13457367</v>
      </c>
      <c r="AX107" s="7"/>
      <c r="AY107" s="40" t="n">
        <f aca="false">(AW107-AW106)/AW106</f>
        <v>0.00315302142687451</v>
      </c>
      <c r="AZ107" s="39" t="n">
        <f aca="false">workers_and_wage_low!B95</f>
        <v>6489.51809542487</v>
      </c>
      <c r="BA107" s="40" t="n">
        <f aca="false">(AZ107-AZ106)/AZ106</f>
        <v>-0.00096671721063473</v>
      </c>
      <c r="BB107" s="40"/>
      <c r="BC107" s="40"/>
      <c r="BD107" s="40"/>
      <c r="BE107" s="40"/>
      <c r="BF107" s="7" t="n">
        <f aca="false">BF106*(1+AY107)*(1+BA107)*(1-BE107)</f>
        <v>120.270425469496</v>
      </c>
      <c r="BG107" s="7"/>
      <c r="BH107" s="7"/>
      <c r="BI107" s="40" t="n">
        <f aca="false">T114/AG114</f>
        <v>0.0139661475637519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129617866.091117</v>
      </c>
      <c r="E108" s="9"/>
      <c r="F108" s="67" t="n">
        <f aca="false">'Low pensions'!I108</f>
        <v>23559581.4779071</v>
      </c>
      <c r="G108" s="82" t="n">
        <f aca="false">'Low pensions'!K108</f>
        <v>4018587.05724341</v>
      </c>
      <c r="H108" s="82" t="n">
        <f aca="false">'Low pensions'!V108</f>
        <v>22109080.3140847</v>
      </c>
      <c r="I108" s="82" t="n">
        <f aca="false">'Low pensions'!M108</f>
        <v>124286.197646703</v>
      </c>
      <c r="J108" s="82" t="n">
        <f aca="false">'Low pensions'!W108</f>
        <v>683785.989095403</v>
      </c>
      <c r="K108" s="9"/>
      <c r="L108" s="82" t="n">
        <f aca="false">'Low pensions'!N108</f>
        <v>3463549.55661293</v>
      </c>
      <c r="M108" s="67"/>
      <c r="N108" s="82" t="n">
        <f aca="false">'Low pensions'!L108</f>
        <v>1041568.79797971</v>
      </c>
      <c r="O108" s="9"/>
      <c r="P108" s="82" t="n">
        <f aca="false">'Low pensions'!X108</f>
        <v>23702779.3282925</v>
      </c>
      <c r="Q108" s="67"/>
      <c r="R108" s="82" t="n">
        <f aca="false">'Low SIPA income'!G103</f>
        <v>23870538.899826</v>
      </c>
      <c r="S108" s="67"/>
      <c r="T108" s="82" t="n">
        <f aca="false">'Low SIPA income'!J103</f>
        <v>91271074.3836711</v>
      </c>
      <c r="U108" s="9"/>
      <c r="V108" s="82" t="n">
        <f aca="false">'Low SIPA income'!F103</f>
        <v>119544.129859254</v>
      </c>
      <c r="W108" s="67"/>
      <c r="X108" s="82" t="n">
        <f aca="false">'Low SIPA income'!M103</f>
        <v>300260.388677455</v>
      </c>
      <c r="Y108" s="9"/>
      <c r="Z108" s="9" t="n">
        <f aca="false">R108+V108-N108-L108-F108</f>
        <v>-4074616.80281443</v>
      </c>
      <c r="AA108" s="9"/>
      <c r="AB108" s="9" t="n">
        <f aca="false">T108-P108-D108</f>
        <v>-62049571.035738</v>
      </c>
      <c r="AC108" s="50"/>
      <c r="AD108" s="9"/>
      <c r="AE108" s="9"/>
      <c r="AF108" s="9"/>
      <c r="AG108" s="9" t="n">
        <f aca="false">BF108/100*$AG$57</f>
        <v>6579317089.04599</v>
      </c>
      <c r="AH108" s="40" t="n">
        <f aca="false">(AG108-AG107)/AG107</f>
        <v>0.00608852122413145</v>
      </c>
      <c r="AI108" s="40"/>
      <c r="AJ108" s="40" t="n">
        <f aca="false">AB108/AG108</f>
        <v>-0.00943100479821003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13505885</v>
      </c>
      <c r="AX108" s="7"/>
      <c r="AY108" s="40" t="n">
        <f aca="false">(AW108-AW107)/AW107</f>
        <v>0.00360531149964179</v>
      </c>
      <c r="AZ108" s="39" t="n">
        <f aca="false">workers_and_wage_low!B96</f>
        <v>6505.57503958126</v>
      </c>
      <c r="BA108" s="40" t="n">
        <f aca="false">(AZ108-AZ107)/AZ107</f>
        <v>0.00247428914139466</v>
      </c>
      <c r="BB108" s="40"/>
      <c r="BC108" s="40"/>
      <c r="BD108" s="40"/>
      <c r="BE108" s="40"/>
      <c r="BF108" s="7" t="n">
        <f aca="false">BF107*(1+AY108)*(1+BA108)*(1-BE108)</f>
        <v>121.002694507603</v>
      </c>
      <c r="BG108" s="7"/>
      <c r="BH108" s="7"/>
      <c r="BI108" s="40" t="n">
        <f aca="false">T115/AG115</f>
        <v>0.0159867473115835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129911262.539974</v>
      </c>
      <c r="E109" s="9"/>
      <c r="F109" s="67" t="n">
        <f aca="false">'Low pensions'!I109</f>
        <v>23612909.7554867</v>
      </c>
      <c r="G109" s="82" t="n">
        <f aca="false">'Low pensions'!K109</f>
        <v>4134332.81753928</v>
      </c>
      <c r="H109" s="82" t="n">
        <f aca="false">'Low pensions'!V109</f>
        <v>22745879.3367123</v>
      </c>
      <c r="I109" s="82" t="n">
        <f aca="false">'Low pensions'!M109</f>
        <v>127865.963429051</v>
      </c>
      <c r="J109" s="82" t="n">
        <f aca="false">'Low pensions'!W109</f>
        <v>703480.804228218</v>
      </c>
      <c r="K109" s="9"/>
      <c r="L109" s="82" t="n">
        <f aca="false">'Low pensions'!N109</f>
        <v>3432621.07193861</v>
      </c>
      <c r="M109" s="67"/>
      <c r="N109" s="82" t="n">
        <f aca="false">'Low pensions'!L109</f>
        <v>1045165.07571694</v>
      </c>
      <c r="O109" s="9"/>
      <c r="P109" s="82" t="n">
        <f aca="false">'Low pensions'!X109</f>
        <v>23562076.9333264</v>
      </c>
      <c r="Q109" s="67"/>
      <c r="R109" s="82" t="n">
        <f aca="false">'Low SIPA income'!G104</f>
        <v>27550070.9460452</v>
      </c>
      <c r="S109" s="67"/>
      <c r="T109" s="82" t="n">
        <f aca="false">'Low SIPA income'!J104</f>
        <v>105340084.073688</v>
      </c>
      <c r="U109" s="9"/>
      <c r="V109" s="82" t="n">
        <f aca="false">'Low SIPA income'!F104</f>
        <v>116176.022243771</v>
      </c>
      <c r="W109" s="67"/>
      <c r="X109" s="82" t="n">
        <f aca="false">'Low SIPA income'!M104</f>
        <v>291800.673399732</v>
      </c>
      <c r="Y109" s="9"/>
      <c r="Z109" s="9" t="n">
        <f aca="false">R109+V109-N109-L109-F109</f>
        <v>-424448.934853308</v>
      </c>
      <c r="AA109" s="9"/>
      <c r="AB109" s="9" t="n">
        <f aca="false">T109-P109-D109</f>
        <v>-48133255.3996128</v>
      </c>
      <c r="AC109" s="50"/>
      <c r="AD109" s="9"/>
      <c r="AE109" s="9"/>
      <c r="AF109" s="9"/>
      <c r="AG109" s="9" t="n">
        <f aca="false">BF109/100*$AG$57</f>
        <v>6599251488.93739</v>
      </c>
      <c r="AH109" s="40" t="n">
        <f aca="false">(AG109-AG108)/AG108</f>
        <v>0.00302985851291218</v>
      </c>
      <c r="AI109" s="40" t="n">
        <f aca="false">(AG109-AG105)/AG105</f>
        <v>0.0117138619852829</v>
      </c>
      <c r="AJ109" s="40" t="n">
        <f aca="false">AB109/AG109</f>
        <v>-0.00729374467396806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13487679</v>
      </c>
      <c r="AX109" s="7"/>
      <c r="AY109" s="40" t="n">
        <f aca="false">(AW109-AW108)/AW108</f>
        <v>-0.00134800496228126</v>
      </c>
      <c r="AZ109" s="39" t="n">
        <f aca="false">workers_and_wage_low!B97</f>
        <v>6534.09400263589</v>
      </c>
      <c r="BA109" s="40" t="n">
        <f aca="false">(AZ109-AZ108)/AZ108</f>
        <v>0.00438377282271204</v>
      </c>
      <c r="BB109" s="40"/>
      <c r="BC109" s="40"/>
      <c r="BD109" s="40"/>
      <c r="BE109" s="40"/>
      <c r="BF109" s="7" t="n">
        <f aca="false">BF108*(1+AY109)*(1+BA109)*(1-BE109)</f>
        <v>121.369315551642</v>
      </c>
      <c r="BG109" s="7"/>
      <c r="BH109" s="7"/>
      <c r="BI109" s="40" t="n">
        <f aca="false">T116/AG116</f>
        <v>0.0139472464471576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130472489.728836</v>
      </c>
      <c r="E110" s="6"/>
      <c r="F110" s="8" t="n">
        <f aca="false">'Low pensions'!I110</f>
        <v>23714919.4404348</v>
      </c>
      <c r="G110" s="81" t="n">
        <f aca="false">'Low pensions'!K110</f>
        <v>4230718.35325928</v>
      </c>
      <c r="H110" s="81" t="n">
        <f aca="false">'Low pensions'!V110</f>
        <v>23276164.1159131</v>
      </c>
      <c r="I110" s="81" t="n">
        <f aca="false">'Low pensions'!M110</f>
        <v>130846.959379154</v>
      </c>
      <c r="J110" s="81" t="n">
        <f aca="false">'Low pensions'!W110</f>
        <v>719881.36440969</v>
      </c>
      <c r="K110" s="6"/>
      <c r="L110" s="81" t="n">
        <f aca="false">'Low pensions'!N110</f>
        <v>4196382.6686611</v>
      </c>
      <c r="M110" s="8"/>
      <c r="N110" s="81" t="n">
        <f aca="false">'Low pensions'!L110</f>
        <v>1049692.67104271</v>
      </c>
      <c r="O110" s="6"/>
      <c r="P110" s="81" t="n">
        <f aca="false">'Low pensions'!X110</f>
        <v>27550148.983115</v>
      </c>
      <c r="Q110" s="8"/>
      <c r="R110" s="81" t="n">
        <f aca="false">'Low SIPA income'!G105</f>
        <v>23999299.5294246</v>
      </c>
      <c r="S110" s="8"/>
      <c r="T110" s="81" t="n">
        <f aca="false">'Low SIPA income'!J105</f>
        <v>91763401.8108439</v>
      </c>
      <c r="U110" s="6"/>
      <c r="V110" s="81" t="n">
        <f aca="false">'Low SIPA income'!F105</f>
        <v>117914.172456175</v>
      </c>
      <c r="W110" s="8"/>
      <c r="X110" s="81" t="n">
        <f aca="false">'Low SIPA income'!M105</f>
        <v>296166.405610678</v>
      </c>
      <c r="Y110" s="6"/>
      <c r="Z110" s="6" t="n">
        <f aca="false">R110+V110-N110-L110-F110</f>
        <v>-4843781.07825784</v>
      </c>
      <c r="AA110" s="6"/>
      <c r="AB110" s="6" t="n">
        <f aca="false">T110-P110-D110</f>
        <v>-66259236.9011068</v>
      </c>
      <c r="AC110" s="50"/>
      <c r="AD110" s="6"/>
      <c r="AE110" s="6"/>
      <c r="AF110" s="6"/>
      <c r="AG110" s="6" t="n">
        <f aca="false">BF110/100*$AG$57</f>
        <v>6622286487.70808</v>
      </c>
      <c r="AH110" s="61" t="n">
        <f aca="false">(AG110-AG109)/AG109</f>
        <v>0.00349054719452809</v>
      </c>
      <c r="AI110" s="61"/>
      <c r="AJ110" s="61" t="n">
        <f aca="false">AB110/AG110</f>
        <v>-0.0100054923664347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0.00238825737353365</v>
      </c>
      <c r="AV110" s="5"/>
      <c r="AW110" s="65" t="n">
        <f aca="false">workers_and_wage_low!C98</f>
        <v>13536835</v>
      </c>
      <c r="AX110" s="5"/>
      <c r="AY110" s="61" t="n">
        <f aca="false">(AW110-AW109)/AW109</f>
        <v>0.00364451140926471</v>
      </c>
      <c r="AZ110" s="66" t="n">
        <f aca="false">workers_and_wage_low!B98</f>
        <v>6533.09163910907</v>
      </c>
      <c r="BA110" s="61" t="n">
        <f aca="false">(AZ110-AZ109)/AZ109</f>
        <v>-0.000153405127997443</v>
      </c>
      <c r="BB110" s="61"/>
      <c r="BC110" s="61"/>
      <c r="BD110" s="61"/>
      <c r="BE110" s="61"/>
      <c r="BF110" s="5" t="n">
        <f aca="false">BF109*(1+AY110)*(1+BA110)*(1-BE110)</f>
        <v>121.792960875542</v>
      </c>
      <c r="BG110" s="5"/>
      <c r="BH110" s="5"/>
      <c r="BI110" s="61" t="n">
        <f aca="false">T117/AG117</f>
        <v>0.016086203423332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130815948.013729</v>
      </c>
      <c r="E111" s="9"/>
      <c r="F111" s="67" t="n">
        <f aca="false">'Low pensions'!I111</f>
        <v>23777347.0493072</v>
      </c>
      <c r="G111" s="82" t="n">
        <f aca="false">'Low pensions'!K111</f>
        <v>4264304.97209589</v>
      </c>
      <c r="H111" s="82" t="n">
        <f aca="false">'Low pensions'!V111</f>
        <v>23460947.7830975</v>
      </c>
      <c r="I111" s="82" t="n">
        <f aca="false">'Low pensions'!M111</f>
        <v>131885.720786471</v>
      </c>
      <c r="J111" s="82" t="n">
        <f aca="false">'Low pensions'!W111</f>
        <v>725596.323188582</v>
      </c>
      <c r="K111" s="9"/>
      <c r="L111" s="82" t="n">
        <f aca="false">'Low pensions'!N111</f>
        <v>3518054.17409048</v>
      </c>
      <c r="M111" s="67"/>
      <c r="N111" s="82" t="n">
        <f aca="false">'Low pensions'!L111</f>
        <v>1052464.62258697</v>
      </c>
      <c r="O111" s="9"/>
      <c r="P111" s="82" t="n">
        <f aca="false">'Low pensions'!X111</f>
        <v>24045549.6596887</v>
      </c>
      <c r="Q111" s="67"/>
      <c r="R111" s="82" t="n">
        <f aca="false">'Low SIPA income'!G106</f>
        <v>27774163.0654319</v>
      </c>
      <c r="S111" s="67"/>
      <c r="T111" s="82" t="n">
        <f aca="false">'Low SIPA income'!J106</f>
        <v>106196919.714608</v>
      </c>
      <c r="U111" s="9"/>
      <c r="V111" s="82" t="n">
        <f aca="false">'Low SIPA income'!F106</f>
        <v>116045.463529937</v>
      </c>
      <c r="W111" s="67"/>
      <c r="X111" s="82" t="n">
        <f aca="false">'Low SIPA income'!M106</f>
        <v>291472.747551703</v>
      </c>
      <c r="Y111" s="9"/>
      <c r="Z111" s="9" t="n">
        <f aca="false">R111+V111-N111-L111-F111</f>
        <v>-457657.317022808</v>
      </c>
      <c r="AA111" s="9"/>
      <c r="AB111" s="9" t="n">
        <f aca="false">T111-P111-D111</f>
        <v>-48664577.95881</v>
      </c>
      <c r="AC111" s="50"/>
      <c r="AD111" s="9"/>
      <c r="AE111" s="9"/>
      <c r="AF111" s="9"/>
      <c r="AG111" s="9" t="n">
        <f aca="false">BF111/100*$AG$57</f>
        <v>6644185696.08049</v>
      </c>
      <c r="AH111" s="40" t="n">
        <f aca="false">(AG111-AG110)/AG110</f>
        <v>0.0033068953469559</v>
      </c>
      <c r="AI111" s="40"/>
      <c r="AJ111" s="40" t="n">
        <f aca="false">AB111/AG111</f>
        <v>-0.00732438558836759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13577941</v>
      </c>
      <c r="AX111" s="7"/>
      <c r="AY111" s="40" t="n">
        <f aca="false">(AW111-AW110)/AW110</f>
        <v>0.00303660346011457</v>
      </c>
      <c r="AZ111" s="39" t="n">
        <f aca="false">workers_and_wage_low!B99</f>
        <v>6534.85213484766</v>
      </c>
      <c r="BA111" s="40" t="n">
        <f aca="false">(AZ111-AZ110)/AZ110</f>
        <v>0.000269473602367877</v>
      </c>
      <c r="BB111" s="40"/>
      <c r="BC111" s="40"/>
      <c r="BD111" s="40"/>
      <c r="BE111" s="40"/>
      <c r="BF111" s="7" t="n">
        <f aca="false">BF110*(1+AY111)*(1+BA111)*(1-BE111)</f>
        <v>122.195717451154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130881684.772108</v>
      </c>
      <c r="E112" s="9"/>
      <c r="F112" s="67" t="n">
        <f aca="false">'Low pensions'!I112</f>
        <v>23789295.4832833</v>
      </c>
      <c r="G112" s="82" t="n">
        <f aca="false">'Low pensions'!K112</f>
        <v>4336184.72899687</v>
      </c>
      <c r="H112" s="82" t="n">
        <f aca="false">'Low pensions'!V112</f>
        <v>23856408.9976097</v>
      </c>
      <c r="I112" s="82" t="n">
        <f aca="false">'Low pensions'!M112</f>
        <v>134108.80605145</v>
      </c>
      <c r="J112" s="82" t="n">
        <f aca="false">'Low pensions'!W112</f>
        <v>737827.082400302</v>
      </c>
      <c r="K112" s="9"/>
      <c r="L112" s="82" t="n">
        <f aca="false">'Low pensions'!N112</f>
        <v>3530284.12520241</v>
      </c>
      <c r="M112" s="67"/>
      <c r="N112" s="82" t="n">
        <f aca="false">'Low pensions'!L112</f>
        <v>1051282.07392055</v>
      </c>
      <c r="O112" s="9"/>
      <c r="P112" s="82" t="n">
        <f aca="false">'Low pensions'!X112</f>
        <v>24102504.9002928</v>
      </c>
      <c r="Q112" s="67"/>
      <c r="R112" s="82" t="n">
        <f aca="false">'Low SIPA income'!G107</f>
        <v>24298207.8071396</v>
      </c>
      <c r="S112" s="67"/>
      <c r="T112" s="82" t="n">
        <f aca="false">'Low SIPA income'!J107</f>
        <v>92906303.5175757</v>
      </c>
      <c r="U112" s="9"/>
      <c r="V112" s="82" t="n">
        <f aca="false">'Low SIPA income'!F107</f>
        <v>116404.100427951</v>
      </c>
      <c r="W112" s="67"/>
      <c r="X112" s="82" t="n">
        <f aca="false">'Low SIPA income'!M107</f>
        <v>292373.540041627</v>
      </c>
      <c r="Y112" s="9"/>
      <c r="Z112" s="9" t="n">
        <f aca="false">R112+V112-N112-L112-F112</f>
        <v>-3956249.77483873</v>
      </c>
      <c r="AA112" s="9"/>
      <c r="AB112" s="9" t="n">
        <f aca="false">T112-P112-D112</f>
        <v>-62077886.1548248</v>
      </c>
      <c r="AC112" s="50"/>
      <c r="AD112" s="9"/>
      <c r="AE112" s="9"/>
      <c r="AF112" s="9"/>
      <c r="AG112" s="9" t="n">
        <f aca="false">BF112/100*$AG$57</f>
        <v>6669890232.09413</v>
      </c>
      <c r="AH112" s="40" t="n">
        <f aca="false">(AG112-AG111)/AG111</f>
        <v>0.00386872631040444</v>
      </c>
      <c r="AI112" s="40"/>
      <c r="AJ112" s="40" t="n">
        <f aca="false">AB112/AG112</f>
        <v>-0.00930718257642665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13623260</v>
      </c>
      <c r="AX112" s="7"/>
      <c r="AY112" s="40" t="n">
        <f aca="false">(AW112-AW111)/AW111</f>
        <v>0.00333769310089063</v>
      </c>
      <c r="AZ112" s="39" t="n">
        <f aca="false">workers_and_wage_low!B100</f>
        <v>6538.31081433985</v>
      </c>
      <c r="BA112" s="40" t="n">
        <f aca="false">(AZ112-AZ111)/AZ111</f>
        <v>0.000529266679768347</v>
      </c>
      <c r="BB112" s="40"/>
      <c r="BC112" s="40"/>
      <c r="BD112" s="40"/>
      <c r="BE112" s="40"/>
      <c r="BF112" s="7" t="n">
        <f aca="false">BF111*(1+AY112)*(1+BA112)*(1-BE112)</f>
        <v>122.668459238276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131352446.593054</v>
      </c>
      <c r="E113" s="9"/>
      <c r="F113" s="67" t="n">
        <f aca="false">'Low pensions'!I113</f>
        <v>23874862.0167539</v>
      </c>
      <c r="G113" s="82" t="n">
        <f aca="false">'Low pensions'!K113</f>
        <v>4394573.30145588</v>
      </c>
      <c r="H113" s="82" t="n">
        <f aca="false">'Low pensions'!V113</f>
        <v>24177645.6958652</v>
      </c>
      <c r="I113" s="82" t="n">
        <f aca="false">'Low pensions'!M113</f>
        <v>135914.638189358</v>
      </c>
      <c r="J113" s="82" t="n">
        <f aca="false">'Low pensions'!W113</f>
        <v>747762.238016452</v>
      </c>
      <c r="K113" s="9"/>
      <c r="L113" s="82" t="n">
        <f aca="false">'Low pensions'!N113</f>
        <v>3385457.38035889</v>
      </c>
      <c r="M113" s="67"/>
      <c r="N113" s="82" t="n">
        <f aca="false">'Low pensions'!L113</f>
        <v>1055310.54944252</v>
      </c>
      <c r="O113" s="9"/>
      <c r="P113" s="82" t="n">
        <f aca="false">'Low pensions'!X113</f>
        <v>23373161.7165519</v>
      </c>
      <c r="Q113" s="67"/>
      <c r="R113" s="82" t="n">
        <f aca="false">'Low SIPA income'!G108</f>
        <v>27917564.1219774</v>
      </c>
      <c r="S113" s="67"/>
      <c r="T113" s="82" t="n">
        <f aca="false">'Low SIPA income'!J108</f>
        <v>106745226.083123</v>
      </c>
      <c r="U113" s="9"/>
      <c r="V113" s="82" t="n">
        <f aca="false">'Low SIPA income'!F108</f>
        <v>118331.40462912</v>
      </c>
      <c r="W113" s="67"/>
      <c r="X113" s="82" t="n">
        <f aca="false">'Low SIPA income'!M108</f>
        <v>297214.372537744</v>
      </c>
      <c r="Y113" s="9"/>
      <c r="Z113" s="9" t="n">
        <f aca="false">R113+V113-N113-L113-F113</f>
        <v>-279734.41994885</v>
      </c>
      <c r="AA113" s="9"/>
      <c r="AB113" s="9" t="n">
        <f aca="false">T113-P113-D113</f>
        <v>-47980382.2264834</v>
      </c>
      <c r="AC113" s="50"/>
      <c r="AD113" s="9"/>
      <c r="AE113" s="9"/>
      <c r="AF113" s="9"/>
      <c r="AG113" s="9" t="n">
        <f aca="false">BF113/100*$AG$57</f>
        <v>6662465714.76489</v>
      </c>
      <c r="AH113" s="40" t="n">
        <f aca="false">(AG113-AG112)/AG112</f>
        <v>-0.00111313935775382</v>
      </c>
      <c r="AI113" s="40" t="n">
        <f aca="false">(AG113-AG109)/AG109</f>
        <v>0.00957899936583307</v>
      </c>
      <c r="AJ113" s="40" t="n">
        <f aca="false">AB113/AG113</f>
        <v>-0.00720159536733565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13598041</v>
      </c>
      <c r="AX113" s="7"/>
      <c r="AY113" s="40" t="n">
        <f aca="false">(AW113-AW112)/AW112</f>
        <v>-0.00185117218639298</v>
      </c>
      <c r="AZ113" s="39" t="n">
        <f aca="false">workers_and_wage_low!B101</f>
        <v>6543.14525174073</v>
      </c>
      <c r="BA113" s="40" t="n">
        <f aca="false">(AZ113-AZ112)/AZ112</f>
        <v>0.000739401588293898</v>
      </c>
      <c r="BB113" s="40"/>
      <c r="BC113" s="40"/>
      <c r="BD113" s="40"/>
      <c r="BE113" s="40"/>
      <c r="BF113" s="7" t="n">
        <f aca="false">BF112*(1+AY113)*(1+BA113)*(1-BE113)</f>
        <v>122.531912148343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131053419.001468</v>
      </c>
      <c r="E114" s="6"/>
      <c r="F114" s="8" t="n">
        <f aca="false">'Low pensions'!I114</f>
        <v>23820510.2123263</v>
      </c>
      <c r="G114" s="81" t="n">
        <f aca="false">'Low pensions'!K114</f>
        <v>4429201.3384594</v>
      </c>
      <c r="H114" s="81" t="n">
        <f aca="false">'Low pensions'!V114</f>
        <v>24368158.9385359</v>
      </c>
      <c r="I114" s="81" t="n">
        <f aca="false">'Low pensions'!M114</f>
        <v>136985.608405961</v>
      </c>
      <c r="J114" s="81" t="n">
        <f aca="false">'Low pensions'!W114</f>
        <v>753654.400160903</v>
      </c>
      <c r="K114" s="6"/>
      <c r="L114" s="81" t="n">
        <f aca="false">'Low pensions'!N114</f>
        <v>4178626.43997049</v>
      </c>
      <c r="M114" s="8"/>
      <c r="N114" s="81" t="n">
        <f aca="false">'Low pensions'!L114</f>
        <v>1051743.25171979</v>
      </c>
      <c r="O114" s="6"/>
      <c r="P114" s="81" t="n">
        <f aca="false">'Low pensions'!X114</f>
        <v>27469293.5178961</v>
      </c>
      <c r="Q114" s="8"/>
      <c r="R114" s="81" t="n">
        <f aca="false">'Low SIPA income'!G109</f>
        <v>24379774.7304779</v>
      </c>
      <c r="S114" s="8"/>
      <c r="T114" s="81" t="n">
        <f aca="false">'Low SIPA income'!J109</f>
        <v>93218181.7185037</v>
      </c>
      <c r="U114" s="6"/>
      <c r="V114" s="81" t="n">
        <f aca="false">'Low SIPA income'!F109</f>
        <v>121357.060381232</v>
      </c>
      <c r="W114" s="8"/>
      <c r="X114" s="81" t="n">
        <f aca="false">'Low SIPA income'!M109</f>
        <v>304813.947466291</v>
      </c>
      <c r="Y114" s="6"/>
      <c r="Z114" s="6" t="n">
        <f aca="false">R114+V114-N114-L114-F114</f>
        <v>-4549748.11315748</v>
      </c>
      <c r="AA114" s="6"/>
      <c r="AB114" s="6" t="n">
        <f aca="false">T114-P114-D114</f>
        <v>-65304530.8008608</v>
      </c>
      <c r="AC114" s="50"/>
      <c r="AD114" s="6"/>
      <c r="AE114" s="6"/>
      <c r="AF114" s="6"/>
      <c r="AG114" s="6" t="n">
        <f aca="false">BF114/100*$AG$57</f>
        <v>6674580895.91179</v>
      </c>
      <c r="AH114" s="61" t="n">
        <f aca="false">(AG114-AG113)/AG113</f>
        <v>0.00181842303819296</v>
      </c>
      <c r="AI114" s="61"/>
      <c r="AJ114" s="61" t="n">
        <f aca="false">AB114/AG114</f>
        <v>-0.00978406462057567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0.000462948747702244</v>
      </c>
      <c r="AV114" s="5"/>
      <c r="AW114" s="65" t="n">
        <f aca="false">workers_and_wage_low!C102</f>
        <v>13593819</v>
      </c>
      <c r="AX114" s="5"/>
      <c r="AY114" s="61" t="n">
        <f aca="false">(AW114-AW113)/AW113</f>
        <v>-0.000310485900138115</v>
      </c>
      <c r="AZ114" s="66" t="n">
        <f aca="false">workers_and_wage_low!B102</f>
        <v>6557.07933848943</v>
      </c>
      <c r="BA114" s="61" t="n">
        <f aca="false">(AZ114-AZ113)/AZ113</f>
        <v>0.00212957013983286</v>
      </c>
      <c r="BB114" s="61"/>
      <c r="BC114" s="61"/>
      <c r="BD114" s="61"/>
      <c r="BE114" s="61"/>
      <c r="BF114" s="5" t="n">
        <f aca="false">BF113*(1+AY114)*(1+BA114)*(1-BE114)</f>
        <v>122.754727000307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131209030.179892</v>
      </c>
      <c r="E115" s="9"/>
      <c r="F115" s="67" t="n">
        <f aca="false">'Low pensions'!I115</f>
        <v>23848794.3860094</v>
      </c>
      <c r="G115" s="82" t="n">
        <f aca="false">'Low pensions'!K115</f>
        <v>4514607.23920236</v>
      </c>
      <c r="H115" s="82" t="n">
        <f aca="false">'Low pensions'!V115</f>
        <v>24838037.0056091</v>
      </c>
      <c r="I115" s="82" t="n">
        <f aca="false">'Low pensions'!M115</f>
        <v>139627.028016569</v>
      </c>
      <c r="J115" s="82" t="n">
        <f aca="false">'Low pensions'!W115</f>
        <v>768186.711513689</v>
      </c>
      <c r="K115" s="9"/>
      <c r="L115" s="82" t="n">
        <f aca="false">'Low pensions'!N115</f>
        <v>3380107.97516911</v>
      </c>
      <c r="M115" s="67"/>
      <c r="N115" s="82" t="n">
        <f aca="false">'Low pensions'!L115</f>
        <v>1053569.20200486</v>
      </c>
      <c r="O115" s="9"/>
      <c r="P115" s="82" t="n">
        <f aca="false">'Low pensions'!X115</f>
        <v>23335823.2477707</v>
      </c>
      <c r="Q115" s="67"/>
      <c r="R115" s="82" t="n">
        <f aca="false">'Low SIPA income'!G110</f>
        <v>27736641.3881674</v>
      </c>
      <c r="S115" s="67"/>
      <c r="T115" s="82" t="n">
        <f aca="false">'Low SIPA income'!J110</f>
        <v>106053452.32952</v>
      </c>
      <c r="U115" s="9"/>
      <c r="V115" s="82" t="n">
        <f aca="false">'Low SIPA income'!F110</f>
        <v>120396.569033284</v>
      </c>
      <c r="W115" s="67"/>
      <c r="X115" s="82" t="n">
        <f aca="false">'Low SIPA income'!M110</f>
        <v>302401.470117584</v>
      </c>
      <c r="Y115" s="9"/>
      <c r="Z115" s="9" t="n">
        <f aca="false">R115+V115-N115-L115-F115</f>
        <v>-425433.605982639</v>
      </c>
      <c r="AA115" s="9"/>
      <c r="AB115" s="9" t="n">
        <f aca="false">T115-P115-D115</f>
        <v>-48491401.0981434</v>
      </c>
      <c r="AC115" s="50"/>
      <c r="AD115" s="9"/>
      <c r="AE115" s="9"/>
      <c r="AF115" s="9"/>
      <c r="AG115" s="9" t="n">
        <f aca="false">BF115/100*$AG$57</f>
        <v>6633835530.30058</v>
      </c>
      <c r="AH115" s="40" t="n">
        <f aca="false">(AG115-AG114)/AG114</f>
        <v>-0.00610455791106937</v>
      </c>
      <c r="AI115" s="40"/>
      <c r="AJ115" s="40" t="n">
        <f aca="false">AB115/AG115</f>
        <v>-0.00730970806807842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13579302</v>
      </c>
      <c r="AX115" s="7"/>
      <c r="AY115" s="40" t="n">
        <f aca="false">(AW115-AW114)/AW114</f>
        <v>-0.00106791182080621</v>
      </c>
      <c r="AZ115" s="39" t="n">
        <f aca="false">workers_and_wage_low!B103</f>
        <v>6524.01834424912</v>
      </c>
      <c r="BA115" s="40" t="n">
        <f aca="false">(AZ115-AZ114)/AZ114</f>
        <v>-0.00504203053427162</v>
      </c>
      <c r="BB115" s="40"/>
      <c r="BC115" s="40"/>
      <c r="BD115" s="40"/>
      <c r="BE115" s="40"/>
      <c r="BF115" s="7" t="n">
        <f aca="false">BF114*(1+AY115)*(1+BA115)*(1-BE115)</f>
        <v>122.005363660476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130945867.791948</v>
      </c>
      <c r="E116" s="9"/>
      <c r="F116" s="67" t="n">
        <f aca="false">'Low pensions'!I116</f>
        <v>23800961.5068881</v>
      </c>
      <c r="G116" s="82" t="n">
        <f aca="false">'Low pensions'!K116</f>
        <v>4516823.30196788</v>
      </c>
      <c r="H116" s="82" t="n">
        <f aca="false">'Low pensions'!V116</f>
        <v>24850229.1291007</v>
      </c>
      <c r="I116" s="82" t="n">
        <f aca="false">'Low pensions'!M116</f>
        <v>139695.566040244</v>
      </c>
      <c r="J116" s="82" t="n">
        <f aca="false">'Low pensions'!W116</f>
        <v>768563.787497962</v>
      </c>
      <c r="K116" s="9"/>
      <c r="L116" s="82" t="n">
        <f aca="false">'Low pensions'!N116</f>
        <v>3455100.62555192</v>
      </c>
      <c r="M116" s="67"/>
      <c r="N116" s="82" t="n">
        <f aca="false">'Low pensions'!L116</f>
        <v>1050876.06497977</v>
      </c>
      <c r="O116" s="9"/>
      <c r="P116" s="82" t="n">
        <f aca="false">'Low pensions'!X116</f>
        <v>23710143.621799</v>
      </c>
      <c r="Q116" s="67"/>
      <c r="R116" s="82" t="n">
        <f aca="false">'Low SIPA income'!G111</f>
        <v>24434342.843031</v>
      </c>
      <c r="S116" s="67"/>
      <c r="T116" s="82" t="n">
        <f aca="false">'Low SIPA income'!J111</f>
        <v>93426827.6263615</v>
      </c>
      <c r="U116" s="9"/>
      <c r="V116" s="82" t="n">
        <f aca="false">'Low SIPA income'!F111</f>
        <v>125286.62296833</v>
      </c>
      <c r="W116" s="67"/>
      <c r="X116" s="82" t="n">
        <f aca="false">'Low SIPA income'!M111</f>
        <v>314683.87576075</v>
      </c>
      <c r="Y116" s="9"/>
      <c r="Z116" s="9" t="n">
        <f aca="false">R116+V116-N116-L116-F116</f>
        <v>-3747308.73142044</v>
      </c>
      <c r="AA116" s="9"/>
      <c r="AB116" s="9" t="n">
        <f aca="false">T116-P116-D116</f>
        <v>-61229183.7873852</v>
      </c>
      <c r="AC116" s="50"/>
      <c r="AD116" s="9"/>
      <c r="AE116" s="9"/>
      <c r="AF116" s="9"/>
      <c r="AG116" s="9" t="n">
        <f aca="false">BF116/100*$AG$57</f>
        <v>6698585844.90714</v>
      </c>
      <c r="AH116" s="40" t="n">
        <f aca="false">(AG116-AG115)/AG115</f>
        <v>0.00976061500331285</v>
      </c>
      <c r="AI116" s="40"/>
      <c r="AJ116" s="40" t="n">
        <f aca="false">AB116/AG116</f>
        <v>-0.00914061343767611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13659818</v>
      </c>
      <c r="AX116" s="7"/>
      <c r="AY116" s="40" t="n">
        <f aca="false">(AW116-AW115)/AW115</f>
        <v>0.00592931801649304</v>
      </c>
      <c r="AZ116" s="39" t="n">
        <f aca="false">workers_and_wage_low!B104</f>
        <v>6548.86646367124</v>
      </c>
      <c r="BA116" s="40" t="n">
        <f aca="false">(AZ116-AZ115)/AZ115</f>
        <v>0.00380871391080889</v>
      </c>
      <c r="BB116" s="40"/>
      <c r="BC116" s="40"/>
      <c r="BD116" s="40"/>
      <c r="BE116" s="40"/>
      <c r="BF116" s="7" t="n">
        <f aca="false">BF115*(1+AY116)*(1+BA116)*(1-BE116)</f>
        <v>123.196211043505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130736505.810437</v>
      </c>
      <c r="E117" s="9"/>
      <c r="F117" s="67" t="n">
        <f aca="false">'Low pensions'!I117</f>
        <v>23762907.4884836</v>
      </c>
      <c r="G117" s="82" t="n">
        <f aca="false">'Low pensions'!K117</f>
        <v>4554959.79606845</v>
      </c>
      <c r="H117" s="82" t="n">
        <f aca="false">'Low pensions'!V117</f>
        <v>25060044.8675572</v>
      </c>
      <c r="I117" s="82" t="n">
        <f aca="false">'Low pensions'!M117</f>
        <v>140875.045239233</v>
      </c>
      <c r="J117" s="82" t="n">
        <f aca="false">'Low pensions'!W117</f>
        <v>775052.934048172</v>
      </c>
      <c r="K117" s="9"/>
      <c r="L117" s="82" t="n">
        <f aca="false">'Low pensions'!N117</f>
        <v>3417353.83622112</v>
      </c>
      <c r="M117" s="67"/>
      <c r="N117" s="82" t="n">
        <f aca="false">'Low pensions'!L117</f>
        <v>1049067.0421349</v>
      </c>
      <c r="O117" s="9"/>
      <c r="P117" s="82" t="n">
        <f aca="false">'Low pensions'!X117</f>
        <v>23504322.6425763</v>
      </c>
      <c r="Q117" s="67"/>
      <c r="R117" s="82" t="n">
        <f aca="false">'Low SIPA income'!G112</f>
        <v>28079513.295484</v>
      </c>
      <c r="S117" s="67"/>
      <c r="T117" s="82" t="n">
        <f aca="false">'Low SIPA income'!J112</f>
        <v>107364452.784436</v>
      </c>
      <c r="U117" s="9"/>
      <c r="V117" s="82" t="n">
        <f aca="false">'Low SIPA income'!F112</f>
        <v>119085.746390826</v>
      </c>
      <c r="W117" s="67"/>
      <c r="X117" s="82" t="n">
        <f aca="false">'Low SIPA income'!M112</f>
        <v>299109.061560385</v>
      </c>
      <c r="Y117" s="9"/>
      <c r="Z117" s="9" t="n">
        <f aca="false">R117+V117-N117-L117-F117</f>
        <v>-30729.3249647655</v>
      </c>
      <c r="AA117" s="9"/>
      <c r="AB117" s="9" t="n">
        <f aca="false">T117-P117-D117</f>
        <v>-46876375.6685777</v>
      </c>
      <c r="AC117" s="50"/>
      <c r="AD117" s="9"/>
      <c r="AE117" s="9"/>
      <c r="AF117" s="9"/>
      <c r="AG117" s="9" t="n">
        <f aca="false">BF117/100*$AG$57</f>
        <v>6674318977.51028</v>
      </c>
      <c r="AH117" s="40" t="n">
        <f aca="false">(AG117-AG116)/AG116</f>
        <v>-0.00362268513962746</v>
      </c>
      <c r="AI117" s="40" t="n">
        <f aca="false">(AG117-AG113)/AG113</f>
        <v>0.00177911050545712</v>
      </c>
      <c r="AJ117" s="40" t="n">
        <f aca="false">AB117/AG117</f>
        <v>-0.00702339457052201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13593815</v>
      </c>
      <c r="AX117" s="7"/>
      <c r="AY117" s="40" t="n">
        <f aca="false">(AW117-AW116)/AW116</f>
        <v>-0.00483190918063476</v>
      </c>
      <c r="AZ117" s="39" t="n">
        <f aca="false">workers_and_wage_low!B105</f>
        <v>6556.82396034167</v>
      </c>
      <c r="BA117" s="40" t="n">
        <f aca="false">(AZ117-AZ116)/AZ116</f>
        <v>0.00121509527100254</v>
      </c>
      <c r="BB117" s="40"/>
      <c r="BC117" s="40"/>
      <c r="BD117" s="40"/>
      <c r="BE117" s="40"/>
      <c r="BF117" s="7" t="n">
        <f aca="false">BF116*(1+AY117)*(1+BA117)*(1-BE117)</f>
        <v>122.749909960499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0.0129433524756733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1" colorId="64" zoomScale="60" zoomScaleNormal="60" zoomScalePageLayoutView="100" workbookViewId="0">
      <selection pane="topLeft" activeCell="H25" activeCellId="0" sqref="H25"/>
    </sheetView>
  </sheetViews>
  <sheetFormatPr defaultColWidth="9.355468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-0.0331795977538116</v>
      </c>
      <c r="C7" s="52" t="n">
        <f aca="false">'Central scenario'!BO5</f>
        <v>-0.0331995920570141</v>
      </c>
      <c r="D7" s="32" t="n">
        <f aca="false">'Low scenario'!AL5</f>
        <v>-0.0331795977538116</v>
      </c>
      <c r="E7" s="32" t="n">
        <f aca="false">'Low scenario'!BO5</f>
        <v>-0.0331995920570141</v>
      </c>
      <c r="F7" s="32" t="n">
        <f aca="false">'High scenario'!AL5</f>
        <v>-0.0331795977538116</v>
      </c>
      <c r="G7" s="32" t="n">
        <f aca="false">'High scenario'!BO5</f>
        <v>-0.0331995920570141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-0.0366051126539165</v>
      </c>
      <c r="C8" s="52" t="n">
        <f aca="false">'Central scenario'!BO6</f>
        <v>-0.0370530841535637</v>
      </c>
      <c r="D8" s="32" t="n">
        <f aca="false">'Low scenario'!AL6</f>
        <v>-0.0366051126539165</v>
      </c>
      <c r="E8" s="32" t="n">
        <f aca="false">'Low scenario'!BO6</f>
        <v>-0.0370530841535637</v>
      </c>
      <c r="F8" s="32" t="n">
        <f aca="false">'High scenario'!AL6</f>
        <v>-0.0366051126539165</v>
      </c>
      <c r="G8" s="32" t="n">
        <f aca="false">'High scenario'!BO6</f>
        <v>-0.0370530841535637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-0.0367867634379302</v>
      </c>
      <c r="C9" s="52" t="n">
        <f aca="false">'Central scenario'!BO7</f>
        <v>-0.0376732487763681</v>
      </c>
      <c r="D9" s="32" t="n">
        <f aca="false">'Low scenario'!AL7</f>
        <v>-0.0367867634379302</v>
      </c>
      <c r="E9" s="32" t="n">
        <f aca="false">'Low scenario'!BO7</f>
        <v>-0.0376732487763681</v>
      </c>
      <c r="F9" s="32" t="n">
        <f aca="false">'High scenario'!AL7</f>
        <v>-0.0367867634379302</v>
      </c>
      <c r="G9" s="32" t="n">
        <f aca="false">'High scenario'!BO7</f>
        <v>-0.0376732487763681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-0.0376961884096757</v>
      </c>
      <c r="C10" s="52" t="n">
        <f aca="false">'Central scenario'!BO8</f>
        <v>-0.0385800679980238</v>
      </c>
      <c r="D10" s="32" t="n">
        <f aca="false">'Low scenario'!AL8</f>
        <v>-0.0377389074028458</v>
      </c>
      <c r="E10" s="32" t="n">
        <f aca="false">'Low scenario'!BO8</f>
        <v>-0.0386227869911939</v>
      </c>
      <c r="F10" s="32" t="n">
        <f aca="false">'High scenario'!AL8</f>
        <v>-0.037696040868939</v>
      </c>
      <c r="G10" s="32" t="n">
        <f aca="false">'High scenario'!BO8</f>
        <v>-0.0385799204572871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-0.0462320911620017</v>
      </c>
      <c r="C11" s="52" t="n">
        <f aca="false">'Central scenario'!BO9</f>
        <v>-0.0476115469221648</v>
      </c>
      <c r="D11" s="32" t="n">
        <f aca="false">'Low scenario'!AL9</f>
        <v>-0.0466196684132554</v>
      </c>
      <c r="E11" s="32" t="n">
        <f aca="false">'Low scenario'!BO9</f>
        <v>-0.0480034414406569</v>
      </c>
      <c r="F11" s="32" t="n">
        <f aca="false">'High scenario'!AL9</f>
        <v>-0.0462005002089527</v>
      </c>
      <c r="G11" s="32" t="n">
        <f aca="false">'High scenario'!BO9</f>
        <v>-0.0475742926541286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-0.0357944212135591</v>
      </c>
      <c r="C12" s="52" t="n">
        <f aca="false">'Central scenario'!BO10</f>
        <v>-0.0372983039654335</v>
      </c>
      <c r="D12" s="32" t="n">
        <f aca="false">'Low scenario'!AL10</f>
        <v>-0.036960308556128</v>
      </c>
      <c r="E12" s="32" t="n">
        <f aca="false">'Low scenario'!BO10</f>
        <v>-0.0384835313469952</v>
      </c>
      <c r="F12" s="32" t="n">
        <f aca="false">'High scenario'!AL10</f>
        <v>-0.0343692658147919</v>
      </c>
      <c r="G12" s="32" t="n">
        <f aca="false">'High scenario'!BO10</f>
        <v>-0.0358447178327493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-0.0387159039185849</v>
      </c>
      <c r="C13" s="52" t="n">
        <f aca="false">'Central scenario'!BO11</f>
        <v>-0.0405553690633029</v>
      </c>
      <c r="D13" s="32" t="n">
        <f aca="false">'Low scenario'!AL11</f>
        <v>-0.0401690468036048</v>
      </c>
      <c r="E13" s="32" t="n">
        <f aca="false">'Low scenario'!BO11</f>
        <v>-0.0420188390280193</v>
      </c>
      <c r="F13" s="32" t="n">
        <f aca="false">'High scenario'!AL11</f>
        <v>-0.0365673196173208</v>
      </c>
      <c r="G13" s="32" t="n">
        <f aca="false">'High scenario'!BO11</f>
        <v>-0.0384196575033057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-0.0408100819005653</v>
      </c>
      <c r="C14" s="52" t="n">
        <f aca="false">'Central scenario'!BO12</f>
        <v>-0.0429673584633391</v>
      </c>
      <c r="D14" s="32" t="n">
        <f aca="false">'Low scenario'!AL12</f>
        <v>-0.0425487478162937</v>
      </c>
      <c r="E14" s="32" t="n">
        <f aca="false">'Low scenario'!BO12</f>
        <v>-0.0446704236341178</v>
      </c>
      <c r="F14" s="32" t="n">
        <f aca="false">'High scenario'!AL12</f>
        <v>-0.0399127987692158</v>
      </c>
      <c r="G14" s="32" t="n">
        <f aca="false">'High scenario'!BO12</f>
        <v>-0.0421178942261027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-0.0430954944581871</v>
      </c>
      <c r="C15" s="59" t="n">
        <f aca="false">'Central scenario'!BO13</f>
        <v>-0.0456157620656929</v>
      </c>
      <c r="D15" s="32" t="n">
        <f aca="false">'Low scenario'!AL13</f>
        <v>-0.0438839908667392</v>
      </c>
      <c r="E15" s="32" t="n">
        <f aca="false">'Low scenario'!BO13</f>
        <v>-0.0464243933195672</v>
      </c>
      <c r="F15" s="32" t="n">
        <f aca="false">'High scenario'!AL13</f>
        <v>-0.0406958402684565</v>
      </c>
      <c r="G15" s="32" t="n">
        <f aca="false">'High scenario'!BO13</f>
        <v>-0.0433279453800413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-0.0437738764226119</v>
      </c>
      <c r="C16" s="63" t="n">
        <f aca="false">'Central scenario'!BO14</f>
        <v>-0.0472676520141931</v>
      </c>
      <c r="D16" s="32" t="n">
        <f aca="false">'Low scenario'!AL14</f>
        <v>-0.0453866455129763</v>
      </c>
      <c r="E16" s="32" t="n">
        <f aca="false">'Low scenario'!BO14</f>
        <v>-0.0488856870881806</v>
      </c>
      <c r="F16" s="32" t="n">
        <f aca="false">'High scenario'!AL14</f>
        <v>-0.0415036209792137</v>
      </c>
      <c r="G16" s="32" t="n">
        <f aca="false">'High scenario'!BO14</f>
        <v>-0.0450949395485856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-0.045914586230117</v>
      </c>
      <c r="C17" s="69" t="n">
        <f aca="false">'Central scenario'!BO15</f>
        <v>-0.0505259377537002</v>
      </c>
      <c r="D17" s="32" t="n">
        <f aca="false">'Low scenario'!AL15</f>
        <v>-0.0457533968699731</v>
      </c>
      <c r="E17" s="32" t="n">
        <f aca="false">'Low scenario'!BO15</f>
        <v>-0.0503077990309971</v>
      </c>
      <c r="F17" s="32" t="n">
        <f aca="false">'High scenario'!AL15</f>
        <v>-0.0428694464639267</v>
      </c>
      <c r="G17" s="32" t="n">
        <f aca="false">'High scenario'!BO15</f>
        <v>-0.047500189452998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-0.0435024228731765</v>
      </c>
      <c r="C18" s="69" t="n">
        <f aca="false">'Central scenario'!BO16</f>
        <v>-0.0488494311555169</v>
      </c>
      <c r="D18" s="32" t="n">
        <f aca="false">'Low scenario'!AL16</f>
        <v>-0.0449978281787918</v>
      </c>
      <c r="E18" s="32" t="n">
        <f aca="false">'Low scenario'!BO16</f>
        <v>-0.0503972385723406</v>
      </c>
      <c r="F18" s="32" t="n">
        <f aca="false">'High scenario'!AL16</f>
        <v>-0.0425292409311314</v>
      </c>
      <c r="G18" s="32" t="n">
        <f aca="false">'High scenario'!BO16</f>
        <v>-0.0479251107042893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-0.0413976116790691</v>
      </c>
      <c r="C19" s="69" t="n">
        <f aca="false">'Central scenario'!BO17</f>
        <v>-0.0474763690077611</v>
      </c>
      <c r="D19" s="32" t="n">
        <f aca="false">'Low scenario'!AL17</f>
        <v>-0.044289010858231</v>
      </c>
      <c r="E19" s="32" t="n">
        <f aca="false">'Low scenario'!BO17</f>
        <v>-0.0504611261467058</v>
      </c>
      <c r="F19" s="32" t="n">
        <f aca="false">'High scenario'!AL17</f>
        <v>-0.0403328190052102</v>
      </c>
      <c r="G19" s="32" t="n">
        <f aca="false">'High scenario'!BO17</f>
        <v>-0.0464346191447559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-0.0410401991825616</v>
      </c>
      <c r="C20" s="63" t="n">
        <f aca="false">'Central scenario'!BO18</f>
        <v>-0.0479431094224886</v>
      </c>
      <c r="D20" s="32" t="n">
        <f aca="false">'Low scenario'!AL18</f>
        <v>-0.0436668476120853</v>
      </c>
      <c r="E20" s="32" t="n">
        <f aca="false">'Low scenario'!BO18</f>
        <v>-0.050742566384311</v>
      </c>
      <c r="F20" s="32" t="n">
        <f aca="false">'High scenario'!AL18</f>
        <v>-0.0391624844765798</v>
      </c>
      <c r="G20" s="32" t="n">
        <f aca="false">'High scenario'!BO18</f>
        <v>-0.0461470581602474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-0.0394220487689796</v>
      </c>
      <c r="C21" s="69" t="n">
        <f aca="false">'Central scenario'!BO19</f>
        <v>-0.0469633813858853</v>
      </c>
      <c r="D21" s="32" t="n">
        <f aca="false">'Low scenario'!AL19</f>
        <v>-0.0406898646426872</v>
      </c>
      <c r="E21" s="32" t="n">
        <f aca="false">'Low scenario'!BO19</f>
        <v>-0.0484119609546626</v>
      </c>
      <c r="F21" s="32" t="n">
        <f aca="false">'High scenario'!AL19</f>
        <v>-0.0371395546449473</v>
      </c>
      <c r="G21" s="32" t="n">
        <f aca="false">'High scenario'!BO19</f>
        <v>-0.0446468287960984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-0.0378382151589693</v>
      </c>
      <c r="C22" s="69" t="n">
        <f aca="false">'Central scenario'!BO20</f>
        <v>-0.0462149389478659</v>
      </c>
      <c r="D22" s="32" t="n">
        <f aca="false">'Low scenario'!AL20</f>
        <v>-0.0397381961044671</v>
      </c>
      <c r="E22" s="32" t="n">
        <f aca="false">'Low scenario'!BO20</f>
        <v>-0.0484557859066087</v>
      </c>
      <c r="F22" s="32" t="n">
        <f aca="false">'High scenario'!AL20</f>
        <v>-0.0361766834525077</v>
      </c>
      <c r="G22" s="32" t="n">
        <f aca="false">'High scenario'!BO20</f>
        <v>-0.0445436693324991</v>
      </c>
      <c r="H22" s="32" t="n">
        <f aca="false">B31-D31</f>
        <v>0.00561617624842627</v>
      </c>
      <c r="I22" s="32" t="n">
        <f aca="false">C31-E31</f>
        <v>0.00629502851043887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-0.0366652715460535</v>
      </c>
      <c r="C23" s="69" t="n">
        <f aca="false">'Central scenario'!BO21</f>
        <v>-0.0458502169767674</v>
      </c>
      <c r="D23" s="32" t="n">
        <f aca="false">'Low scenario'!AL21</f>
        <v>-0.0400036253316773</v>
      </c>
      <c r="E23" s="32" t="n">
        <f aca="false">'Low scenario'!BO21</f>
        <v>-0.0494913576631556</v>
      </c>
      <c r="F23" s="32" t="n">
        <f aca="false">'High scenario'!AL21</f>
        <v>-0.0344578854803484</v>
      </c>
      <c r="G23" s="32" t="n">
        <f aca="false">'High scenario'!BO21</f>
        <v>-0.0436475365653405</v>
      </c>
      <c r="H23" s="32" t="n">
        <f aca="false">B31-F31</f>
        <v>-0.00537969615977274</v>
      </c>
      <c r="I23" s="32" t="n">
        <f aca="false">C31-G31</f>
        <v>-0.00632153261463168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-0.0355073421666852</v>
      </c>
      <c r="C24" s="63" t="n">
        <f aca="false">'Central scenario'!BO22</f>
        <v>-0.0453509554590283</v>
      </c>
      <c r="D24" s="32" t="n">
        <f aca="false">'Low scenario'!AL22</f>
        <v>-0.038944916666676</v>
      </c>
      <c r="E24" s="32" t="n">
        <f aca="false">'Low scenario'!BO22</f>
        <v>-0.0491160898667528</v>
      </c>
      <c r="F24" s="32" t="n">
        <f aca="false">'High scenario'!AL22</f>
        <v>-0.0317846357410914</v>
      </c>
      <c r="G24" s="32" t="n">
        <f aca="false">'High scenario'!BO22</f>
        <v>-0.0415708480731644</v>
      </c>
      <c r="H24" s="32" t="n">
        <f aca="false">H22-I22</f>
        <v>-0.000678852262012603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-0.0350234520407194</v>
      </c>
      <c r="C25" s="69" t="n">
        <f aca="false">'Central scenario'!BO23</f>
        <v>-0.0456009641076476</v>
      </c>
      <c r="D25" s="32" t="n">
        <f aca="false">'Low scenario'!AL23</f>
        <v>-0.0387287604448017</v>
      </c>
      <c r="E25" s="32" t="n">
        <f aca="false">'Low scenario'!BO23</f>
        <v>-0.049567890079139</v>
      </c>
      <c r="F25" s="32" t="n">
        <f aca="false">'High scenario'!AL23</f>
        <v>-0.0307392029689335</v>
      </c>
      <c r="G25" s="32" t="n">
        <f aca="false">'High scenario'!BO23</f>
        <v>-0.0409215531083871</v>
      </c>
      <c r="H25" s="32" t="n">
        <f aca="false">H23-I23</f>
        <v>0.00094183645485894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-0.0334285529262667</v>
      </c>
      <c r="C26" s="69" t="n">
        <f aca="false">'Central scenario'!BO24</f>
        <v>-0.0448086386846665</v>
      </c>
      <c r="D26" s="32" t="n">
        <f aca="false">'Low scenario'!AL24</f>
        <v>-0.0378268408539409</v>
      </c>
      <c r="E26" s="32" t="n">
        <f aca="false">'Low scenario'!BO24</f>
        <v>-0.0492879341251887</v>
      </c>
      <c r="F26" s="32" t="n">
        <f aca="false">'High scenario'!AL24</f>
        <v>-0.0287874327303144</v>
      </c>
      <c r="G26" s="32" t="n">
        <f aca="false">'High scenario'!BO24</f>
        <v>-0.0393918020007681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-0.0320214457512724</v>
      </c>
      <c r="C27" s="69" t="n">
        <f aca="false">'Central scenario'!BO25</f>
        <v>-0.0442222256528429</v>
      </c>
      <c r="D27" s="32" t="n">
        <f aca="false">'Low scenario'!AL25</f>
        <v>-0.0365835268266134</v>
      </c>
      <c r="E27" s="32" t="n">
        <f aca="false">'Low scenario'!BO25</f>
        <v>-0.0489265029610822</v>
      </c>
      <c r="F27" s="32" t="n">
        <f aca="false">'High scenario'!AL25</f>
        <v>-0.0268267062040362</v>
      </c>
      <c r="G27" s="32" t="n">
        <f aca="false">'High scenario'!BO25</f>
        <v>-0.0380397750354824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-0.031141493401375</v>
      </c>
      <c r="C28" s="63" t="n">
        <f aca="false">'Central scenario'!BO26</f>
        <v>-0.0440619482578801</v>
      </c>
      <c r="D28" s="32" t="n">
        <f aca="false">'Low scenario'!AL26</f>
        <v>-0.0347023478475631</v>
      </c>
      <c r="E28" s="32" t="n">
        <f aca="false">'Low scenario'!BO26</f>
        <v>-0.0478113353269882</v>
      </c>
      <c r="F28" s="32" t="n">
        <f aca="false">'High scenario'!AL26</f>
        <v>-0.0259926838471239</v>
      </c>
      <c r="G28" s="32" t="n">
        <f aca="false">'High scenario'!BO26</f>
        <v>-0.0379241285640225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-0.029665189089408</v>
      </c>
      <c r="C29" s="69" t="n">
        <f aca="false">'Central scenario'!BO27</f>
        <v>-0.0430409191761324</v>
      </c>
      <c r="D29" s="32" t="n">
        <f aca="false">'Low scenario'!AL27</f>
        <v>-0.0342554765733197</v>
      </c>
      <c r="E29" s="32" t="n">
        <f aca="false">'Low scenario'!BO27</f>
        <v>-0.0481085742982711</v>
      </c>
      <c r="F29" s="32" t="n">
        <f aca="false">'High scenario'!AL27</f>
        <v>-0.0246415797156512</v>
      </c>
      <c r="G29" s="32" t="n">
        <f aca="false">'High scenario'!BO27</f>
        <v>-0.0371267039968294</v>
      </c>
      <c r="I29" s="32" t="n">
        <f aca="false">C31-E31</f>
        <v>0.00629502851043887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-0.0284091802820956</v>
      </c>
      <c r="C30" s="69" t="n">
        <f aca="false">'Central scenario'!BO28</f>
        <v>-0.0425293161216982</v>
      </c>
      <c r="D30" s="32" t="n">
        <f aca="false">'Low scenario'!AL28</f>
        <v>-0.0338333827544826</v>
      </c>
      <c r="E30" s="32" t="n">
        <f aca="false">'Low scenario'!BO28</f>
        <v>-0.0485260952485231</v>
      </c>
      <c r="F30" s="32" t="n">
        <f aca="false">'High scenario'!AL28</f>
        <v>-0.0229638305070923</v>
      </c>
      <c r="G30" s="32" t="n">
        <f aca="false">'High scenario'!BO28</f>
        <v>-0.036071973198261</v>
      </c>
      <c r="I30" s="32" t="n">
        <f aca="false">C31-G31</f>
        <v>-0.00632153261463168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-0.0276507657125327</v>
      </c>
      <c r="C31" s="69" t="n">
        <f aca="false">'Central scenario'!BO29</f>
        <v>-0.0422907841798729</v>
      </c>
      <c r="D31" s="32" t="n">
        <f aca="false">'Low scenario'!AL29</f>
        <v>-0.033266941960959</v>
      </c>
      <c r="E31" s="32" t="n">
        <f aca="false">'Low scenario'!BO29</f>
        <v>-0.0485858126903118</v>
      </c>
      <c r="F31" s="32" t="n">
        <f aca="false">'High scenario'!AL29</f>
        <v>-0.02227106955276</v>
      </c>
      <c r="G31" s="32" t="n">
        <f aca="false">'High scenario'!BO29</f>
        <v>-0.0359692515652412</v>
      </c>
    </row>
    <row r="33" customFormat="false" ht="57.85" hidden="false" customHeight="false" outlineLevel="0" collapsed="false">
      <c r="B33" s="84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84"/>
    </row>
    <row r="35" customFormat="false" ht="12.8" hidden="false" customHeight="false" outlineLevel="0" collapsed="false">
      <c r="A35" s="0" t="n">
        <v>1993</v>
      </c>
      <c r="B35" s="85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86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85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86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85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86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85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86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85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86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85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86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85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86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85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86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85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86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85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86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85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86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85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86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85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I1" colorId="64" zoomScale="60" zoomScaleNormal="60" zoomScalePageLayoutView="100" workbookViewId="0">
      <selection pane="topLeft" activeCell="S26" activeCellId="0" sqref="S26"/>
    </sheetView>
  </sheetViews>
  <sheetFormatPr defaultColWidth="12.17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129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7" t="n">
        <v>34.2274371921193</v>
      </c>
      <c r="E4" s="22"/>
      <c r="F4" s="88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9" t="n">
        <v>36.0654421469069</v>
      </c>
      <c r="E5" s="25" t="n">
        <f aca="false">(D7/D6)^(1/3)-1</f>
        <v>0.0200745496556629</v>
      </c>
      <c r="F5" s="90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7" t="n">
        <v>37.9112181792912</v>
      </c>
      <c r="E6" s="22" t="n">
        <f aca="false">(D8/D7)^(1/3)-1</f>
        <v>0.0217205625419958</v>
      </c>
      <c r="F6" s="88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9" t="n">
        <v>40.2405100148551</v>
      </c>
      <c r="E7" s="25" t="n">
        <f aca="false">(D9/D8)^(1/3)-1</f>
        <v>0.028480971411307</v>
      </c>
      <c r="F7" s="90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7" t="n">
        <v>42.9200162644463</v>
      </c>
      <c r="E8" s="22" t="n">
        <f aca="false">(D10/D9)^(1/3)-1</f>
        <v>0.0449818647633</v>
      </c>
      <c r="F8" s="88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9" t="n">
        <v>46.6926648443865</v>
      </c>
      <c r="E9" s="25" t="n">
        <f aca="false">(D9/D8)^(1/3)-1</f>
        <v>0.028480971411307</v>
      </c>
      <c r="F9" s="90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7" t="n">
        <v>53.2813133314609</v>
      </c>
      <c r="E10" s="22" t="n">
        <f aca="false">(D10/D9)^(1/3)-1</f>
        <v>0.0449818647633</v>
      </c>
      <c r="F10" s="88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9" t="n">
        <v>59.4133384581603</v>
      </c>
      <c r="E11" s="25" t="n">
        <f aca="false">(D11/D10)^(1/3)-1</f>
        <v>0.0369783238304051</v>
      </c>
      <c r="F11" s="90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7" t="n">
        <v>66.4111454665111</v>
      </c>
      <c r="E12" s="22" t="n">
        <f aca="false">(D12/D11)^(1/3)-1</f>
        <v>0.0378127572782874</v>
      </c>
      <c r="F12" s="88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9" t="n">
        <v>72.7247107047077</v>
      </c>
      <c r="E13" s="25" t="n">
        <f aca="false">(D13/D12)^(1/3)-1</f>
        <v>0.0307349693063803</v>
      </c>
      <c r="F13" s="90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7" t="n">
        <v>81.8091971509489</v>
      </c>
      <c r="E14" s="22" t="n">
        <f aca="false">(D14/D13)^(1/3)-1</f>
        <v>0.0400160528698512</v>
      </c>
      <c r="F14" s="88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9" t="n">
        <v>91.396965668282</v>
      </c>
      <c r="E15" s="25" t="n">
        <f aca="false">(D15/D14)^(1/3)-1</f>
        <v>0.0376316630457978</v>
      </c>
      <c r="F15" s="90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7" t="n">
        <v>98.5254944549653</v>
      </c>
      <c r="E16" s="22" t="n">
        <f aca="false">(D16/D15)^(1/3)-1</f>
        <v>0.0253503448429659</v>
      </c>
      <c r="F16" s="88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91" t="n">
        <v>103.820887302285</v>
      </c>
      <c r="E17" s="28" t="n">
        <f aca="false">(D17/D16)^(1/3)-1</f>
        <v>0.0176037632458057</v>
      </c>
      <c r="F17" s="92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3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91" t="n">
        <v>124.428366303447</v>
      </c>
      <c r="E19" s="28" t="n">
        <f aca="false">(D19/D18)^(1/3)-1</f>
        <v>0.0364147067883644</v>
      </c>
      <c r="F19" s="92" t="n">
        <v>68368.7871308061</v>
      </c>
      <c r="G19" s="28" t="n">
        <f aca="false">(F19/F18)^(1/3)-1</f>
        <v>0.0336316699673165</v>
      </c>
      <c r="I19" s="27" t="s">
        <v>37</v>
      </c>
      <c r="J19" s="13" t="n">
        <f aca="false">B19*100/$B$16</f>
        <v>98.7407430630679</v>
      </c>
      <c r="K19" s="13" t="n">
        <f aca="false">D19*100/$D$16</f>
        <v>126.290527128815</v>
      </c>
      <c r="L19" s="13" t="n">
        <f aca="false">100*F19*100/D19/($F$16*100/$D$16)</f>
        <v>95.1879625655911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3" t="n">
        <v>132.516210113171</v>
      </c>
      <c r="E20" s="30" t="n">
        <f aca="false">(D20/D19)^(1/3)-1</f>
        <v>0.0212134731228562</v>
      </c>
      <c r="F20" s="31" t="n">
        <v>73910.4197271899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134.499411392188</v>
      </c>
      <c r="L20" s="13" t="n">
        <f aca="false">100*F20*100/D20/($F$16*100/$D$16)</f>
        <v>96.6229329997626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91" t="n">
        <v>140.604053922895</v>
      </c>
      <c r="E21" s="28" t="n">
        <f aca="false">(D21/D20)^(1/3)-1</f>
        <v>0.0199438851128948</v>
      </c>
      <c r="F21" s="92" t="n">
        <v>80199.1321511109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142.708295655561</v>
      </c>
      <c r="L21" s="13" t="n">
        <f aca="false">100*F21*100/D21/($F$16*100/$D$16)</f>
        <v>98.813294875001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3" t="n">
        <v>148.691897732619</v>
      </c>
      <c r="E22" s="30" t="n">
        <f aca="false">(D22/D21)^(1/3)-1</f>
        <v>0.0188177137883845</v>
      </c>
      <c r="F22" s="31" t="n">
        <v>86734.9824550212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150.917179918934</v>
      </c>
      <c r="L22" s="13" t="n">
        <f aca="false">100*F22*100/D22/($F$16*100/$D$16)</f>
        <v>101.053310440057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91" t="n">
        <v>156.779741542343</v>
      </c>
      <c r="E23" s="28" t="n">
        <f aca="false">(D23/D22)^(1/3)-1</f>
        <v>0.017811952455925</v>
      </c>
      <c r="F23" s="92" t="n">
        <v>93525.9437461382</v>
      </c>
      <c r="G23" s="28" t="n">
        <f aca="false">(F23/F22)^(1/3)-1</f>
        <v>0.0254455420993445</v>
      </c>
      <c r="I23" s="27" t="s">
        <v>41</v>
      </c>
      <c r="J23" s="13" t="n">
        <f aca="false">B23*100/$B$16</f>
        <v>108.130182210995</v>
      </c>
      <c r="K23" s="13" t="n">
        <f aca="false">D23*100/$D$16</f>
        <v>159.126064182307</v>
      </c>
      <c r="L23" s="13" t="n">
        <f aca="false">100*F23*100/D23/($F$16*100/$D$16)</f>
        <v>103.344105302961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3" t="n">
        <v>165.010677973316</v>
      </c>
      <c r="E24" s="30" t="n">
        <f aca="false">(D24/D23)^(1/3)-1</f>
        <v>0.0172023812262538</v>
      </c>
      <c r="F24" s="31" t="n">
        <v>99919.991638394</v>
      </c>
      <c r="G24" s="30" t="n">
        <f aca="false">(F24/F23)^(1/3)-1</f>
        <v>0.022288393132385</v>
      </c>
      <c r="I24" s="29" t="s">
        <v>42</v>
      </c>
      <c r="J24" s="13" t="n">
        <f aca="false">B24*100/$B$16</f>
        <v>109.466526884275</v>
      </c>
      <c r="K24" s="13" t="n">
        <f aca="false">D24*100/$D$16</f>
        <v>167.480182551878</v>
      </c>
      <c r="L24" s="13" t="n">
        <f aca="false">100*F24*100/D24/($F$16*100/$D$16)</f>
        <v>104.902030608416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91" t="n">
        <v>173.241614404289</v>
      </c>
      <c r="E25" s="28" t="n">
        <f aca="false">(D25/D24)^(1/3)-1</f>
        <v>0.0163580340504399</v>
      </c>
      <c r="F25" s="92" t="n">
        <v>106485.567023836</v>
      </c>
      <c r="G25" s="28" t="n">
        <f aca="false">(F25/F24)^(1/3)-1</f>
        <v>0.0214398242206912</v>
      </c>
      <c r="I25" s="27" t="s">
        <v>43</v>
      </c>
      <c r="J25" s="13" t="n">
        <f aca="false">B25*100/$B$16</f>
        <v>110.788955963701</v>
      </c>
      <c r="K25" s="13" t="n">
        <f aca="false">D25*100/$D$16</f>
        <v>175.834300921449</v>
      </c>
      <c r="L25" s="13" t="n">
        <f aca="false">100*F25*100/D25/($F$16*100/$D$16)</f>
        <v>106.483441832592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3" t="n">
        <v>181.472550835262</v>
      </c>
      <c r="E26" s="30" t="n">
        <f aca="false">(D26/D25)^(1/3)-1</f>
        <v>0.0155927078365148</v>
      </c>
      <c r="F26" s="31" t="n">
        <v>112383.515524235</v>
      </c>
      <c r="G26" s="30" t="n">
        <f aca="false">(F26/F25)^(1/3)-1</f>
        <v>0.0181316896061079</v>
      </c>
      <c r="I26" s="29" t="s">
        <v>44</v>
      </c>
      <c r="J26" s="13" t="n">
        <f aca="false">B26*100/$B$16</f>
        <v>112.229753407737</v>
      </c>
      <c r="K26" s="13" t="n">
        <f aca="false">D26*100/$D$16</f>
        <v>184.18841929102</v>
      </c>
      <c r="L26" s="13" t="n">
        <f aca="false">100*F26*100/D26/($F$16*100/$D$16)</f>
        <v>107.284065874675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91" t="n">
        <v>189.703487266235</v>
      </c>
      <c r="E27" s="28" t="n">
        <f aca="false">(D27/D26)^(1/3)-1</f>
        <v>0.0148958038073606</v>
      </c>
      <c r="F27" s="92" t="n">
        <v>118364.134784851</v>
      </c>
      <c r="G27" s="28" t="n">
        <f aca="false">(F27/F26)^(1/3)-1</f>
        <v>0.0174330433168763</v>
      </c>
      <c r="I27" s="27" t="s">
        <v>45</v>
      </c>
      <c r="J27" s="13" t="n">
        <f aca="false">B27*100/$B$16</f>
        <v>113.08386379349</v>
      </c>
      <c r="K27" s="13" t="n">
        <f aca="false">D27*100/$D$16</f>
        <v>192.542537660591</v>
      </c>
      <c r="L27" s="13" t="n">
        <f aca="false">100*F27*100/D27/($F$16*100/$D$16)</f>
        <v>108.090709621283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3" t="n">
        <v>197.76588547505</v>
      </c>
      <c r="E28" s="30" t="n">
        <f aca="false">(D28/D27)^(1/3)-1</f>
        <v>0.0139705806309227</v>
      </c>
      <c r="F28" s="31" t="n">
        <v>123767.614101594</v>
      </c>
      <c r="G28" s="30" t="n">
        <f aca="false">(F28/F27)^(1/3)-1</f>
        <v>0.0149912470566791</v>
      </c>
      <c r="I28" s="29" t="s">
        <v>46</v>
      </c>
      <c r="J28" s="13" t="n">
        <f aca="false">B28*100/$B$16</f>
        <v>114.392520594067</v>
      </c>
      <c r="K28" s="13" t="n">
        <f aca="false">D28*100/$D$16</f>
        <v>200.725595511166</v>
      </c>
      <c r="L28" s="13" t="n">
        <f aca="false">100*F28*100/D28/($F$16*100/$D$16)</f>
        <v>108.417451789294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91" t="n">
        <v>205.828283683865</v>
      </c>
      <c r="E29" s="28" t="n">
        <f aca="false">(D29/D28)^(1/3)-1</f>
        <v>0.0134085362833618</v>
      </c>
      <c r="F29" s="92" t="n">
        <v>129201.506180939</v>
      </c>
      <c r="G29" s="28" t="n">
        <f aca="false">(F29/F28)^(1/3)-1</f>
        <v>0.0144255657147658</v>
      </c>
      <c r="I29" s="27" t="s">
        <v>47</v>
      </c>
      <c r="J29" s="13" t="n">
        <f aca="false">B29*100/$B$16</f>
        <v>116.328403761886</v>
      </c>
      <c r="K29" s="13" t="n">
        <f aca="false">D29*100/$D$16</f>
        <v>208.908653361741</v>
      </c>
      <c r="L29" s="13" t="n">
        <f aca="false">100*F29*100/D29/($F$16*100/$D$16)</f>
        <v>108.744193957305</v>
      </c>
      <c r="M29" s="32" t="n">
        <f aca="false">L27/L16-1</f>
        <v>0.0809070962128271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3" t="n">
        <v>213.89068189268</v>
      </c>
      <c r="E30" s="30" t="n">
        <f aca="false">(D30/D29)^(1/3)-1</f>
        <v>0.0128899704051624</v>
      </c>
      <c r="F30" s="31" t="n">
        <v>134665.811022886</v>
      </c>
      <c r="G30" s="30" t="n">
        <f aca="false">(F30/F29)^(1/3)-1</f>
        <v>0.0139034281792825</v>
      </c>
      <c r="I30" s="29" t="s">
        <v>48</v>
      </c>
      <c r="J30" s="13" t="n">
        <f aca="false">B30*100/$B$16</f>
        <v>116.718943544047</v>
      </c>
      <c r="K30" s="13" t="n">
        <f aca="false">D30*100/$D$16</f>
        <v>217.091711212316</v>
      </c>
      <c r="L30" s="13" t="n">
        <f aca="false">100*F30*100/D30/($F$16*100/$D$16)</f>
        <v>109.070936125316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91" t="n">
        <v>221.953080101495</v>
      </c>
      <c r="E31" s="28" t="n">
        <f aca="false">(D31/D30)^(1/3)-1</f>
        <v>0.0124100252895021</v>
      </c>
      <c r="F31" s="92" t="n">
        <v>140160.528627436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225.274769062891</v>
      </c>
      <c r="L31" s="13" t="n">
        <f aca="false">100*F31*100/D31/($F$16*100/$D$16)</f>
        <v>109.397678293328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3" t="n">
        <v>230.053150599191</v>
      </c>
      <c r="E32" s="30" t="n">
        <f aca="false">(D32/D31)^(1/3)-1</f>
        <v>0.0120197849794823</v>
      </c>
      <c r="F32" s="31" t="n">
        <v>145709.519615933</v>
      </c>
      <c r="G32" s="30" t="n">
        <f aca="false">(F32/F31)^(1/3)-1</f>
        <v>0.0130263294242183</v>
      </c>
      <c r="I32" s="29" t="s">
        <v>50</v>
      </c>
      <c r="J32" s="13" t="n">
        <f aca="false">B32*100/$B$16</f>
        <v>119.540184020801</v>
      </c>
      <c r="K32" s="13" t="n">
        <f aca="false">D32*100/$D$16</f>
        <v>233.496062995497</v>
      </c>
      <c r="L32" s="13" t="n">
        <f aca="false">100*F32*100/D32/($F$16*100/$D$16)</f>
        <v>109.724420461339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91" t="n">
        <v>238.153221096888</v>
      </c>
      <c r="E33" s="28" t="n">
        <f aca="false">(D33/D32)^(1/3)-1</f>
        <v>0.0116014072790902</v>
      </c>
      <c r="F33" s="92" t="n">
        <v>151289.065473432</v>
      </c>
      <c r="G33" s="28" t="n">
        <f aca="false">(F33/F32)^(1/3)-1</f>
        <v>0.0126045424839139</v>
      </c>
      <c r="I33" s="27" t="s">
        <v>51</v>
      </c>
      <c r="J33" s="13" t="n">
        <f aca="false">B33*100/$B$16</f>
        <v>120.399897893552</v>
      </c>
      <c r="K33" s="13" t="n">
        <f aca="false">D33*100/$D$16</f>
        <v>241.717356928104</v>
      </c>
      <c r="L33" s="13" t="n">
        <f aca="false">100*F33*100/D33/($F$16*100/$D$16)</f>
        <v>110.051162629351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3" t="n">
        <v>246.253291594585</v>
      </c>
      <c r="E34" s="30" t="n">
        <f aca="false">(D34/D33)^(1/3)-1</f>
        <v>0.0112111775165633</v>
      </c>
      <c r="F34" s="31" t="n">
        <v>156899.166199932</v>
      </c>
      <c r="G34" s="30" t="n">
        <f aca="false">(F34/F33)^(1/3)-1</f>
        <v>0.0122109515351541</v>
      </c>
      <c r="I34" s="29" t="s">
        <v>52</v>
      </c>
      <c r="J34" s="13" t="n">
        <f aca="false">B34*100/$B$16</f>
        <v>121.387701285809</v>
      </c>
      <c r="K34" s="13" t="n">
        <f aca="false">D34*100/$D$16</f>
        <v>249.938650860711</v>
      </c>
      <c r="L34" s="13" t="n">
        <f aca="false">100*F34*100/D34/($F$16*100/$D$16)</f>
        <v>110.377904797362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91" t="n">
        <v>254.353362092282</v>
      </c>
      <c r="E35" s="28" t="n">
        <f aca="false">(D35/D34)^(1/3)-1</f>
        <v>0.0108463472906526</v>
      </c>
      <c r="F35" s="92" t="n">
        <v>162539.821795434</v>
      </c>
      <c r="G35" s="28" t="n">
        <f aca="false">(F35/F34)^(1/3)-1</f>
        <v>0.0118428050410861</v>
      </c>
      <c r="I35" s="27" t="s">
        <v>53</v>
      </c>
      <c r="J35" s="13" t="n">
        <f aca="false">B35*100/$B$16</f>
        <v>122.916714733313</v>
      </c>
      <c r="K35" s="13" t="n">
        <f aca="false">D35*100/$D$16</f>
        <v>258.159944793318</v>
      </c>
      <c r="L35" s="13" t="n">
        <f aca="false">100*F35*100/D35/($F$16*100/$D$16)</f>
        <v>110.704646965373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3" t="n">
        <v>263.303708295412</v>
      </c>
      <c r="E36" s="30" t="n">
        <f aca="false">(D36/D35)^(1/3)-1</f>
        <v>0.0115945890768099</v>
      </c>
      <c r="F36" s="31" t="n">
        <v>168755.988950749</v>
      </c>
      <c r="G36" s="30" t="n">
        <f aca="false">(F36/F35)^(1/3)-1</f>
        <v>0.012588844108705</v>
      </c>
      <c r="I36" s="29" t="s">
        <v>54</v>
      </c>
      <c r="J36" s="13" t="n">
        <f aca="false">B36*100/$B$16</f>
        <v>123.724090461529</v>
      </c>
      <c r="K36" s="13" t="n">
        <f aca="false">D36*100/$D$16</f>
        <v>267.244239424512</v>
      </c>
      <c r="L36" s="13" t="n">
        <f aca="false">100*F36*100/D36/($F$16*100/$D$16)</f>
        <v>111.031389133384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91" t="n">
        <v>272.254054498543</v>
      </c>
      <c r="E37" s="28" t="n">
        <f aca="false">(D37/D36)^(1/3)-1</f>
        <v>0.0112048101911155</v>
      </c>
      <c r="F37" s="92" t="n">
        <v>175005.918362311</v>
      </c>
      <c r="G37" s="28" t="n">
        <f aca="false">(F37/F36)^(1/3)-1</f>
        <v>0.0121957602303397</v>
      </c>
      <c r="I37" s="27" t="s">
        <v>108</v>
      </c>
      <c r="J37" s="13" t="n">
        <f aca="false">B37*100/$B$16</f>
        <v>124.613894319826</v>
      </c>
      <c r="K37" s="13" t="n">
        <f aca="false">D37*100/$D$16</f>
        <v>276.328534055708</v>
      </c>
      <c r="L37" s="13" t="n">
        <f aca="false">100*F37*100/D37/($F$16*100/$D$16)</f>
        <v>111.358131301395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3" t="n">
        <v>281.204400701674</v>
      </c>
      <c r="E38" s="30" t="n">
        <f aca="false">(D38/D37)^(1/3)-1</f>
        <v>0.0108403875502923</v>
      </c>
      <c r="F38" s="31" t="n">
        <v>181289.610030118</v>
      </c>
      <c r="G38" s="30" t="n">
        <f aca="false">(F38/F37)^(1/3)-1</f>
        <v>0.011828076748172</v>
      </c>
      <c r="I38" s="29" t="s">
        <v>109</v>
      </c>
      <c r="J38" s="13" t="n">
        <f aca="false">B38*100/$B$16</f>
        <v>125.636270830812</v>
      </c>
      <c r="K38" s="13" t="n">
        <f aca="false">D38*100/$D$16</f>
        <v>285.412828686903</v>
      </c>
      <c r="L38" s="13" t="n">
        <f aca="false">100*F38*100/D38/($F$16*100/$D$16)</f>
        <v>111.684873469406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91" t="n">
        <v>290.154746904804</v>
      </c>
      <c r="E39" s="28" t="n">
        <f aca="false">(D39/D38)^(1/3)-1</f>
        <v>0.0104989246796106</v>
      </c>
      <c r="F39" s="92" t="n">
        <v>187607.063954172</v>
      </c>
      <c r="G39" s="28" t="n">
        <f aca="false">(F39/F38)^(1/3)-1</f>
        <v>0.0114833944656076</v>
      </c>
      <c r="I39" s="27" t="s">
        <v>110</v>
      </c>
      <c r="J39" s="13" t="n">
        <f aca="false">B39*100/$B$16</f>
        <v>127.218799748979</v>
      </c>
      <c r="K39" s="13" t="n">
        <f aca="false">D39*100/$D$16</f>
        <v>294.497123318097</v>
      </c>
      <c r="L39" s="13" t="n">
        <f aca="false">100*F39*100/D39/($F$16*100/$D$16)</f>
        <v>112.011615637418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129</v>
      </c>
      <c r="C42" s="35" t="s">
        <v>130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X1" colorId="64" zoomScale="60" zoomScaleNormal="60" zoomScalePageLayoutView="100" workbookViewId="0">
      <selection pane="topLeft" activeCell="BL14" activeCellId="0" sqref="BL14"/>
    </sheetView>
  </sheetViews>
  <sheetFormatPr defaultColWidth="9.35546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131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-0.037696040868939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0.0167299808510694</v>
      </c>
      <c r="BM8" s="51" t="n">
        <f aca="false">SUM(D30:D33)/AVERAGE(AG30:AG33)</f>
        <v>0.0723912425877351</v>
      </c>
      <c r="BN8" s="51" t="n">
        <f aca="false">(SUM(H30:H33)+SUM(J30:J33))/AVERAGE(AG30:AG33)</f>
        <v>0.000883879588348042</v>
      </c>
      <c r="BO8" s="52" t="n">
        <f aca="false">AL8-BN8</f>
        <v>-0.0385799204572871</v>
      </c>
      <c r="BP8" s="32" t="n">
        <f aca="false">BN8+BM8</f>
        <v>0.0732751221760831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-0.0462005002089527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0.0584124090918453</v>
      </c>
      <c r="BL9" s="51" t="n">
        <f aca="false">SUM(P34:P37)/AVERAGE(AG34:AG37)</f>
        <v>0.0180109083273885</v>
      </c>
      <c r="BM9" s="51" t="n">
        <f aca="false">SUM(D34:D37)/AVERAGE(AG34:AG37)</f>
        <v>0.0866020009734095</v>
      </c>
      <c r="BN9" s="51" t="n">
        <f aca="false">(SUM(H34:H37)+SUM(J34:J37))/AVERAGE(AG34:AG37)</f>
        <v>0.0013737924451759</v>
      </c>
      <c r="BO9" s="52" t="n">
        <f aca="false">AL9-BN9</f>
        <v>-0.0475742926541286</v>
      </c>
      <c r="BP9" s="32" t="n">
        <f aca="false">BN9+BM9</f>
        <v>0.0879757934185854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-0.0343692658147919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0.0576496874186363</v>
      </c>
      <c r="BL10" s="51" t="n">
        <f aca="false">SUM(P38:P41)/AVERAGE(AG38:AG41)</f>
        <v>0.0160900828527201</v>
      </c>
      <c r="BM10" s="51" t="n">
        <f aca="false">SUM(D38:D41)/AVERAGE(AG38:AG41)</f>
        <v>0.075928870380708</v>
      </c>
      <c r="BN10" s="51" t="n">
        <f aca="false">(SUM(H38:H41)+SUM(J38:J41))/AVERAGE(AG38:AG41)</f>
        <v>0.00147545201795742</v>
      </c>
      <c r="BO10" s="52" t="n">
        <f aca="false">AL10-BN10</f>
        <v>-0.0358447178327493</v>
      </c>
      <c r="BP10" s="32" t="n">
        <f aca="false">BN10+BM10</f>
        <v>0.0774043223986654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-0.0365673196173208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0.060806636906268</v>
      </c>
      <c r="BL11" s="51" t="n">
        <f aca="false">SUM(P42:P45)/AVERAGE(AG42:AG45)</f>
        <v>0.016953466989086</v>
      </c>
      <c r="BM11" s="51" t="n">
        <f aca="false">SUM(D42:D45)/AVERAGE(AG42:AG45)</f>
        <v>0.0804204895345028</v>
      </c>
      <c r="BN11" s="51" t="n">
        <f aca="false">(SUM(H42:H45)+SUM(J42:J45))/AVERAGE(AG42:AG45)</f>
        <v>0.00185233788598491</v>
      </c>
      <c r="BO11" s="52" t="n">
        <f aca="false">AL11-BN11</f>
        <v>-0.0384196575033057</v>
      </c>
      <c r="BP11" s="32" t="n">
        <f aca="false">BN11+BM11</f>
        <v>0.0822728274204877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-0.0399127987692158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0.0617492865810313</v>
      </c>
      <c r="BL12" s="51" t="n">
        <f aca="false">SUM(P46:P49)/AVERAGE(AG46:AG49)</f>
        <v>0.0178735053124163</v>
      </c>
      <c r="BM12" s="51" t="n">
        <f aca="false">SUM(D46:D49)/AVERAGE(AG46:AG49)</f>
        <v>0.0837885800378309</v>
      </c>
      <c r="BN12" s="51" t="n">
        <f aca="false">(SUM(H46:H49)+SUM(J46:J49))/AVERAGE(AG46:AG49)</f>
        <v>0.00220509545688682</v>
      </c>
      <c r="BO12" s="52" t="n">
        <f aca="false">AL12-BN12</f>
        <v>-0.0421178942261027</v>
      </c>
      <c r="BP12" s="32" t="n">
        <f aca="false">BN12+BM12</f>
        <v>0.0859936754947177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-0.0406958402684565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0.0629584350944967</v>
      </c>
      <c r="BL13" s="32" t="n">
        <f aca="false">SUM(P50:P53)/AVERAGE(AG50:AG53)</f>
        <v>0.0182455129251447</v>
      </c>
      <c r="BM13" s="32" t="n">
        <f aca="false">SUM(D50:D53)/AVERAGE(AG50:AG53)</f>
        <v>0.0854087624378085</v>
      </c>
      <c r="BN13" s="32" t="n">
        <f aca="false">(SUM(H50:H53)+SUM(J50:J53))/AVERAGE(AG50:AG53)</f>
        <v>0.00263210511158471</v>
      </c>
      <c r="BO13" s="59" t="n">
        <f aca="false">AL13-BN13</f>
        <v>-0.0433279453800413</v>
      </c>
      <c r="BP13" s="32" t="n">
        <f aca="false">BN13+BM13</f>
        <v>0.0880408675493932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-0.0415036209792137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0.0635244942689196</v>
      </c>
      <c r="BL14" s="61" t="n">
        <f aca="false">SUM(P54:P57)/AVERAGE(AG54:AG57)</f>
        <v>0.0184438070375791</v>
      </c>
      <c r="BM14" s="61" t="n">
        <f aca="false">SUM(D54:D57)/AVERAGE(AG54:AG57)</f>
        <v>0.0865843082105543</v>
      </c>
      <c r="BN14" s="61" t="n">
        <f aca="false">(SUM(H54:H57)+SUM(J54:J57))/AVERAGE(AG54:AG57)</f>
        <v>0.00359131856937187</v>
      </c>
      <c r="BO14" s="63" t="n">
        <f aca="false">AL14-BN14</f>
        <v>-0.0450949395485856</v>
      </c>
      <c r="BP14" s="32" t="n">
        <f aca="false">BN14+BM14</f>
        <v>0.0901756267799261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-0.0428694464639267</v>
      </c>
      <c r="AM15" s="9" t="n">
        <f aca="false">'Central scenario'!AM15</f>
        <v>13032040.9288315</v>
      </c>
      <c r="AN15" s="69" t="n">
        <f aca="false">AM15/AVERAGE(AG58:AG61)</f>
        <v>0.00209742402486053</v>
      </c>
      <c r="AO15" s="69" t="n">
        <f aca="false">'GDP evolution by scenario'!M57</f>
        <v>0.0344539098633903</v>
      </c>
      <c r="AP15" s="69"/>
      <c r="AQ15" s="9" t="n">
        <f aca="false">AQ14*(1+AO15)</f>
        <v>512712251.413249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382591208.722313</v>
      </c>
      <c r="AS15" s="70" t="n">
        <f aca="false">AQ15/AG61</f>
        <v>0.081802819776113</v>
      </c>
      <c r="AT15" s="70" t="n">
        <f aca="false">AR15/AG61</f>
        <v>0.0610421139903892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0.0638884153441039</v>
      </c>
      <c r="BL15" s="40" t="n">
        <f aca="false">SUM(P58:P61)/AVERAGE(AG58:AG61)</f>
        <v>0.018575118372173</v>
      </c>
      <c r="BM15" s="40" t="n">
        <f aca="false">SUM(D58:D61)/AVERAGE(AG58:AG61)</f>
        <v>0.0881827434358576</v>
      </c>
      <c r="BN15" s="40" t="n">
        <f aca="false">(SUM(H58:H61)+SUM(J58:J61))/AVERAGE(AG58:AG61)</f>
        <v>0.0046307429890713</v>
      </c>
      <c r="BO15" s="69" t="n">
        <f aca="false">AL15-BN15</f>
        <v>-0.047500189452998</v>
      </c>
      <c r="BP15" s="32" t="n">
        <f aca="false">BN15+BM15</f>
        <v>0.0928134864249289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-0.0425292409311314</v>
      </c>
      <c r="AM16" s="9" t="n">
        <f aca="false">'Central scenario'!AM16</f>
        <v>12139889.4651339</v>
      </c>
      <c r="AN16" s="69" t="n">
        <f aca="false">AM16/AVERAGE(AG62:AG65)</f>
        <v>0.00188761802096572</v>
      </c>
      <c r="AO16" s="69" t="n">
        <f aca="false">'GDP evolution by scenario'!M61</f>
        <v>0.0350811999878875</v>
      </c>
      <c r="AP16" s="69"/>
      <c r="AQ16" s="9" t="n">
        <f aca="false">AQ15*(1+AO16)</f>
        <v>530698812.441317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383679097.271809</v>
      </c>
      <c r="AS16" s="70" t="n">
        <f aca="false">AQ16/AG65</f>
        <v>0.081682705643785</v>
      </c>
      <c r="AT16" s="70" t="n">
        <f aca="false">AR16/AG65</f>
        <v>0.0590541113517034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0.0642381032236413</v>
      </c>
      <c r="BL16" s="40" t="n">
        <f aca="false">SUM(P62:P65)/AVERAGE(AG62:AG65)</f>
        <v>0.0184613432108384</v>
      </c>
      <c r="BM16" s="40" t="n">
        <f aca="false">SUM(D62:D65)/AVERAGE(AG62:AG65)</f>
        <v>0.0883060009439343</v>
      </c>
      <c r="BN16" s="40" t="n">
        <f aca="false">(SUM(H62:H65)+SUM(J62:J65))/AVERAGE(AG62:AG65)</f>
        <v>0.0053958697731579</v>
      </c>
      <c r="BO16" s="69" t="n">
        <f aca="false">AL16-BN16</f>
        <v>-0.0479251107042893</v>
      </c>
      <c r="BP16" s="32" t="n">
        <f aca="false">BN16+BM16</f>
        <v>0.0937018707170922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-0.0403328190052102</v>
      </c>
      <c r="AM17" s="9" t="n">
        <f aca="false">'Central scenario'!AM17</f>
        <v>11273018.6820578</v>
      </c>
      <c r="AN17" s="69" t="n">
        <f aca="false">AM17/AVERAGE(AG66:AG69)</f>
        <v>0.00168891453147683</v>
      </c>
      <c r="AO17" s="69" t="n">
        <f aca="false">'GDP evolution by scenario'!M65</f>
        <v>0.0378436602414745</v>
      </c>
      <c r="AP17" s="69"/>
      <c r="AQ17" s="9" t="n">
        <f aca="false">AQ16*(1+AO17)</f>
        <v>550782397.989901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386731680.703781</v>
      </c>
      <c r="AS17" s="70" t="n">
        <f aca="false">AQ17/AG69</f>
        <v>0.0813615791914254</v>
      </c>
      <c r="AT17" s="70" t="n">
        <f aca="false">AR17/AG69</f>
        <v>0.0571280062330363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0.0649558211213705</v>
      </c>
      <c r="BL17" s="40" t="n">
        <f aca="false">SUM(P66:P69)/AVERAGE(AG66:AG69)</f>
        <v>0.0180651225564253</v>
      </c>
      <c r="BM17" s="40" t="n">
        <f aca="false">SUM(D66:D69)/AVERAGE(AG66:AG69)</f>
        <v>0.0872235175701554</v>
      </c>
      <c r="BN17" s="40" t="n">
        <f aca="false">(SUM(H66:H69)+SUM(J66:J69))/AVERAGE(AG66:AG69)</f>
        <v>0.00610180013954574</v>
      </c>
      <c r="BO17" s="69" t="n">
        <f aca="false">AL17-BN17</f>
        <v>-0.0464346191447559</v>
      </c>
      <c r="BP17" s="32" t="n">
        <f aca="false">BN17+BM17</f>
        <v>0.0933253177097011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-0.0391624844765798</v>
      </c>
      <c r="AM18" s="6" t="n">
        <f aca="false">'Central scenario'!AM18</f>
        <v>10452476.7322336</v>
      </c>
      <c r="AN18" s="63" t="n">
        <f aca="false">AM18/AVERAGE(AG70:AG73)</f>
        <v>0.00151468210204709</v>
      </c>
      <c r="AO18" s="63" t="n">
        <f aca="false">'GDP evolution by scenario'!M69</f>
        <v>0.0338681620447996</v>
      </c>
      <c r="AP18" s="63"/>
      <c r="AQ18" s="6" t="n">
        <f aca="false">AQ17*(1+AO18)</f>
        <v>569436385.496446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389215818.110748</v>
      </c>
      <c r="AS18" s="64" t="n">
        <f aca="false">AQ18/AG73</f>
        <v>0.0814720584584586</v>
      </c>
      <c r="AT18" s="64" t="n">
        <f aca="false">AR18/AG73</f>
        <v>0.0556870173626683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0.0653597785002162</v>
      </c>
      <c r="BL18" s="61" t="n">
        <f aca="false">SUM(P70:P73)/AVERAGE(AG70:AG73)</f>
        <v>0.0179499200320371</v>
      </c>
      <c r="BM18" s="61" t="n">
        <f aca="false">SUM(D70:D73)/AVERAGE(AG70:AG73)</f>
        <v>0.0865723429447589</v>
      </c>
      <c r="BN18" s="61" t="n">
        <f aca="false">(SUM(H70:H73)+SUM(J70:J73))/AVERAGE(AG70:AG73)</f>
        <v>0.00698457368366761</v>
      </c>
      <c r="BO18" s="63" t="n">
        <f aca="false">AL18-BN18</f>
        <v>-0.0461470581602474</v>
      </c>
      <c r="BP18" s="32" t="n">
        <f aca="false">BN18+BM18</f>
        <v>0.0935569166284266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-0.0371395546449473</v>
      </c>
      <c r="AM19" s="9" t="n">
        <f aca="false">'Central scenario'!AM19</f>
        <v>9649081.86791266</v>
      </c>
      <c r="AN19" s="69" t="n">
        <f aca="false">AM19/AVERAGE(AG74:AG77)</f>
        <v>0.00134856055066768</v>
      </c>
      <c r="AO19" s="69" t="n">
        <f aca="false">'GDP evolution by scenario'!M73</f>
        <v>0.0368545176966331</v>
      </c>
      <c r="AP19" s="69"/>
      <c r="AQ19" s="9" t="n">
        <f aca="false">AQ18*(1+AO19)</f>
        <v>590422688.842831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393749173.591522</v>
      </c>
      <c r="AS19" s="70" t="n">
        <f aca="false">AQ19/AG77</f>
        <v>0.0815307090181634</v>
      </c>
      <c r="AT19" s="70" t="n">
        <f aca="false">AR19/AG77</f>
        <v>0.0543723164859241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0.0659951794796697</v>
      </c>
      <c r="BL19" s="40" t="n">
        <f aca="false">SUM(P74:P77)/AVERAGE(AG74:AG77)</f>
        <v>0.0173048097340811</v>
      </c>
      <c r="BM19" s="40" t="n">
        <f aca="false">SUM(D74:D77)/AVERAGE(AG74:AG77)</f>
        <v>0.0858299243905359</v>
      </c>
      <c r="BN19" s="40" t="n">
        <f aca="false">(SUM(H74:H77)+SUM(J74:J77))/AVERAGE(AG74:AG77)</f>
        <v>0.00750727415115118</v>
      </c>
      <c r="BO19" s="69" t="n">
        <f aca="false">AL19-BN19</f>
        <v>-0.0446468287960984</v>
      </c>
      <c r="BP19" s="32" t="n">
        <f aca="false">BN19+BM19</f>
        <v>0.093337198541687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-0.0361766834525077</v>
      </c>
      <c r="AM20" s="9" t="n">
        <f aca="false">'Central scenario'!AM20</f>
        <v>8873587.4679367</v>
      </c>
      <c r="AN20" s="69" t="n">
        <f aca="false">AM20/AVERAGE(AG78:AG81)</f>
        <v>0.00120972621269264</v>
      </c>
      <c r="AO20" s="69" t="n">
        <f aca="false">'GDP evolution by scenario'!M77</f>
        <v>0.0251716867915652</v>
      </c>
      <c r="AP20" s="69"/>
      <c r="AQ20" s="9" t="n">
        <f aca="false">AQ19*(1+AO20)</f>
        <v>605284623.841017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394685001.729593</v>
      </c>
      <c r="AS20" s="70" t="n">
        <f aca="false">AQ20/AG81</f>
        <v>0.08158468960252</v>
      </c>
      <c r="AT20" s="70" t="n">
        <f aca="false">AR20/AG81</f>
        <v>0.0531985318783459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0.0664749348369683</v>
      </c>
      <c r="BL20" s="40" t="n">
        <f aca="false">SUM(P78:P81)/AVERAGE(AG78:AG81)</f>
        <v>0.0168989680567453</v>
      </c>
      <c r="BM20" s="40" t="n">
        <f aca="false">SUM(D78:D81)/AVERAGE(AG78:AG81)</f>
        <v>0.0857526502327307</v>
      </c>
      <c r="BN20" s="40" t="n">
        <f aca="false">(SUM(H78:H81)+SUM(J78:J81))/AVERAGE(AG78:AG81)</f>
        <v>0.00836698587999138</v>
      </c>
      <c r="BO20" s="69" t="n">
        <f aca="false">AL20-BN20</f>
        <v>-0.0445436693324991</v>
      </c>
      <c r="BP20" s="32" t="n">
        <f aca="false">BN20+BM20</f>
        <v>0.0941196361127221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106674587.034117</v>
      </c>
      <c r="E21" s="9"/>
      <c r="F21" s="82" t="n">
        <f aca="false">'High pensions'!I21</f>
        <v>19389368.9245406</v>
      </c>
      <c r="G21" s="82" t="n">
        <f aca="false">'High pensions'!K21</f>
        <v>18171.7985793121</v>
      </c>
      <c r="H21" s="82" t="n">
        <f aca="false">'High pensions'!V21</f>
        <v>99975.8742359993</v>
      </c>
      <c r="I21" s="83" t="n">
        <f aca="false">'High pensions'!M21</f>
        <v>562.014389050884</v>
      </c>
      <c r="J21" s="82" t="n">
        <f aca="false">'High pensions'!W21</f>
        <v>3092.03734750511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798385.086672671</v>
      </c>
      <c r="O21" s="9"/>
      <c r="P21" s="82" t="n">
        <f aca="false">'High pensions'!X21</f>
        <v>24592956.552895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-0.0344578854803484</v>
      </c>
      <c r="AM21" s="9" t="n">
        <f aca="false">'Central scenario'!AM21</f>
        <v>8126011.66426731</v>
      </c>
      <c r="AN21" s="69" t="n">
        <f aca="false">AM21/AVERAGE(AG82:AG85)</f>
        <v>0.00107646578952831</v>
      </c>
      <c r="AO21" s="69" t="n">
        <f aca="false">'GDP evolution by scenario'!M81</f>
        <v>0.0291177423676174</v>
      </c>
      <c r="AP21" s="69"/>
      <c r="AQ21" s="9" t="n">
        <f aca="false">AQ20*(1+AO21)</f>
        <v>622909145.5771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397943441.495435</v>
      </c>
      <c r="AS21" s="70" t="n">
        <f aca="false">AQ21/AG85</f>
        <v>0.0812629017003243</v>
      </c>
      <c r="AT21" s="70" t="n">
        <f aca="false">AR21/AG85</f>
        <v>0.0519145352065307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0.0669977772755869</v>
      </c>
      <c r="BL21" s="40" t="n">
        <f aca="false">SUM(P82:P85)/AVERAGE(AG82:AG85)</f>
        <v>0.0163860094075832</v>
      </c>
      <c r="BM21" s="40" t="n">
        <f aca="false">SUM(D82:D85)/AVERAGE(AG82:AG85)</f>
        <v>0.0850696533483522</v>
      </c>
      <c r="BN21" s="40" t="n">
        <f aca="false">(SUM(H82:H85)+SUM(J82:J85))/AVERAGE(AG82:AG85)</f>
        <v>0.00918965108499212</v>
      </c>
      <c r="BO21" s="69" t="n">
        <f aca="false">AL21-BN21</f>
        <v>-0.0436475365653405</v>
      </c>
      <c r="BP21" s="32" t="n">
        <f aca="false">BN21+BM21</f>
        <v>0.0942593044333443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18620869.6440623</v>
      </c>
      <c r="G22" s="81" t="n">
        <f aca="false">'High pensions'!K22</f>
        <v>50798.6387637148</v>
      </c>
      <c r="H22" s="81" t="n">
        <f aca="false">'High pensions'!V22</f>
        <v>279479.122456429</v>
      </c>
      <c r="I22" s="81" t="n">
        <f aca="false">'High pensions'!M22</f>
        <v>1571.09192052727</v>
      </c>
      <c r="J22" s="81" t="n">
        <f aca="false">'High pensions'!W22</f>
        <v>8643.68419968338</v>
      </c>
      <c r="K22" s="6"/>
      <c r="L22" s="81" t="n">
        <f aca="false">'High pensions'!N22</f>
        <v>4222415.9294058</v>
      </c>
      <c r="M22" s="8"/>
      <c r="N22" s="81" t="n">
        <f aca="false">'High pensions'!L22</f>
        <v>769319.886297978</v>
      </c>
      <c r="O22" s="6"/>
      <c r="P22" s="81" t="n">
        <f aca="false">'High pensions'!X22</f>
        <v>26142707.358556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-0.0317846357410914</v>
      </c>
      <c r="AM22" s="6" t="n">
        <f aca="false">'Central scenario'!AM22</f>
        <v>7406781.38079157</v>
      </c>
      <c r="AN22" s="63" t="n">
        <f aca="false">AM22/AVERAGE(AG86:AG89)</f>
        <v>0.000952809178116393</v>
      </c>
      <c r="AO22" s="63" t="n">
        <f aca="false">'GDP evolution by scenario'!M85</f>
        <v>0.0297845818765661</v>
      </c>
      <c r="AP22" s="63"/>
      <c r="AQ22" s="6" t="n">
        <f aca="false">AQ21*(1+AO22)</f>
        <v>641462234.025203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402288662.990864</v>
      </c>
      <c r="AS22" s="64" t="n">
        <f aca="false">AQ22/AG89</f>
        <v>0.0817187908242648</v>
      </c>
      <c r="AT22" s="64" t="n">
        <f aca="false">AR22/AG89</f>
        <v>0.0512493820495626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0.0675039589947983</v>
      </c>
      <c r="BL22" s="61" t="n">
        <f aca="false">SUM(P86:P89)/AVERAGE(AG86:AG89)</f>
        <v>0.0157929935984701</v>
      </c>
      <c r="BM22" s="61" t="n">
        <f aca="false">SUM(D86:D89)/AVERAGE(AG86:AG89)</f>
        <v>0.0834956011374196</v>
      </c>
      <c r="BN22" s="61" t="n">
        <f aca="false">(SUM(H86:H89)+SUM(J86:J89))/AVERAGE(AG86:AG89)</f>
        <v>0.00978621233207294</v>
      </c>
      <c r="BO22" s="63" t="n">
        <f aca="false">AL22-BN22</f>
        <v>-0.0415708480731644</v>
      </c>
      <c r="BP22" s="32" t="n">
        <f aca="false">BN22+BM22</f>
        <v>0.0932818134694925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109204030.147276</v>
      </c>
      <c r="E23" s="9"/>
      <c r="F23" s="82" t="n">
        <f aca="false">'High pensions'!I23</f>
        <v>19849125.1519446</v>
      </c>
      <c r="G23" s="82" t="n">
        <f aca="false">'High pensions'!K23</f>
        <v>96262.318508751</v>
      </c>
      <c r="H23" s="82" t="n">
        <f aca="false">'High pensions'!V23</f>
        <v>529606.874459475</v>
      </c>
      <c r="I23" s="82" t="n">
        <f aca="false">'High pensions'!M23</f>
        <v>2977.18510851808</v>
      </c>
      <c r="J23" s="82" t="n">
        <f aca="false">'High pensions'!W23</f>
        <v>16379.5940554477</v>
      </c>
      <c r="K23" s="9"/>
      <c r="L23" s="82" t="n">
        <f aca="false">'High pensions'!N23</f>
        <v>3867366.74910504</v>
      </c>
      <c r="M23" s="67"/>
      <c r="N23" s="82" t="n">
        <f aca="false">'High pensions'!L23</f>
        <v>821999.111393176</v>
      </c>
      <c r="O23" s="9"/>
      <c r="P23" s="82" t="n">
        <f aca="false">'High pensions'!X23</f>
        <v>24590181.0277321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-0.0307392029689335</v>
      </c>
      <c r="AM23" s="9" t="n">
        <f aca="false">'Central scenario'!AM23</f>
        <v>6738583.40306814</v>
      </c>
      <c r="AN23" s="69" t="n">
        <f aca="false">AM23/AVERAGE(AG90:AG93)</f>
        <v>0.000846934507030441</v>
      </c>
      <c r="AO23" s="69" t="n">
        <f aca="false">'GDP evolution by scenario'!M89</f>
        <v>0.0235172955807146</v>
      </c>
      <c r="AP23" s="69"/>
      <c r="AQ23" s="9" t="n">
        <f aca="false">AQ22*(1+AO23)</f>
        <v>656547690.986639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404938492.249369</v>
      </c>
      <c r="AS23" s="70" t="n">
        <f aca="false">AQ23/AG93</f>
        <v>0.0819602370479952</v>
      </c>
      <c r="AT23" s="70" t="n">
        <f aca="false">AR23/AG93</f>
        <v>0.0505505620844404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0.0677774975806728</v>
      </c>
      <c r="BL23" s="40" t="n">
        <f aca="false">SUM(P90:P93)/AVERAGE(AG90:AG93)</f>
        <v>0.0154913211361675</v>
      </c>
      <c r="BM23" s="40" t="n">
        <f aca="false">SUM(D90:D93)/AVERAGE(AG90:AG93)</f>
        <v>0.0830253794134387</v>
      </c>
      <c r="BN23" s="40" t="n">
        <f aca="false">(SUM(H90:H93)+SUM(J90:J93))/AVERAGE(AG90:AG93)</f>
        <v>0.0101823501394537</v>
      </c>
      <c r="BO23" s="69" t="n">
        <f aca="false">AL23-BN23</f>
        <v>-0.0409215531083871</v>
      </c>
      <c r="BP23" s="32" t="n">
        <f aca="false">BN23+BM23</f>
        <v>0.0932077295528924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104751367.675306</v>
      </c>
      <c r="E24" s="9"/>
      <c r="F24" s="82" t="n">
        <f aca="false">'High pensions'!I24</f>
        <v>19039801.0404965</v>
      </c>
      <c r="G24" s="82" t="n">
        <f aca="false">'High pensions'!K24</f>
        <v>113713.068782356</v>
      </c>
      <c r="H24" s="82" t="n">
        <f aca="false">'High pensions'!V24</f>
        <v>625615.753661117</v>
      </c>
      <c r="I24" s="82" t="n">
        <f aca="false">'High pensions'!M24</f>
        <v>3516.89903450584</v>
      </c>
      <c r="J24" s="82" t="n">
        <f aca="false">'High pensions'!W24</f>
        <v>19348.9408348799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789308.460410219</v>
      </c>
      <c r="O24" s="9"/>
      <c r="P24" s="82" t="n">
        <f aca="false">'High pensions'!X24</f>
        <v>22560465.5764801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-0.0287874327303144</v>
      </c>
      <c r="AM24" s="9" t="n">
        <f aca="false">'Central scenario'!AM24</f>
        <v>6098422.29766839</v>
      </c>
      <c r="AN24" s="69" t="n">
        <f aca="false">AM24/AVERAGE(AG94:AG97)</f>
        <v>0.000747342182076444</v>
      </c>
      <c r="AO24" s="69" t="n">
        <f aca="false">'GDP evolution by scenario'!M93</f>
        <v>0.0256028495867542</v>
      </c>
      <c r="AP24" s="69"/>
      <c r="AQ24" s="9" t="n">
        <f aca="false">AQ23*(1+AO24)</f>
        <v>673357182.765501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409136413.122539</v>
      </c>
      <c r="AS24" s="70" t="n">
        <f aca="false">AQ24/AG97</f>
        <v>0.0817410265981427</v>
      </c>
      <c r="AT24" s="70" t="n">
        <f aca="false">AR24/AG97</f>
        <v>0.0496664048194537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0.0681485601778113</v>
      </c>
      <c r="BL24" s="40" t="n">
        <f aca="false">SUM(P94:P97)/AVERAGE(AG94:AG97)</f>
        <v>0.015027227872451</v>
      </c>
      <c r="BM24" s="40" t="n">
        <f aca="false">SUM(D94:D97)/AVERAGE(AG94:AG97)</f>
        <v>0.0819087650356747</v>
      </c>
      <c r="BN24" s="40" t="n">
        <f aca="false">(SUM(H94:H97)+SUM(J94:J97))/AVERAGE(AG94:AG97)</f>
        <v>0.0106043692704537</v>
      </c>
      <c r="BO24" s="69" t="n">
        <f aca="false">AL24-BN24</f>
        <v>-0.0393918020007681</v>
      </c>
      <c r="BP24" s="32" t="n">
        <f aca="false">BN24+BM24</f>
        <v>0.0925131343061284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113941937.453566</v>
      </c>
      <c r="E25" s="9"/>
      <c r="F25" s="82" t="n">
        <f aca="false">'High pensions'!I25</f>
        <v>20710295.8885376</v>
      </c>
      <c r="G25" s="82" t="n">
        <f aca="false">'High pensions'!K25</f>
        <v>157839.543071787</v>
      </c>
      <c r="H25" s="82" t="n">
        <f aca="false">'High pensions'!V25</f>
        <v>868386.595786821</v>
      </c>
      <c r="I25" s="82" t="n">
        <f aca="false">'High pensions'!M25</f>
        <v>4881.6353527357</v>
      </c>
      <c r="J25" s="82" t="n">
        <f aca="false">'High pensions'!W25</f>
        <v>26857.3173954688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860818.224680152</v>
      </c>
      <c r="O25" s="9"/>
      <c r="P25" s="82" t="n">
        <f aca="false">'High pensions'!X25</f>
        <v>25443914.7660156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-0.0268267062040362</v>
      </c>
      <c r="AM25" s="9" t="n">
        <f aca="false">'Central scenario'!AM25</f>
        <v>5493111.4769607</v>
      </c>
      <c r="AN25" s="69" t="n">
        <f aca="false">AM25/AVERAGE(AG98:AG101)</f>
        <v>0.000656346220415053</v>
      </c>
      <c r="AO25" s="69" t="n">
        <f aca="false">'GDP evolution by scenario'!M97</f>
        <v>0.0256222290056454</v>
      </c>
      <c r="AP25" s="69"/>
      <c r="AQ25" s="9" t="n">
        <f aca="false">AQ24*(1+AO25)</f>
        <v>690610094.704914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414062074.712802</v>
      </c>
      <c r="AS25" s="70" t="n">
        <f aca="false">AQ25/AG101</f>
        <v>0.0819719688748364</v>
      </c>
      <c r="AT25" s="70" t="n">
        <f aca="false">AR25/AG101</f>
        <v>0.0491471001667165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0.0684244358740623</v>
      </c>
      <c r="BL25" s="40" t="n">
        <f aca="false">SUM(P98:P101)/AVERAGE(AG98:AG101)</f>
        <v>0.0146249795233173</v>
      </c>
      <c r="BM25" s="40" t="n">
        <f aca="false">SUM(D98:D101)/AVERAGE(AG98:AG101)</f>
        <v>0.0806261625547812</v>
      </c>
      <c r="BN25" s="40" t="n">
        <f aca="false">(SUM(H98:H101)+SUM(J98:J101))/AVERAGE(AG98:AG101)</f>
        <v>0.0112130688314462</v>
      </c>
      <c r="BO25" s="69" t="n">
        <f aca="false">AL25-BN25</f>
        <v>-0.0380397750354824</v>
      </c>
      <c r="BP25" s="32" t="n">
        <f aca="false">BN25+BM25</f>
        <v>0.0918392313862275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'High pensions'!Q26</f>
        <v>105874611.755873</v>
      </c>
      <c r="E26" s="6"/>
      <c r="F26" s="81" t="n">
        <f aca="false">'High pensions'!I26</f>
        <v>19243963.9482325</v>
      </c>
      <c r="G26" s="81" t="n">
        <f aca="false">'High pensions'!K26</f>
        <v>170259.213945529</v>
      </c>
      <c r="H26" s="81" t="n">
        <f aca="false">'High pensions'!V26</f>
        <v>936715.960538819</v>
      </c>
      <c r="I26" s="81" t="n">
        <f aca="false">'High pensions'!M26</f>
        <v>5265.74888491325</v>
      </c>
      <c r="J26" s="81" t="n">
        <f aca="false">'High pensions'!W26</f>
        <v>28970.5967176954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799400.042047985</v>
      </c>
      <c r="O26" s="6"/>
      <c r="P26" s="81" t="n">
        <f aca="false">'High pensions'!X26</f>
        <v>26368008.7926355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-0.0259926838471239</v>
      </c>
      <c r="AM26" s="6" t="n">
        <f aca="false">'Central scenario'!AM26</f>
        <v>4920541.96276278</v>
      </c>
      <c r="AN26" s="63" t="n">
        <f aca="false">AM26/AVERAGE(AG102:AG105)</f>
        <v>0.000573109090852912</v>
      </c>
      <c r="AO26" s="63" t="n">
        <f aca="false">'GDP evolution by scenario'!M101</f>
        <v>0.0258650128449316</v>
      </c>
      <c r="AP26" s="63"/>
      <c r="AQ26" s="6" t="n">
        <f aca="false">AQ25*(1+AO26)</f>
        <v>708472733.675296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419793190.550667</v>
      </c>
      <c r="AS26" s="64" t="n">
        <f aca="false">AQ26/AG105</f>
        <v>0.0815061762633023</v>
      </c>
      <c r="AT26" s="64" t="n">
        <f aca="false">AR26/AG105</f>
        <v>0.0482950664955841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0.0687156081410799</v>
      </c>
      <c r="BL26" s="61" t="n">
        <f aca="false">SUM(P102:P105)/AVERAGE(AG102:AG105)</f>
        <v>0.0145373764483631</v>
      </c>
      <c r="BM26" s="61" t="n">
        <f aca="false">SUM(D102:D105)/AVERAGE(AG102:AG105)</f>
        <v>0.0801709155398407</v>
      </c>
      <c r="BN26" s="61" t="n">
        <f aca="false">(SUM(H102:H105)+SUM(J102:J105))/AVERAGE(AG102:AG105)</f>
        <v>0.0119314447168986</v>
      </c>
      <c r="BO26" s="63" t="n">
        <f aca="false">AL26-BN26</f>
        <v>-0.0379241285640225</v>
      </c>
      <c r="BP26" s="32" t="n">
        <f aca="false">BN26+BM26</f>
        <v>0.0921023602567393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'High pensions'!Q27</f>
        <v>106201919.122204</v>
      </c>
      <c r="E27" s="9"/>
      <c r="F27" s="82" t="n">
        <f aca="false">'High pensions'!I27</f>
        <v>19303455.936474</v>
      </c>
      <c r="G27" s="82" t="n">
        <f aca="false">'High pensions'!K27</f>
        <v>196660.371118102</v>
      </c>
      <c r="H27" s="82" t="n">
        <f aca="false">'High pensions'!V27</f>
        <v>1081967.33770162</v>
      </c>
      <c r="I27" s="82" t="n">
        <f aca="false">'High pensions'!M27</f>
        <v>6082.27951911654</v>
      </c>
      <c r="J27" s="82" t="n">
        <f aca="false">'High pensions'!W27</f>
        <v>33462.9073515963</v>
      </c>
      <c r="K27" s="9"/>
      <c r="L27" s="82" t="n">
        <f aca="false">'High pensions'!N27</f>
        <v>3588608.991979</v>
      </c>
      <c r="M27" s="67"/>
      <c r="N27" s="82" t="n">
        <f aca="false">'High pensions'!L27</f>
        <v>789825.597726565</v>
      </c>
      <c r="O27" s="9"/>
      <c r="P27" s="82" t="n">
        <f aca="false">'High pensions'!X27</f>
        <v>22966696.521374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-0.0246415797156512</v>
      </c>
      <c r="AM27" s="9" t="n">
        <f aca="false">'Central scenario'!AM27</f>
        <v>4379286.21321994</v>
      </c>
      <c r="AN27" s="69" t="n">
        <f aca="false">AM27/AVERAGE(AG106:AG109)</f>
        <v>0.000497277746594026</v>
      </c>
      <c r="AO27" s="69" t="n">
        <f aca="false">'GDP evolution by scenario'!M105</f>
        <v>0.0257196198269514</v>
      </c>
      <c r="AP27" s="69"/>
      <c r="AQ27" s="9" t="n">
        <f aca="false">AQ26*(1+AO27)</f>
        <v>726694383.043186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426159438.579471</v>
      </c>
      <c r="AS27" s="70" t="n">
        <f aca="false">AQ27/AG109</f>
        <v>0.0819085336510746</v>
      </c>
      <c r="AT27" s="70" t="n">
        <f aca="false">AR27/AG109</f>
        <v>0.0480340780527752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0.0690692145488324</v>
      </c>
      <c r="BL27" s="40" t="n">
        <f aca="false">SUM(P106:P109)/AVERAGE(AG106:AG109)</f>
        <v>0.0142629778908533</v>
      </c>
      <c r="BM27" s="40" t="n">
        <f aca="false">SUM(D106:D109)/AVERAGE(AG106:AG109)</f>
        <v>0.0794478163736303</v>
      </c>
      <c r="BN27" s="40" t="n">
        <f aca="false">(SUM(H106:H109)+SUM(J106:J109))/AVERAGE(AG106:AG109)</f>
        <v>0.0124851242811782</v>
      </c>
      <c r="BO27" s="69" t="n">
        <f aca="false">AL27-BN27</f>
        <v>-0.0371267039968294</v>
      </c>
      <c r="BP27" s="32" t="n">
        <f aca="false">BN27+BM27</f>
        <v>0.0919329406548085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'High pensions'!Q28</f>
        <v>99166306.7787895</v>
      </c>
      <c r="E28" s="9"/>
      <c r="F28" s="82" t="n">
        <f aca="false">'High pensions'!I28</f>
        <v>18024650.110932</v>
      </c>
      <c r="G28" s="82" t="n">
        <f aca="false">'High pensions'!K28</f>
        <v>216176.440065739</v>
      </c>
      <c r="H28" s="82" t="n">
        <f aca="false">'High pensions'!V28</f>
        <v>1189338.99088026</v>
      </c>
      <c r="I28" s="82" t="n">
        <f aca="false">'High pensions'!M28</f>
        <v>6685.86928038366</v>
      </c>
      <c r="J28" s="82" t="n">
        <f aca="false">'High pensions'!W28</f>
        <v>36783.6801303172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749459.692106318</v>
      </c>
      <c r="O28" s="9"/>
      <c r="P28" s="82" t="n">
        <f aca="false">'High pensions'!X28</f>
        <v>21109070.9815816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68737098.0666499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-0.0229638305070923</v>
      </c>
      <c r="AM28" s="9" t="n">
        <f aca="false">'Central scenario'!AM28</f>
        <v>3887732.69163583</v>
      </c>
      <c r="AN28" s="69" t="n">
        <f aca="false">AM28/AVERAGE(AG110:AG113)</f>
        <v>0.000432317294419158</v>
      </c>
      <c r="AO28" s="69" t="n">
        <f aca="false">'GDP evolution by scenario'!M109</f>
        <v>0.0211498597031545</v>
      </c>
      <c r="AP28" s="69"/>
      <c r="AQ28" s="9" t="n">
        <f aca="false">AQ27*(1+AO28)</f>
        <v>742063867.29162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431247374.178582</v>
      </c>
      <c r="AS28" s="70" t="n">
        <f aca="false">AQ28/AG113</f>
        <v>0.0817721399650251</v>
      </c>
      <c r="AT28" s="70" t="n">
        <f aca="false">AR28/AG113</f>
        <v>0.047521543892963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0.0174243305640287</v>
      </c>
      <c r="BJ28" s="7" t="n">
        <f aca="false">BJ27+1</f>
        <v>2039</v>
      </c>
      <c r="BK28" s="40" t="n">
        <f aca="false">SUM(T110:T113)/AVERAGE(AG110:AG113)</f>
        <v>0.0693507096241445</v>
      </c>
      <c r="BL28" s="40" t="n">
        <f aca="false">SUM(P110:P113)/AVERAGE(AG110:AG113)</f>
        <v>0.0138044071016407</v>
      </c>
      <c r="BM28" s="40" t="n">
        <f aca="false">SUM(D110:D113)/AVERAGE(AG110:AG113)</f>
        <v>0.0785101330295961</v>
      </c>
      <c r="BN28" s="40" t="n">
        <f aca="false">(SUM(H110:H113)+SUM(J110:J113))/AVERAGE(AG110:AG113)</f>
        <v>0.0131081426911687</v>
      </c>
      <c r="BO28" s="69" t="n">
        <f aca="false">AL28-BN28</f>
        <v>-0.036071973198261</v>
      </c>
      <c r="BP28" s="32" t="n">
        <f aca="false">BN28+BM28</f>
        <v>0.0916182757207649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'High pensions'!Q29</f>
        <v>90641207.294696</v>
      </c>
      <c r="E29" s="9"/>
      <c r="F29" s="82" t="n">
        <f aca="false">'High pensions'!I29</f>
        <v>16475112.3661772</v>
      </c>
      <c r="G29" s="82" t="n">
        <f aca="false">'High pensions'!K29</f>
        <v>224042.162428257</v>
      </c>
      <c r="H29" s="82" t="n">
        <f aca="false">'High pensions'!V29</f>
        <v>1232613.87455554</v>
      </c>
      <c r="I29" s="82" t="n">
        <f aca="false">'High pensions'!M29</f>
        <v>6929.13904417286</v>
      </c>
      <c r="J29" s="82" t="n">
        <f aca="false">'High pensions'!W29</f>
        <v>38122.0785945011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683434.677769862</v>
      </c>
      <c r="O29" s="9"/>
      <c r="P29" s="82" t="n">
        <f aca="false">'High pensions'!X29</f>
        <v>19524903.3210839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-0.02227106955276</v>
      </c>
      <c r="AM29" s="9" t="n">
        <f aca="false">'Central scenario'!AM29</f>
        <v>3427469.19706586</v>
      </c>
      <c r="AN29" s="69" t="n">
        <f aca="false">AM29/AVERAGE(AG114:AG117)</f>
        <v>0.00037244060891259</v>
      </c>
      <c r="AO29" s="69" t="n">
        <f aca="false">'GDP evolution by scenario'!M113</f>
        <v>0.0233465865317974</v>
      </c>
      <c r="AP29" s="69"/>
      <c r="AQ29" s="9" t="n">
        <f aca="false">AQ28*(1+AO29)</f>
        <v>759388525.581464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437851536.243373</v>
      </c>
      <c r="AS29" s="70" t="n">
        <f aca="false">AQ29/AG117</f>
        <v>0.081822560948958</v>
      </c>
      <c r="AT29" s="70" t="n">
        <f aca="false">AR29/AG117</f>
        <v>0.0471776077778318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0.0131995184684959</v>
      </c>
      <c r="BJ29" s="7" t="n">
        <f aca="false">BJ28+1</f>
        <v>2040</v>
      </c>
      <c r="BK29" s="40" t="n">
        <f aca="false">SUM(T114:T117)/AVERAGE(AG114:AG117)</f>
        <v>0.069742350251931</v>
      </c>
      <c r="BL29" s="40" t="n">
        <f aca="false">SUM(P114:P117)/AVERAGE(AG114:AG117)</f>
        <v>0.0136529308383652</v>
      </c>
      <c r="BM29" s="40" t="n">
        <f aca="false">SUM(D114:D117)/AVERAGE(AG114:AG117)</f>
        <v>0.0783604889663258</v>
      </c>
      <c r="BN29" s="40" t="n">
        <f aca="false">(SUM(H114:H117)+SUM(J114:J117))/AVERAGE(AG114:AG117)</f>
        <v>0.0136981820124813</v>
      </c>
      <c r="BO29" s="69" t="n">
        <f aca="false">AL29-BN29</f>
        <v>-0.0359692515652412</v>
      </c>
      <c r="BP29" s="32" t="n">
        <f aca="false">BN29+BM29</f>
        <v>0.092058670978807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89965868.98707</v>
      </c>
      <c r="E30" s="6"/>
      <c r="F30" s="81" t="n">
        <f aca="false">'High pensions'!I30</f>
        <v>16352361.6346346</v>
      </c>
      <c r="G30" s="81" t="n">
        <f aca="false">'High pensions'!K30</f>
        <v>189722.850050616</v>
      </c>
      <c r="H30" s="81" t="n">
        <f aca="false">'High pensions'!V30</f>
        <v>1043799.14368794</v>
      </c>
      <c r="I30" s="81" t="n">
        <f aca="false">'High pensions'!M30</f>
        <v>5867.71701187475</v>
      </c>
      <c r="J30" s="81" t="n">
        <f aca="false">'High pensions'!W30</f>
        <v>32282.4477429262</v>
      </c>
      <c r="K30" s="6"/>
      <c r="L30" s="81" t="n">
        <f aca="false">'High pensions'!N30</f>
        <v>3559515.16025304</v>
      </c>
      <c r="M30" s="8"/>
      <c r="N30" s="81" t="n">
        <f aca="false">'High pensions'!L30</f>
        <v>678706.000540201</v>
      </c>
      <c r="O30" s="6"/>
      <c r="P30" s="81" t="n">
        <f aca="false">'High pensions'!X30</f>
        <v>22204381.2521039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113588.720787944</v>
      </c>
      <c r="W30" s="8"/>
      <c r="X30" s="81" t="n">
        <f aca="false">'High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-0.245961778717013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0.0152339769324719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90945332.7709491</v>
      </c>
      <c r="E31" s="9"/>
      <c r="F31" s="82" t="n">
        <f aca="false">'High pensions'!I31</f>
        <v>16530390.7714879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5685.00696187009</v>
      </c>
      <c r="J31" s="82" t="n">
        <f aca="false">'High pensions'!W31</f>
        <v>31277.2309559807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687168.922397811</v>
      </c>
      <c r="O31" s="9"/>
      <c r="P31" s="82" t="n">
        <f aca="false">'High pensions'!X31</f>
        <v>20867402.445491</v>
      </c>
      <c r="Q31" s="67"/>
      <c r="R31" s="82" t="n">
        <f aca="false">'High SIPA income'!G26</f>
        <v>18768315.1400203</v>
      </c>
      <c r="S31" s="67"/>
      <c r="T31" s="82" t="n">
        <f aca="false">'High SIPA income'!J26</f>
        <v>71762279.6196469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5964.69692516812</v>
      </c>
      <c r="BA31" s="40" t="n">
        <f aca="false">(AZ31-AZ30)/AZ30</f>
        <v>-0.00268239494560594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0.0131565867750671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'High pensions'!Q32</f>
        <v>93389852.5820061</v>
      </c>
      <c r="E32" s="9"/>
      <c r="F32" s="82" t="n">
        <f aca="false">'High pensions'!I32</f>
        <v>16974711.1834785</v>
      </c>
      <c r="G32" s="82" t="n">
        <f aca="false">'High pensions'!K32</f>
        <v>198428.68944272</v>
      </c>
      <c r="H32" s="82" t="n">
        <f aca="false">'High pensions'!V32</f>
        <v>1091696.10338541</v>
      </c>
      <c r="I32" s="82" t="n">
        <f aca="false">'High pensions'!M32</f>
        <v>6136.96977657895</v>
      </c>
      <c r="J32" s="82" t="n">
        <f aca="false">'High pensions'!W32</f>
        <v>33763.7970119198</v>
      </c>
      <c r="K32" s="9"/>
      <c r="L32" s="82" t="n">
        <f aca="false">'High pensions'!N32</f>
        <v>3222133.25828742</v>
      </c>
      <c r="M32" s="67"/>
      <c r="N32" s="82" t="n">
        <f aca="false">'High pensions'!L32</f>
        <v>707824.822523344</v>
      </c>
      <c r="O32" s="9"/>
      <c r="P32" s="82" t="n">
        <f aca="false">'High pensions'!X32</f>
        <v>20613908.126068</v>
      </c>
      <c r="Q32" s="67"/>
      <c r="R32" s="82" t="n">
        <f aca="false">'High SIPA income'!G27</f>
        <v>15636784.0553688</v>
      </c>
      <c r="S32" s="67"/>
      <c r="T32" s="82" t="n">
        <f aca="false">'High SIPA income'!J27</f>
        <v>59788599.1023591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0.0153705185565469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91734934.6040553</v>
      </c>
      <c r="E33" s="9"/>
      <c r="F33" s="82" t="n">
        <f aca="false">'High pensions'!I33</f>
        <v>16673910.2513495</v>
      </c>
      <c r="G33" s="82" t="n">
        <f aca="false">'High pensions'!K33</f>
        <v>215995.281422386</v>
      </c>
      <c r="H33" s="82" t="n">
        <f aca="false">'High pensions'!V33</f>
        <v>1188342.30947497</v>
      </c>
      <c r="I33" s="82" t="n">
        <f aca="false">'High pensions'!M33</f>
        <v>6680.26643574389</v>
      </c>
      <c r="J33" s="82" t="n">
        <f aca="false">'High pensions'!W33</f>
        <v>36752.8549322156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695086.389893012</v>
      </c>
      <c r="O33" s="9"/>
      <c r="P33" s="82" t="n">
        <f aca="false">'High pensions'!X33</f>
        <v>20907069.2194283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105328.863710972</v>
      </c>
      <c r="W33" s="67"/>
      <c r="X33" s="82" t="n">
        <f aca="false">'High SIPA income'!M28</f>
        <v>264555.738487923</v>
      </c>
      <c r="Y33" s="9"/>
      <c r="Z33" s="9" t="n">
        <f aca="false">R33+V33-N33-L33-F33</f>
        <v>-2727491.66410347</v>
      </c>
      <c r="AA33" s="9"/>
      <c r="AB33" s="9" t="n">
        <f aca="false">T33-P33-D33</f>
        <v>-44473907.5190432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-0.0088281622019504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0.013336112740478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105302741.754903</v>
      </c>
      <c r="E34" s="6"/>
      <c r="F34" s="81" t="n">
        <f aca="false">'High pensions'!I34</f>
        <v>19140019.8062023</v>
      </c>
      <c r="G34" s="81" t="n">
        <f aca="false">'High pensions'!K34</f>
        <v>236635.046227798</v>
      </c>
      <c r="H34" s="81" t="n">
        <f aca="false">'High pensions'!V34</f>
        <v>1301896.20571922</v>
      </c>
      <c r="I34" s="81" t="n">
        <f aca="false">'High pensions'!M34</f>
        <v>7318.60967714837</v>
      </c>
      <c r="J34" s="81" t="n">
        <f aca="false">'High pensions'!W34</f>
        <v>40264.8311047179</v>
      </c>
      <c r="K34" s="6"/>
      <c r="L34" s="81" t="n">
        <f aca="false">'High pensions'!N34</f>
        <v>3802902.90237036</v>
      </c>
      <c r="M34" s="8"/>
      <c r="N34" s="81" t="n">
        <f aca="false">'High pensions'!L34</f>
        <v>711251.297608551</v>
      </c>
      <c r="O34" s="6"/>
      <c r="P34" s="81" t="n">
        <f aca="false">'High pensions'!X34</f>
        <v>23646376.0250224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-7307393.93351183</v>
      </c>
      <c r="AA34" s="6"/>
      <c r="AB34" s="6" t="n">
        <f aca="false">T34-P34-D34</f>
        <v>-66883032.0997058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-0.0139523047981523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0.0157341155749615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96812503.9722923</v>
      </c>
      <c r="E35" s="9"/>
      <c r="F35" s="82" t="n">
        <f aca="false">'High pensions'!I35</f>
        <v>17596818.5883577</v>
      </c>
      <c r="G35" s="82" t="n">
        <f aca="false">'High pensions'!K35</f>
        <v>281445.048536626</v>
      </c>
      <c r="H35" s="82" t="n">
        <f aca="false">'High pensions'!V35</f>
        <v>1548427.61733427</v>
      </c>
      <c r="I35" s="82" t="n">
        <f aca="false">'High pensions'!M35</f>
        <v>8704.48603721522</v>
      </c>
      <c r="J35" s="82" t="n">
        <f aca="false">'High pensions'!W35</f>
        <v>47889.5139381732</v>
      </c>
      <c r="K35" s="9"/>
      <c r="L35" s="82" t="n">
        <f aca="false">'High pensions'!N35</f>
        <v>2966127.70886977</v>
      </c>
      <c r="M35" s="67"/>
      <c r="N35" s="82" t="n">
        <f aca="false">'High pensions'!L35</f>
        <v>723269.511201572</v>
      </c>
      <c r="O35" s="9"/>
      <c r="P35" s="82" t="n">
        <f aca="false">'High pensions'!X35</f>
        <v>19370466.2333284</v>
      </c>
      <c r="Q35" s="67"/>
      <c r="R35" s="82" t="n">
        <f aca="false">'High SIPA income'!G30</f>
        <v>18319168.6231529</v>
      </c>
      <c r="S35" s="67"/>
      <c r="T35" s="82" t="n">
        <f aca="false">'High SIPA income'!J30</f>
        <v>70044928.9841124</v>
      </c>
      <c r="U35" s="9"/>
      <c r="V35" s="82" t="n">
        <f aca="false">'High SIPA income'!F30</f>
        <v>82723.7607858221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-2884323.42449029</v>
      </c>
      <c r="AA35" s="9"/>
      <c r="AB35" s="9" t="n">
        <f aca="false">T35-P35-D35</f>
        <v>-46138041.2215083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-0.0114772688541477</v>
      </c>
      <c r="AK35" s="7"/>
      <c r="AL35" s="7"/>
      <c r="AM35" s="94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9401693</v>
      </c>
      <c r="AX35" s="7"/>
      <c r="AY35" s="40" t="n">
        <f aca="false">(AW35-AW34)/AW34</f>
        <v>-0.18359776818456</v>
      </c>
      <c r="AZ35" s="12" t="n">
        <f aca="false">workers_and_wage_high!B23</f>
        <v>6364.43420483386</v>
      </c>
      <c r="BA35" s="40" t="n">
        <f aca="false">(AZ35-AZ34)/AZ34</f>
        <v>0.0730043767010163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0.0137321895169262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96220955.7449118</v>
      </c>
      <c r="E36" s="9"/>
      <c r="F36" s="82" t="n">
        <f aca="false">'High pensions'!I36</f>
        <v>17489297.6957418</v>
      </c>
      <c r="G36" s="82" t="n">
        <f aca="false">'High pensions'!K36</f>
        <v>290263.428839053</v>
      </c>
      <c r="H36" s="82" t="n">
        <f aca="false">'High pensions'!V36</f>
        <v>1596943.7439154</v>
      </c>
      <c r="I36" s="82" t="n">
        <f aca="false">'High pensions'!M36</f>
        <v>8977.21944863064</v>
      </c>
      <c r="J36" s="82" t="n">
        <f aca="false">'High pensions'!W36</f>
        <v>49390.0126984151</v>
      </c>
      <c r="K36" s="9"/>
      <c r="L36" s="82" t="n">
        <f aca="false">'High pensions'!N36</f>
        <v>2955506.1594936</v>
      </c>
      <c r="M36" s="67"/>
      <c r="N36" s="82" t="n">
        <f aca="false">'High pensions'!L36</f>
        <v>720933.057376437</v>
      </c>
      <c r="O36" s="9"/>
      <c r="P36" s="82" t="n">
        <f aca="false">'High pensions'!X36</f>
        <v>19302496.4835422</v>
      </c>
      <c r="Q36" s="67"/>
      <c r="R36" s="82" t="n">
        <f aca="false">'High SIPA income'!G31</f>
        <v>15717905.5046263</v>
      </c>
      <c r="S36" s="67"/>
      <c r="T36" s="82" t="n">
        <f aca="false">'High SIPA income'!J31</f>
        <v>60098773.9945292</v>
      </c>
      <c r="U36" s="9"/>
      <c r="V36" s="82" t="n">
        <f aca="false">'High SIPA income'!F31</f>
        <v>82703.572565179</v>
      </c>
      <c r="W36" s="67"/>
      <c r="X36" s="82" t="n">
        <f aca="false">'High SIPA income'!M31</f>
        <v>207727.53018213</v>
      </c>
      <c r="Y36" s="9"/>
      <c r="Z36" s="9" t="n">
        <f aca="false">R36+V36-N36-L36-F36</f>
        <v>-5365127.83542037</v>
      </c>
      <c r="AA36" s="9"/>
      <c r="AB36" s="9" t="n">
        <f aca="false">T36-P36-D36</f>
        <v>-55424678.2339247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-0.0121729448927814</v>
      </c>
      <c r="AK36" s="7"/>
      <c r="AL36" s="7"/>
      <c r="AU36" s="9"/>
      <c r="AW36" s="7" t="n">
        <f aca="false">workers_and_wage_high!C24</f>
        <v>9905628</v>
      </c>
      <c r="AY36" s="40" t="n">
        <f aca="false">(AW36-AW35)/AW35</f>
        <v>0.053600452599335</v>
      </c>
      <c r="AZ36" s="12" t="n">
        <f aca="false">workers_and_wage_high!B24</f>
        <v>6093.27890464604</v>
      </c>
      <c r="BA36" s="40" t="n">
        <f aca="false">(AZ36-AZ35)/AZ35</f>
        <v>-0.0426047770250921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0.0162729067109672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93539353.3926854</v>
      </c>
      <c r="E37" s="9"/>
      <c r="F37" s="82" t="n">
        <f aca="false">'High pensions'!I37</f>
        <v>17001884.7254942</v>
      </c>
      <c r="G37" s="82" t="n">
        <f aca="false">'High pensions'!K37</f>
        <v>287669.736000868</v>
      </c>
      <c r="H37" s="82" t="n">
        <f aca="false">'High pensions'!V37</f>
        <v>1582674.01118281</v>
      </c>
      <c r="I37" s="82" t="n">
        <f aca="false">'High pensions'!M37</f>
        <v>8897.00214435678</v>
      </c>
      <c r="J37" s="82" t="n">
        <f aca="false">'High pensions'!W37</f>
        <v>48948.6807582314</v>
      </c>
      <c r="K37" s="9"/>
      <c r="L37" s="82" t="n">
        <f aca="false">'High pensions'!N37</f>
        <v>2951808.46225217</v>
      </c>
      <c r="M37" s="67"/>
      <c r="N37" s="82" t="n">
        <f aca="false">'High pensions'!L37</f>
        <v>702216.019546598</v>
      </c>
      <c r="O37" s="9"/>
      <c r="P37" s="82" t="n">
        <f aca="false">'High pensions'!X37</f>
        <v>19180333.4952575</v>
      </c>
      <c r="Q37" s="67"/>
      <c r="R37" s="82" t="n">
        <f aca="false">'High SIPA income'!G32</f>
        <v>18858569.3805988</v>
      </c>
      <c r="S37" s="67"/>
      <c r="T37" s="82" t="n">
        <f aca="false">'High SIPA income'!J32</f>
        <v>72107374.5309874</v>
      </c>
      <c r="U37" s="9"/>
      <c r="V37" s="82" t="n">
        <f aca="false">'High SIPA income'!F32</f>
        <v>86637.1798480788</v>
      </c>
      <c r="W37" s="67"/>
      <c r="X37" s="82" t="n">
        <f aca="false">'High SIPA income'!M32</f>
        <v>217607.617586326</v>
      </c>
      <c r="Y37" s="9"/>
      <c r="Z37" s="9" t="n">
        <f aca="false">R37+V37-N37-L37-F37</f>
        <v>-1710702.64684612</v>
      </c>
      <c r="AA37" s="9"/>
      <c r="AB37" s="9" t="n">
        <f aca="false">T37-P37-D37</f>
        <v>-40612312.3569555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-0.00858007982740144</v>
      </c>
      <c r="AK37" s="7"/>
      <c r="AL37" s="7"/>
      <c r="AW37" s="7" t="n">
        <f aca="false">workers_and_wage_high!C25</f>
        <v>10445166</v>
      </c>
      <c r="AY37" s="40" t="n">
        <f aca="false">(AW37-AW36)/AW36</f>
        <v>0.0544678237462582</v>
      </c>
      <c r="AZ37" s="12" t="n">
        <f aca="false">workers_and_wage_high!B25</f>
        <v>6024.01145808367</v>
      </c>
      <c r="BA37" s="40" t="n">
        <f aca="false">(AZ37-AZ36)/AZ36</f>
        <v>-0.0113678444145337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0.014157290713641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90642559.4444373</v>
      </c>
      <c r="E38" s="6"/>
      <c r="F38" s="81" t="n">
        <f aca="false">'High pensions'!I38</f>
        <v>16475358.1353984</v>
      </c>
      <c r="G38" s="81" t="n">
        <f aca="false">'High pensions'!K38</f>
        <v>291984.389922215</v>
      </c>
      <c r="H38" s="81" t="n">
        <f aca="false">'High pensions'!V38</f>
        <v>1606411.96402935</v>
      </c>
      <c r="I38" s="81" t="n">
        <f aca="false">'High pensions'!M38</f>
        <v>9030.44504914078</v>
      </c>
      <c r="J38" s="81" t="n">
        <f aca="false">'High pensions'!W38</f>
        <v>49682.8442483308</v>
      </c>
      <c r="K38" s="6"/>
      <c r="L38" s="81" t="n">
        <f aca="false">'High pensions'!N38</f>
        <v>3386475.78944687</v>
      </c>
      <c r="M38" s="8"/>
      <c r="N38" s="81" t="n">
        <f aca="false">'High pensions'!L38</f>
        <v>682372.575986842</v>
      </c>
      <c r="O38" s="6"/>
      <c r="P38" s="81" t="n">
        <f aca="false">'High pensions'!X38</f>
        <v>21326651.5506889</v>
      </c>
      <c r="Q38" s="8"/>
      <c r="R38" s="81" t="n">
        <f aca="false">'High SIPA income'!G33</f>
        <v>16641554.6129448</v>
      </c>
      <c r="S38" s="8"/>
      <c r="T38" s="81" t="n">
        <f aca="false">'High SIPA income'!J33</f>
        <v>63630426.4144233</v>
      </c>
      <c r="U38" s="6"/>
      <c r="V38" s="81" t="n">
        <f aca="false">'High SIPA income'!F33</f>
        <v>94179.169061997</v>
      </c>
      <c r="W38" s="8"/>
      <c r="X38" s="81" t="n">
        <f aca="false">'High SIPA income'!M33</f>
        <v>236550.920075863</v>
      </c>
      <c r="Y38" s="6"/>
      <c r="Z38" s="6" t="n">
        <f aca="false">R38+V38-N38-L38-F38</f>
        <v>-3808472.7188253</v>
      </c>
      <c r="AA38" s="6"/>
      <c r="AB38" s="6" t="n">
        <f aca="false">T38-P38-D38</f>
        <v>-48338784.5807029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-0.00999480044020477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10784959</v>
      </c>
      <c r="AX38" s="5"/>
      <c r="AY38" s="61" t="n">
        <f aca="false">(AW38-AW37)/AW37</f>
        <v>0.0325311249241994</v>
      </c>
      <c r="AZ38" s="11" t="n">
        <f aca="false">workers_and_wage_high!B26</f>
        <v>6023.25938605303</v>
      </c>
      <c r="BA38" s="61" t="n">
        <f aca="false">(AZ38-AZ37)/AZ37</f>
        <v>-0.000124845717155359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0.016611096173859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93392789.9147832</v>
      </c>
      <c r="E39" s="9"/>
      <c r="F39" s="82" t="n">
        <f aca="false">'High pensions'!I39</f>
        <v>16975245.0784807</v>
      </c>
      <c r="G39" s="82" t="n">
        <f aca="false">'High pensions'!K39</f>
        <v>318582.676901848</v>
      </c>
      <c r="H39" s="82" t="n">
        <f aca="false">'High pensions'!V39</f>
        <v>1752747.89122789</v>
      </c>
      <c r="I39" s="82" t="n">
        <f aca="false">'High pensions'!M39</f>
        <v>9853.07248150039</v>
      </c>
      <c r="J39" s="82" t="n">
        <f aca="false">'High pensions'!W39</f>
        <v>54208.6976668416</v>
      </c>
      <c r="K39" s="9"/>
      <c r="L39" s="82" t="n">
        <f aca="false">'High pensions'!N39</f>
        <v>2920878.82215371</v>
      </c>
      <c r="M39" s="67"/>
      <c r="N39" s="82" t="n">
        <f aca="false">'High pensions'!L39</f>
        <v>704503.822543256</v>
      </c>
      <c r="O39" s="9"/>
      <c r="P39" s="82" t="n">
        <f aca="false">'High pensions'!X39</f>
        <v>19032426.2628299</v>
      </c>
      <c r="Q39" s="67"/>
      <c r="R39" s="82" t="n">
        <f aca="false">'High SIPA income'!G34</f>
        <v>19767888.9627529</v>
      </c>
      <c r="S39" s="67"/>
      <c r="T39" s="82" t="n">
        <f aca="false">'High SIPA income'!J34</f>
        <v>75584236.7656274</v>
      </c>
      <c r="U39" s="9"/>
      <c r="V39" s="82" t="n">
        <f aca="false">'High SIPA income'!F34</f>
        <v>97754.1792265311</v>
      </c>
      <c r="W39" s="67"/>
      <c r="X39" s="82" t="n">
        <f aca="false">'High SIPA income'!M34</f>
        <v>245530.314905142</v>
      </c>
      <c r="Y39" s="9"/>
      <c r="Z39" s="9" t="n">
        <f aca="false">R39+V39-N39-L39-F39</f>
        <v>-734984.581198219</v>
      </c>
      <c r="AA39" s="9"/>
      <c r="AB39" s="9" t="n">
        <f aca="false">T39-P39-D39</f>
        <v>-36840979.4119857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-0.00749183932953072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11098718</v>
      </c>
      <c r="AX39" s="7"/>
      <c r="AY39" s="40" t="n">
        <f aca="false">(AW39-AW38)/AW38</f>
        <v>0.0290922756405472</v>
      </c>
      <c r="AZ39" s="12" t="n">
        <f aca="false">workers_and_wage_high!B27</f>
        <v>6053.07747986075</v>
      </c>
      <c r="BA39" s="40" t="n">
        <f aca="false">(AZ39-AZ38)/AZ38</f>
        <v>0.0049504914028384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0.0143416592229363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96180144.3104911</v>
      </c>
      <c r="E40" s="9"/>
      <c r="F40" s="82" t="n">
        <f aca="false">'High pensions'!I40</f>
        <v>17481879.7344417</v>
      </c>
      <c r="G40" s="82" t="n">
        <f aca="false">'High pensions'!K40</f>
        <v>340026.597667848</v>
      </c>
      <c r="H40" s="82" t="n">
        <f aca="false">'High pensions'!V40</f>
        <v>1870726.01630292</v>
      </c>
      <c r="I40" s="82" t="n">
        <f aca="false">'High pensions'!M40</f>
        <v>10516.2865258097</v>
      </c>
      <c r="J40" s="82" t="n">
        <f aca="false">'High pensions'!W40</f>
        <v>57857.5056588532</v>
      </c>
      <c r="K40" s="9"/>
      <c r="L40" s="82" t="n">
        <f aca="false">'High pensions'!N40</f>
        <v>3039073.49362892</v>
      </c>
      <c r="M40" s="67"/>
      <c r="N40" s="82" t="n">
        <f aca="false">'High pensions'!L40</f>
        <v>726407.596048419</v>
      </c>
      <c r="O40" s="9"/>
      <c r="P40" s="82" t="n">
        <f aca="false">'High pensions'!X40</f>
        <v>19766247.074156</v>
      </c>
      <c r="Q40" s="67"/>
      <c r="R40" s="82" t="n">
        <f aca="false">'High SIPA income'!G35</f>
        <v>17786228.4595216</v>
      </c>
      <c r="S40" s="67"/>
      <c r="T40" s="82" t="n">
        <f aca="false">'High SIPA income'!J35</f>
        <v>68007186.0776381</v>
      </c>
      <c r="U40" s="9"/>
      <c r="V40" s="82" t="n">
        <f aca="false">'High SIPA income'!F35</f>
        <v>103261.736901817</v>
      </c>
      <c r="W40" s="67"/>
      <c r="X40" s="82" t="n">
        <f aca="false">'High SIPA income'!M35</f>
        <v>259363.711912521</v>
      </c>
      <c r="Y40" s="9"/>
      <c r="Z40" s="9" t="n">
        <f aca="false">R40+V40-N40-L40-F40</f>
        <v>-3357870.62769562</v>
      </c>
      <c r="AA40" s="9"/>
      <c r="AB40" s="9" t="n">
        <f aca="false">T40-P40-D40</f>
        <v>-47939205.3070089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-0.00940081017222697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11565270</v>
      </c>
      <c r="AX40" s="7"/>
      <c r="AY40" s="40" t="n">
        <f aca="false">(AW40-AW39)/AW39</f>
        <v>0.042036566745817</v>
      </c>
      <c r="AZ40" s="12" t="n">
        <f aca="false">workers_and_wage_high!B28</f>
        <v>6078.66390424907</v>
      </c>
      <c r="BA40" s="40" t="n">
        <f aca="false">(AZ40-AZ39)/AZ39</f>
        <v>0.00422701088387615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0.016477247478929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100126961.920372</v>
      </c>
      <c r="E41" s="9"/>
      <c r="F41" s="82" t="n">
        <f aca="false">'High pensions'!I41</f>
        <v>18199260.5544058</v>
      </c>
      <c r="G41" s="82" t="n">
        <f aca="false">'High pensions'!K41</f>
        <v>352475.28472653</v>
      </c>
      <c r="H41" s="82" t="n">
        <f aca="false">'High pensions'!V41</f>
        <v>1939215.0195433</v>
      </c>
      <c r="I41" s="82" t="n">
        <f aca="false">'High pensions'!M41</f>
        <v>10901.297465769</v>
      </c>
      <c r="J41" s="82" t="n">
        <f aca="false">'High pensions'!W41</f>
        <v>59975.7222539167</v>
      </c>
      <c r="K41" s="9"/>
      <c r="L41" s="82" t="n">
        <f aca="false">'High pensions'!N41</f>
        <v>3140898.8816228</v>
      </c>
      <c r="M41" s="67"/>
      <c r="N41" s="82" t="n">
        <f aca="false">'High pensions'!L41</f>
        <v>758834.81556626</v>
      </c>
      <c r="O41" s="9"/>
      <c r="P41" s="82" t="n">
        <f aca="false">'High pensions'!X41</f>
        <v>20473024.4907244</v>
      </c>
      <c r="Q41" s="67"/>
      <c r="R41" s="82" t="n">
        <f aca="false">'High SIPA income'!G36</f>
        <v>21329875.9593605</v>
      </c>
      <c r="S41" s="67"/>
      <c r="T41" s="82" t="n">
        <f aca="false">'High SIPA income'!J36</f>
        <v>81556629.4272252</v>
      </c>
      <c r="U41" s="9"/>
      <c r="V41" s="82" t="n">
        <f aca="false">'High SIPA income'!F36</f>
        <v>104617.96129634</v>
      </c>
      <c r="W41" s="67"/>
      <c r="X41" s="82" t="n">
        <f aca="false">'High SIPA income'!M36</f>
        <v>262770.156581222</v>
      </c>
      <c r="Y41" s="9"/>
      <c r="Z41" s="9" t="n">
        <f aca="false">R41+V41-N41-L41-F41</f>
        <v>-664500.330937997</v>
      </c>
      <c r="AA41" s="9"/>
      <c r="AB41" s="9" t="n">
        <f aca="false">T41-P41-D41</f>
        <v>-39043356.9838716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-0.00753234526160601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11640252</v>
      </c>
      <c r="AX41" s="7"/>
      <c r="AY41" s="40" t="n">
        <f aca="false">(AW41-AW40)/AW40</f>
        <v>0.00648337652298649</v>
      </c>
      <c r="AZ41" s="12" t="n">
        <f aca="false">workers_and_wage_high!B29</f>
        <v>6234.18426317016</v>
      </c>
      <c r="BA41" s="40" t="n">
        <f aca="false">(AZ41-AZ40)/AZ40</f>
        <v>0.0255846286899306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0.0143417644589597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103184849.202204</v>
      </c>
      <c r="E42" s="6"/>
      <c r="F42" s="81" t="n">
        <f aca="false">'High pensions'!I42</f>
        <v>18755067.7647785</v>
      </c>
      <c r="G42" s="81" t="n">
        <f aca="false">'High pensions'!K42</f>
        <v>396873.703302054</v>
      </c>
      <c r="H42" s="81" t="n">
        <f aca="false">'High pensions'!V42</f>
        <v>2183482.01889455</v>
      </c>
      <c r="I42" s="81" t="n">
        <f aca="false">'High pensions'!M42</f>
        <v>12274.4444320224</v>
      </c>
      <c r="J42" s="81" t="n">
        <f aca="false">'High pensions'!W42</f>
        <v>67530.3717183888</v>
      </c>
      <c r="K42" s="6"/>
      <c r="L42" s="81" t="n">
        <f aca="false">'High pensions'!N42</f>
        <v>3883393.36143922</v>
      </c>
      <c r="M42" s="8"/>
      <c r="N42" s="81" t="n">
        <f aca="false">'High pensions'!L42</f>
        <v>783032.007770266</v>
      </c>
      <c r="O42" s="6"/>
      <c r="P42" s="81" t="n">
        <f aca="false">'High pensions'!X42</f>
        <v>24458957.6883426</v>
      </c>
      <c r="Q42" s="8"/>
      <c r="R42" s="81" t="n">
        <f aca="false">'High SIPA income'!G37</f>
        <v>18846043.3920618</v>
      </c>
      <c r="S42" s="8"/>
      <c r="T42" s="81" t="n">
        <f aca="false">'High SIPA income'!J37</f>
        <v>72059480.3281674</v>
      </c>
      <c r="U42" s="6"/>
      <c r="V42" s="81" t="n">
        <f aca="false">'High SIPA income'!F37</f>
        <v>108938.429673622</v>
      </c>
      <c r="W42" s="8"/>
      <c r="X42" s="81" t="n">
        <f aca="false">'High SIPA income'!M37</f>
        <v>273621.927519356</v>
      </c>
      <c r="Y42" s="6"/>
      <c r="Z42" s="6" t="n">
        <f aca="false">R42+V42-N42-L42-F42</f>
        <v>-4466511.3122525</v>
      </c>
      <c r="AA42" s="6"/>
      <c r="AB42" s="6" t="n">
        <f aca="false">T42-P42-D42</f>
        <v>-55584326.5623789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-0.0105925619092612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11659076</v>
      </c>
      <c r="AX42" s="5"/>
      <c r="AY42" s="61" t="n">
        <f aca="false">(AW42-AW41)/AW41</f>
        <v>0.00161714712018262</v>
      </c>
      <c r="AZ42" s="11" t="n">
        <f aca="false">workers_and_wage_high!B30</f>
        <v>6341.95955237153</v>
      </c>
      <c r="BA42" s="61" t="n">
        <f aca="false">(AZ42-AZ41)/AZ41</f>
        <v>0.0172877933425992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0.0165562514853796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106056385.143357</v>
      </c>
      <c r="E43" s="9"/>
      <c r="F43" s="82" t="n">
        <f aca="false">'High pensions'!I43</f>
        <v>19277003.4131001</v>
      </c>
      <c r="G43" s="82" t="n">
        <f aca="false">'High pensions'!K43</f>
        <v>417169.275411251</v>
      </c>
      <c r="H43" s="82" t="n">
        <f aca="false">'High pensions'!V43</f>
        <v>2295142.26847748</v>
      </c>
      <c r="I43" s="82" t="n">
        <f aca="false">'High pensions'!M43</f>
        <v>12902.1425384925</v>
      </c>
      <c r="J43" s="82" t="n">
        <f aca="false">'High pensions'!W43</f>
        <v>70983.7814993047</v>
      </c>
      <c r="K43" s="9"/>
      <c r="L43" s="82" t="n">
        <f aca="false">'High pensions'!N43</f>
        <v>3273252.42702705</v>
      </c>
      <c r="M43" s="67"/>
      <c r="N43" s="82" t="n">
        <f aca="false">'High pensions'!L43</f>
        <v>805739.565378912</v>
      </c>
      <c r="O43" s="9"/>
      <c r="P43" s="82" t="n">
        <f aca="false">'High pensions'!X43</f>
        <v>21417863.7613399</v>
      </c>
      <c r="Q43" s="67"/>
      <c r="R43" s="82" t="n">
        <f aca="false">'High SIPA income'!G38</f>
        <v>22602717.8408205</v>
      </c>
      <c r="S43" s="67"/>
      <c r="T43" s="82" t="n">
        <f aca="false">'High SIPA income'!J38</f>
        <v>86423450.680357</v>
      </c>
      <c r="U43" s="9"/>
      <c r="V43" s="82" t="n">
        <f aca="false">'High SIPA income'!F38</f>
        <v>110442.216974324</v>
      </c>
      <c r="W43" s="67"/>
      <c r="X43" s="82" t="n">
        <f aca="false">'High SIPA income'!M38</f>
        <v>277399.00766481</v>
      </c>
      <c r="Y43" s="9"/>
      <c r="Z43" s="9" t="n">
        <f aca="false">R43+V43-N43-L43-F43</f>
        <v>-642835.347711265</v>
      </c>
      <c r="AA43" s="9"/>
      <c r="AB43" s="9" t="n">
        <f aca="false">T43-P43-D43</f>
        <v>-41050798.2243398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-0.00772956650835571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11762774</v>
      </c>
      <c r="AX43" s="7"/>
      <c r="AY43" s="40" t="n">
        <f aca="false">(AW43-AW42)/AW42</f>
        <v>0.00889418681205955</v>
      </c>
      <c r="AZ43" s="12" t="n">
        <f aca="false">workers_and_wage_high!B31</f>
        <v>6465.68245951926</v>
      </c>
      <c r="BA43" s="40" t="n">
        <f aca="false">(AZ43-AZ42)/AZ42</f>
        <v>0.019508624444232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0.014537229522742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108702593.944139</v>
      </c>
      <c r="E44" s="9"/>
      <c r="F44" s="82" t="n">
        <f aca="false">'High pensions'!I44</f>
        <v>19757983.1864112</v>
      </c>
      <c r="G44" s="82" t="n">
        <f aca="false">'High pensions'!K44</f>
        <v>450790.3738354</v>
      </c>
      <c r="H44" s="82" t="n">
        <f aca="false">'High pensions'!V44</f>
        <v>2480115.63217939</v>
      </c>
      <c r="I44" s="82" t="n">
        <f aca="false">'High pensions'!M44</f>
        <v>13941.9703248062</v>
      </c>
      <c r="J44" s="82" t="n">
        <f aca="false">'High pensions'!W44</f>
        <v>76704.6071808061</v>
      </c>
      <c r="K44" s="9"/>
      <c r="L44" s="82" t="n">
        <f aca="false">'High pensions'!N44</f>
        <v>3351118.73019594</v>
      </c>
      <c r="M44" s="67"/>
      <c r="N44" s="82" t="n">
        <f aca="false">'High pensions'!L44</f>
        <v>828403.620079469</v>
      </c>
      <c r="O44" s="9"/>
      <c r="P44" s="82" t="n">
        <f aca="false">'High pensions'!X44</f>
        <v>21946603.3206294</v>
      </c>
      <c r="Q44" s="67"/>
      <c r="R44" s="82" t="n">
        <f aca="false">'High SIPA income'!G39</f>
        <v>19919902.9398875</v>
      </c>
      <c r="S44" s="67"/>
      <c r="T44" s="82" t="n">
        <f aca="false">'High SIPA income'!J39</f>
        <v>76165475.3825115</v>
      </c>
      <c r="U44" s="9"/>
      <c r="V44" s="82" t="n">
        <f aca="false">'High SIPA income'!F39</f>
        <v>111266.537633665</v>
      </c>
      <c r="W44" s="67"/>
      <c r="X44" s="82" t="n">
        <f aca="false">'High SIPA income'!M39</f>
        <v>279469.463502835</v>
      </c>
      <c r="Y44" s="9"/>
      <c r="Z44" s="9" t="n">
        <f aca="false">R44+V44-N44-L44-F44</f>
        <v>-3906336.05916549</v>
      </c>
      <c r="AA44" s="9"/>
      <c r="AB44" s="9" t="n">
        <f aca="false">T44-P44-D44</f>
        <v>-54483721.8822568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-0.0101271853943602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11811618</v>
      </c>
      <c r="AX44" s="7"/>
      <c r="AY44" s="40" t="n">
        <f aca="false">(AW44-AW43)/AW43</f>
        <v>0.00415242186919514</v>
      </c>
      <c r="AZ44" s="12" t="n">
        <f aca="false">workers_and_wage_high!B32</f>
        <v>6550.71915934861</v>
      </c>
      <c r="BA44" s="40" t="n">
        <f aca="false">(AZ44-AZ43)/AZ43</f>
        <v>0.0131520068239897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0.0168596164184366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111485581.798936</v>
      </c>
      <c r="E45" s="9"/>
      <c r="F45" s="82" t="n">
        <f aca="false">'High pensions'!I45</f>
        <v>20263824.1718741</v>
      </c>
      <c r="G45" s="82" t="n">
        <f aca="false">'High pensions'!K45</f>
        <v>479059.186300036</v>
      </c>
      <c r="H45" s="82" t="n">
        <f aca="false">'High pensions'!V45</f>
        <v>2635642.29771171</v>
      </c>
      <c r="I45" s="82" t="n">
        <f aca="false">'High pensions'!M45</f>
        <v>14816.2634938156</v>
      </c>
      <c r="J45" s="82" t="n">
        <f aca="false">'High pensions'!W45</f>
        <v>81514.7102385067</v>
      </c>
      <c r="K45" s="9"/>
      <c r="L45" s="82" t="n">
        <f aca="false">'High pensions'!N45</f>
        <v>3473046.16383297</v>
      </c>
      <c r="M45" s="67"/>
      <c r="N45" s="82" t="n">
        <f aca="false">'High pensions'!L45</f>
        <v>851201.96818623</v>
      </c>
      <c r="O45" s="9"/>
      <c r="P45" s="82" t="n">
        <f aca="false">'High pensions'!X45</f>
        <v>22704715.1380738</v>
      </c>
      <c r="Q45" s="67"/>
      <c r="R45" s="82" t="n">
        <f aca="false">'High SIPA income'!G40</f>
        <v>23550383.8767134</v>
      </c>
      <c r="S45" s="67" t="n">
        <f aca="false">SUM(T42:T45)/AVERAGE(AG42:AG45)</f>
        <v>0.060806636906268</v>
      </c>
      <c r="T45" s="82" t="n">
        <f aca="false">'High SIPA income'!J40</f>
        <v>90046933.90442</v>
      </c>
      <c r="U45" s="9"/>
      <c r="V45" s="82" t="n">
        <f aca="false">'High SIPA income'!F40</f>
        <v>112724.291047922</v>
      </c>
      <c r="W45" s="67"/>
      <c r="X45" s="82" t="n">
        <f aca="false">'High SIPA income'!M40</f>
        <v>283130.919797476</v>
      </c>
      <c r="Y45" s="9"/>
      <c r="Z45" s="9" t="n">
        <f aca="false">R45+V45-N45-L45-F45</f>
        <v>-924964.136131976</v>
      </c>
      <c r="AA45" s="9"/>
      <c r="AB45" s="9" t="n">
        <f aca="false">T45-P45-D45</f>
        <v>-44143363.0325901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-0.00814319396538535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11915730</v>
      </c>
      <c r="AX45" s="7"/>
      <c r="AY45" s="40" t="n">
        <f aca="false">(AW45-AW44)/AW44</f>
        <v>0.00881437242552206</v>
      </c>
      <c r="AZ45" s="12" t="n">
        <f aca="false">workers_and_wage_high!B33</f>
        <v>6590.52552419497</v>
      </c>
      <c r="BA45" s="40" t="n">
        <f aca="false">(AZ45-AZ44)/AZ44</f>
        <v>0.00607664042344911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0.0146449689017277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113936634.419341</v>
      </c>
      <c r="E46" s="6"/>
      <c r="F46" s="81" t="n">
        <f aca="false">'High pensions'!I46</f>
        <v>20709331.999294</v>
      </c>
      <c r="G46" s="81" t="n">
        <f aca="false">'High pensions'!K46</f>
        <v>511411.042947746</v>
      </c>
      <c r="H46" s="81" t="n">
        <f aca="false">'High pensions'!V46</f>
        <v>2813632.66764652</v>
      </c>
      <c r="I46" s="81" t="n">
        <f aca="false">'High pensions'!M46</f>
        <v>15816.8363798271</v>
      </c>
      <c r="J46" s="81" t="n">
        <f aca="false">'High pensions'!W46</f>
        <v>87019.5670406137</v>
      </c>
      <c r="K46" s="6"/>
      <c r="L46" s="81" t="n">
        <f aca="false">'High pensions'!N46</f>
        <v>4319934.75138758</v>
      </c>
      <c r="M46" s="8"/>
      <c r="N46" s="81" t="n">
        <f aca="false">'High pensions'!L46</f>
        <v>871748.207961451</v>
      </c>
      <c r="O46" s="6"/>
      <c r="P46" s="81" t="n">
        <f aca="false">'High pensions'!X46</f>
        <v>27212263.3939561</v>
      </c>
      <c r="Q46" s="8"/>
      <c r="R46" s="81" t="n">
        <f aca="false">'High SIPA income'!G41</f>
        <v>20568190.5731646</v>
      </c>
      <c r="S46" s="8"/>
      <c r="T46" s="81" t="n">
        <f aca="false">'High SIPA income'!J41</f>
        <v>78644259.3365379</v>
      </c>
      <c r="U46" s="6"/>
      <c r="V46" s="81" t="n">
        <f aca="false">'High SIPA income'!F41</f>
        <v>114788.559801504</v>
      </c>
      <c r="W46" s="8"/>
      <c r="X46" s="81" t="n">
        <f aca="false">'High SIPA income'!M41</f>
        <v>288315.767761278</v>
      </c>
      <c r="Y46" s="6"/>
      <c r="Z46" s="6" t="n">
        <f aca="false">R46+V46-N46-L46-F46</f>
        <v>-5218035.8256769</v>
      </c>
      <c r="AA46" s="6"/>
      <c r="AB46" s="6" t="n">
        <f aca="false">T46-P46-D46</f>
        <v>-62504638.476759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-0.0113984190638825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11899427</v>
      </c>
      <c r="AX46" s="5"/>
      <c r="AY46" s="61" t="n">
        <f aca="false">(AW46-AW45)/AW45</f>
        <v>-0.00136819145784606</v>
      </c>
      <c r="AZ46" s="11" t="n">
        <f aca="false">workers_and_wage_high!B34</f>
        <v>6650.37911531076</v>
      </c>
      <c r="BA46" s="61" t="n">
        <f aca="false">(AZ46-AZ45)/AZ45</f>
        <v>0.00908176303939032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0.0168929071588821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116141334.17852</v>
      </c>
      <c r="E47" s="9"/>
      <c r="F47" s="82" t="n">
        <f aca="false">'High pensions'!I47</f>
        <v>21110062.278052</v>
      </c>
      <c r="G47" s="82" t="n">
        <f aca="false">'High pensions'!K47</f>
        <v>525898.747782808</v>
      </c>
      <c r="H47" s="82" t="n">
        <f aca="false">'High pensions'!V47</f>
        <v>2893339.74508504</v>
      </c>
      <c r="I47" s="82" t="n">
        <f aca="false">'High pensions'!M47</f>
        <v>16264.9097252416</v>
      </c>
      <c r="J47" s="82" t="n">
        <f aca="false">'High pensions'!W47</f>
        <v>89484.7343840741</v>
      </c>
      <c r="K47" s="9"/>
      <c r="L47" s="82" t="n">
        <f aca="false">'High pensions'!N47</f>
        <v>3632936.22333298</v>
      </c>
      <c r="M47" s="67"/>
      <c r="N47" s="82" t="n">
        <f aca="false">'High pensions'!L47</f>
        <v>890271.564377792</v>
      </c>
      <c r="O47" s="9"/>
      <c r="P47" s="82" t="n">
        <f aca="false">'High pensions'!X47</f>
        <v>23749334.8077562</v>
      </c>
      <c r="Q47" s="67"/>
      <c r="R47" s="82" t="n">
        <f aca="false">'High SIPA income'!G42</f>
        <v>24030869.9166839</v>
      </c>
      <c r="S47" s="67"/>
      <c r="T47" s="82" t="n">
        <f aca="false">'High SIPA income'!J42</f>
        <v>91884113.9227891</v>
      </c>
      <c r="U47" s="9"/>
      <c r="V47" s="82" t="n">
        <f aca="false">'High SIPA income'!F42</f>
        <v>114499.358007967</v>
      </c>
      <c r="W47" s="67"/>
      <c r="X47" s="82" t="n">
        <f aca="false">'High SIPA income'!M42</f>
        <v>287589.376235104</v>
      </c>
      <c r="Y47" s="9"/>
      <c r="Z47" s="9" t="n">
        <f aca="false">R47+V47-N47-L47-F47</f>
        <v>-1487900.79107091</v>
      </c>
      <c r="AA47" s="9"/>
      <c r="AB47" s="9" t="n">
        <f aca="false">T47-P47-D47</f>
        <v>-48006555.0634873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-0.00860884275443535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11975188</v>
      </c>
      <c r="AX47" s="7"/>
      <c r="AY47" s="40" t="n">
        <f aca="false">(AW47-AW46)/AW46</f>
        <v>0.00636677715658073</v>
      </c>
      <c r="AZ47" s="12" t="n">
        <f aca="false">workers_and_wage_high!B35</f>
        <v>6658.42505179562</v>
      </c>
      <c r="BA47" s="40" t="n">
        <f aca="false">(AZ47-AZ46)/AZ46</f>
        <v>0.00120984628776115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0.0146824027106377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117826320.399057</v>
      </c>
      <c r="E48" s="9"/>
      <c r="F48" s="82" t="n">
        <f aca="false">'High pensions'!I48</f>
        <v>21416328.4691956</v>
      </c>
      <c r="G48" s="82" t="n">
        <f aca="false">'High pensions'!K48</f>
        <v>553201.980066065</v>
      </c>
      <c r="H48" s="82" t="n">
        <f aca="false">'High pensions'!V48</f>
        <v>3043554.07335164</v>
      </c>
      <c r="I48" s="82" t="n">
        <f aca="false">'High pensions'!M48</f>
        <v>17109.339589672</v>
      </c>
      <c r="J48" s="82" t="n">
        <f aca="false">'High pensions'!W48</f>
        <v>94130.5383510812</v>
      </c>
      <c r="K48" s="9"/>
      <c r="L48" s="82" t="n">
        <f aca="false">'High pensions'!N48</f>
        <v>3732779.21195371</v>
      </c>
      <c r="M48" s="67"/>
      <c r="N48" s="82" t="n">
        <f aca="false">'High pensions'!L48</f>
        <v>905494.257132862</v>
      </c>
      <c r="O48" s="9"/>
      <c r="P48" s="82" t="n">
        <f aca="false">'High pensions'!X48</f>
        <v>24351171.3144607</v>
      </c>
      <c r="Q48" s="67"/>
      <c r="R48" s="82" t="n">
        <f aca="false">'High SIPA income'!G43</f>
        <v>20986643.861406</v>
      </c>
      <c r="S48" s="67"/>
      <c r="T48" s="82" t="n">
        <f aca="false">'High SIPA income'!J43</f>
        <v>80244251.7521867</v>
      </c>
      <c r="U48" s="9"/>
      <c r="V48" s="82" t="n">
        <f aca="false">'High SIPA income'!F43</f>
        <v>113243.019115355</v>
      </c>
      <c r="W48" s="67"/>
      <c r="X48" s="82" t="n">
        <f aca="false">'High SIPA income'!M43</f>
        <v>284433.815149415</v>
      </c>
      <c r="Y48" s="9"/>
      <c r="Z48" s="9" t="n">
        <f aca="false">R48+V48-N48-L48-F48</f>
        <v>-4954715.05776075</v>
      </c>
      <c r="AA48" s="9"/>
      <c r="AB48" s="9" t="n">
        <f aca="false">T48-P48-D48</f>
        <v>-61933239.9613307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-0.0110691036468096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12042352</v>
      </c>
      <c r="AX48" s="7"/>
      <c r="AY48" s="40" t="n">
        <f aca="false">(AW48-AW47)/AW47</f>
        <v>0.00560859670846086</v>
      </c>
      <c r="AZ48" s="12" t="n">
        <f aca="false">workers_and_wage_high!B36</f>
        <v>6679.00153420292</v>
      </c>
      <c r="BA48" s="40" t="n">
        <f aca="false">(AZ48-AZ47)/AZ47</f>
        <v>0.00309029271145031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0.0169772765631054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119643699.554928</v>
      </c>
      <c r="E49" s="9"/>
      <c r="F49" s="82" t="n">
        <f aca="false">'High pensions'!I49</f>
        <v>21746658.6435011</v>
      </c>
      <c r="G49" s="82" t="n">
        <f aca="false">'High pensions'!K49</f>
        <v>578906.008368238</v>
      </c>
      <c r="H49" s="82" t="n">
        <f aca="false">'High pensions'!V49</f>
        <v>3184970.05315576</v>
      </c>
      <c r="I49" s="82" t="n">
        <f aca="false">'High pensions'!M49</f>
        <v>17904.309537162</v>
      </c>
      <c r="J49" s="82" t="n">
        <f aca="false">'High pensions'!W49</f>
        <v>98504.2284481161</v>
      </c>
      <c r="K49" s="9"/>
      <c r="L49" s="82" t="n">
        <f aca="false">'High pensions'!N49</f>
        <v>3729460.44177786</v>
      </c>
      <c r="M49" s="67"/>
      <c r="N49" s="82" t="n">
        <f aca="false">'High pensions'!L49</f>
        <v>921686.512727912</v>
      </c>
      <c r="O49" s="9"/>
      <c r="P49" s="82" t="n">
        <f aca="false">'High pensions'!X49</f>
        <v>24423035.2130376</v>
      </c>
      <c r="Q49" s="67"/>
      <c r="R49" s="82" t="n">
        <f aca="false">'High SIPA income'!G44</f>
        <v>24530391.3831875</v>
      </c>
      <c r="S49" s="67"/>
      <c r="T49" s="82" t="n">
        <f aca="false">'High SIPA income'!J44</f>
        <v>93794077.5443403</v>
      </c>
      <c r="U49" s="9"/>
      <c r="V49" s="82" t="n">
        <f aca="false">'High SIPA income'!F44</f>
        <v>113612.981982948</v>
      </c>
      <c r="W49" s="67"/>
      <c r="X49" s="82" t="n">
        <f aca="false">'High SIPA income'!M44</f>
        <v>285363.055209555</v>
      </c>
      <c r="Y49" s="9"/>
      <c r="Z49" s="9" t="n">
        <f aca="false">R49+V49-N49-L49-F49</f>
        <v>-1753801.23283647</v>
      </c>
      <c r="AA49" s="9"/>
      <c r="AB49" s="9" t="n">
        <f aca="false">T49-P49-D49</f>
        <v>-50272657.2236252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-0.00887397986764304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12066435</v>
      </c>
      <c r="AX49" s="7"/>
      <c r="AY49" s="40" t="n">
        <f aca="false">(AW49-AW48)/AW48</f>
        <v>0.00199985849940277</v>
      </c>
      <c r="AZ49" s="12" t="n">
        <f aca="false">workers_and_wage_high!B37</f>
        <v>6725.41144580352</v>
      </c>
      <c r="BA49" s="40" t="n">
        <f aca="false">(AZ49-AZ48)/AZ48</f>
        <v>0.00694863017517394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0.0148267872612504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121157740.642651</v>
      </c>
      <c r="E50" s="6"/>
      <c r="F50" s="81" t="n">
        <f aca="false">'High pensions'!I50</f>
        <v>22021853.5332399</v>
      </c>
      <c r="G50" s="81" t="n">
        <f aca="false">'High pensions'!K50</f>
        <v>607619.17799075</v>
      </c>
      <c r="H50" s="81" t="n">
        <f aca="false">'High pensions'!V50</f>
        <v>3342941.44066416</v>
      </c>
      <c r="I50" s="81" t="n">
        <f aca="false">'High pensions'!M50</f>
        <v>18792.3457110541</v>
      </c>
      <c r="J50" s="81" t="n">
        <f aca="false">'High pensions'!W50</f>
        <v>103389.94146384</v>
      </c>
      <c r="K50" s="6"/>
      <c r="L50" s="81" t="n">
        <f aca="false">'High pensions'!N50</f>
        <v>4591912.56886135</v>
      </c>
      <c r="M50" s="8"/>
      <c r="N50" s="81" t="n">
        <f aca="false">'High pensions'!L50</f>
        <v>934370.243365213</v>
      </c>
      <c r="O50" s="6"/>
      <c r="P50" s="81" t="n">
        <f aca="false">'High pensions'!X50</f>
        <v>28968085.5440597</v>
      </c>
      <c r="Q50" s="8"/>
      <c r="R50" s="81" t="n">
        <f aca="false">'High SIPA income'!G45</f>
        <v>21786859.1909656</v>
      </c>
      <c r="S50" s="8"/>
      <c r="T50" s="81" t="n">
        <f aca="false">'High SIPA income'!J45</f>
        <v>83303944.4207807</v>
      </c>
      <c r="U50" s="6"/>
      <c r="V50" s="81" t="n">
        <f aca="false">'High SIPA income'!F45</f>
        <v>109799.022732774</v>
      </c>
      <c r="W50" s="8"/>
      <c r="X50" s="81" t="n">
        <f aca="false">'High SIPA income'!M45</f>
        <v>275783.489168083</v>
      </c>
      <c r="Y50" s="6"/>
      <c r="Z50" s="6" t="n">
        <f aca="false">R50+V50-N50-L50-F50</f>
        <v>-5651478.1317681</v>
      </c>
      <c r="AA50" s="6"/>
      <c r="AB50" s="6" t="n">
        <f aca="false">T50-P50-D50</f>
        <v>-66821881.7659302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-0.011660972828203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12126116</v>
      </c>
      <c r="AX50" s="5"/>
      <c r="AY50" s="61" t="n">
        <f aca="false">(AW50-AW49)/AW49</f>
        <v>0.00494603418491046</v>
      </c>
      <c r="AZ50" s="11" t="n">
        <f aca="false">workers_and_wage_high!B38</f>
        <v>6774.24079166569</v>
      </c>
      <c r="BA50" s="61" t="n">
        <f aca="false">(AZ50-AZ49)/AZ49</f>
        <v>0.0072604250692561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0.0170144280480301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123021576.477942</v>
      </c>
      <c r="E51" s="9"/>
      <c r="F51" s="82" t="n">
        <f aca="false">'High pensions'!I51</f>
        <v>22360627.7589482</v>
      </c>
      <c r="G51" s="82" t="n">
        <f aca="false">'High pensions'!K51</f>
        <v>643463.096928132</v>
      </c>
      <c r="H51" s="82" t="n">
        <f aca="false">'High pensions'!V51</f>
        <v>3540144.1069918</v>
      </c>
      <c r="I51" s="82" t="n">
        <f aca="false">'High pensions'!M51</f>
        <v>19900.9205235505</v>
      </c>
      <c r="J51" s="82" t="n">
        <f aca="false">'High pensions'!W51</f>
        <v>109488.992999746</v>
      </c>
      <c r="K51" s="9"/>
      <c r="L51" s="82" t="n">
        <f aca="false">'High pensions'!N51</f>
        <v>3873684.10176249</v>
      </c>
      <c r="M51" s="67"/>
      <c r="N51" s="82" t="n">
        <f aca="false">'High pensions'!L51</f>
        <v>950712.326751243</v>
      </c>
      <c r="O51" s="9"/>
      <c r="P51" s="82" t="n">
        <f aca="false">'High pensions'!X51</f>
        <v>25331103.935065</v>
      </c>
      <c r="Q51" s="67"/>
      <c r="R51" s="82" t="n">
        <f aca="false">'High SIPA income'!G46</f>
        <v>25449125.7261115</v>
      </c>
      <c r="S51" s="67"/>
      <c r="T51" s="82" t="n">
        <f aca="false">'High SIPA income'!J46</f>
        <v>97306937.9327773</v>
      </c>
      <c r="U51" s="9"/>
      <c r="V51" s="82" t="n">
        <f aca="false">'High SIPA income'!F46</f>
        <v>109671.671567875</v>
      </c>
      <c r="W51" s="67"/>
      <c r="X51" s="82" t="n">
        <f aca="false">'High SIPA income'!M46</f>
        <v>275463.619758215</v>
      </c>
      <c r="Y51" s="9"/>
      <c r="Z51" s="9" t="n">
        <f aca="false">R51+V51-N51-L51-F51</f>
        <v>-1626226.78978263</v>
      </c>
      <c r="AA51" s="9"/>
      <c r="AB51" s="9" t="n">
        <f aca="false">T51-P51-D51</f>
        <v>-51045742.48023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-0.00884429883720631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12167976</v>
      </c>
      <c r="AX51" s="7"/>
      <c r="AY51" s="40" t="n">
        <f aca="false">(AW51-AW50)/AW50</f>
        <v>0.00345205340275485</v>
      </c>
      <c r="AZ51" s="12" t="n">
        <f aca="false">workers_and_wage_high!B39</f>
        <v>6813.85095703312</v>
      </c>
      <c r="BA51" s="40" t="n">
        <f aca="false">(AZ51-AZ50)/AZ50</f>
        <v>0.00584717410933459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0.0148429769650345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124685214.98106</v>
      </c>
      <c r="E52" s="9"/>
      <c r="F52" s="82" t="n">
        <f aca="false">'High pensions'!I52</f>
        <v>22663013.7497531</v>
      </c>
      <c r="G52" s="82" t="n">
        <f aca="false">'High pensions'!K52</f>
        <v>676604.623725391</v>
      </c>
      <c r="H52" s="82" t="n">
        <f aca="false">'High pensions'!V52</f>
        <v>3722479.00909906</v>
      </c>
      <c r="I52" s="82" t="n">
        <f aca="false">'High pensions'!M52</f>
        <v>20925.9161976924</v>
      </c>
      <c r="J52" s="82" t="n">
        <f aca="false">'High pensions'!W52</f>
        <v>115128.216776259</v>
      </c>
      <c r="K52" s="9"/>
      <c r="L52" s="82" t="n">
        <f aca="false">'High pensions'!N52</f>
        <v>3930010.08683533</v>
      </c>
      <c r="M52" s="67"/>
      <c r="N52" s="82" t="n">
        <f aca="false">'High pensions'!L52</f>
        <v>964629.017930362</v>
      </c>
      <c r="O52" s="9"/>
      <c r="P52" s="82" t="n">
        <f aca="false">'High pensions'!X52</f>
        <v>25699945.2681502</v>
      </c>
      <c r="Q52" s="67"/>
      <c r="R52" s="82" t="n">
        <f aca="false">'High SIPA income'!G47</f>
        <v>22287543.3134249</v>
      </c>
      <c r="S52" s="67"/>
      <c r="T52" s="82" t="n">
        <f aca="false">'High SIPA income'!J47</f>
        <v>85218353.5581479</v>
      </c>
      <c r="U52" s="9"/>
      <c r="V52" s="82" t="n">
        <f aca="false">'High SIPA income'!F47</f>
        <v>107373.574354968</v>
      </c>
      <c r="W52" s="67"/>
      <c r="X52" s="82" t="n">
        <f aca="false">'High SIPA income'!M47</f>
        <v>269691.462119204</v>
      </c>
      <c r="Y52" s="9"/>
      <c r="Z52" s="9" t="n">
        <f aca="false">R52+V52-N52-L52-F52</f>
        <v>-5162735.96673894</v>
      </c>
      <c r="AA52" s="9"/>
      <c r="AB52" s="9" t="n">
        <f aca="false">T52-P52-D52</f>
        <v>-65166806.6910621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-0.011199064726876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12205629</v>
      </c>
      <c r="AX52" s="7"/>
      <c r="AY52" s="40" t="n">
        <f aca="false">(AW52-AW51)/AW51</f>
        <v>0.00309443411130988</v>
      </c>
      <c r="AZ52" s="12" t="n">
        <f aca="false">workers_and_wage_high!B40</f>
        <v>6827.82560847212</v>
      </c>
      <c r="BA52" s="40" t="n">
        <f aca="false">(AZ52-AZ51)/AZ51</f>
        <v>0.00205091827325354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0.0170439165326125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126787773.58307</v>
      </c>
      <c r="E53" s="9"/>
      <c r="F53" s="82" t="n">
        <f aca="false">'High pensions'!I53</f>
        <v>23045178.6641277</v>
      </c>
      <c r="G53" s="82" t="n">
        <f aca="false">'High pensions'!K53</f>
        <v>765412.410133402</v>
      </c>
      <c r="H53" s="82" t="n">
        <f aca="false">'High pensions'!V53</f>
        <v>4211073.24738281</v>
      </c>
      <c r="I53" s="82" t="n">
        <f aca="false">'High pensions'!M53</f>
        <v>23672.5487670124</v>
      </c>
      <c r="J53" s="82" t="n">
        <f aca="false">'High pensions'!W53</f>
        <v>130239.378785036</v>
      </c>
      <c r="K53" s="9"/>
      <c r="L53" s="82" t="n">
        <f aca="false">'High pensions'!N53</f>
        <v>3945198.54313619</v>
      </c>
      <c r="M53" s="67"/>
      <c r="N53" s="82" t="n">
        <f aca="false">'High pensions'!L53</f>
        <v>983934.691255365</v>
      </c>
      <c r="O53" s="9"/>
      <c r="P53" s="82" t="n">
        <f aca="false">'High pensions'!X53</f>
        <v>25884972.3586379</v>
      </c>
      <c r="Q53" s="67"/>
      <c r="R53" s="82" t="n">
        <f aca="false">'High SIPA income'!G48</f>
        <v>26032411.3687995</v>
      </c>
      <c r="S53" s="67"/>
      <c r="T53" s="82" t="n">
        <f aca="false">'High SIPA income'!J48</f>
        <v>99537181.1419533</v>
      </c>
      <c r="U53" s="9"/>
      <c r="V53" s="82" t="n">
        <f aca="false">'High SIPA income'!F48</f>
        <v>111215.795190473</v>
      </c>
      <c r="W53" s="67"/>
      <c r="X53" s="82" t="n">
        <f aca="false">'High SIPA income'!M48</f>
        <v>279342.013114988</v>
      </c>
      <c r="Y53" s="9"/>
      <c r="Z53" s="9" t="n">
        <f aca="false">R53+V53-N53-L53-F53</f>
        <v>-1830684.7345293</v>
      </c>
      <c r="AA53" s="9"/>
      <c r="AB53" s="9" t="n">
        <f aca="false">T53-P53-D53</f>
        <v>-53135564.7997544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-0.00901787807027504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12293008</v>
      </c>
      <c r="AX53" s="7"/>
      <c r="AY53" s="40" t="n">
        <f aca="false">(AW53-AW52)/AW52</f>
        <v>0.00715891004060504</v>
      </c>
      <c r="AZ53" s="12" t="n">
        <f aca="false">workers_and_wage_high!B41</f>
        <v>6871.36344954591</v>
      </c>
      <c r="BA53" s="40" t="n">
        <f aca="false">(AZ53-AZ52)/AZ52</f>
        <v>0.00637653091487259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0.0148236175640451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128104688.762757</v>
      </c>
      <c r="E54" s="6"/>
      <c r="F54" s="81" t="n">
        <f aca="false">'High pensions'!I54</f>
        <v>23284543.5866571</v>
      </c>
      <c r="G54" s="81" t="n">
        <f aca="false">'High pensions'!K54</f>
        <v>846085.587687554</v>
      </c>
      <c r="H54" s="81" t="n">
        <f aca="false">'High pensions'!V54</f>
        <v>4654913.26785027</v>
      </c>
      <c r="I54" s="81" t="n">
        <f aca="false">'High pensions'!M54</f>
        <v>26167.5954954912</v>
      </c>
      <c r="J54" s="81" t="n">
        <f aca="false">'High pensions'!W54</f>
        <v>143966.389727327</v>
      </c>
      <c r="K54" s="6"/>
      <c r="L54" s="81" t="n">
        <f aca="false">'High pensions'!N54</f>
        <v>4870476.66655108</v>
      </c>
      <c r="M54" s="8"/>
      <c r="N54" s="81" t="n">
        <f aca="false">'High pensions'!L54</f>
        <v>996804.606508032</v>
      </c>
      <c r="O54" s="6"/>
      <c r="P54" s="81" t="n">
        <f aca="false">'High pensions'!X54</f>
        <v>30757051.4161062</v>
      </c>
      <c r="Q54" s="8"/>
      <c r="R54" s="81" t="n">
        <f aca="false">'High SIPA income'!G49</f>
        <v>22774584.4102713</v>
      </c>
      <c r="S54" s="8"/>
      <c r="T54" s="81" t="n">
        <f aca="false">'High SIPA income'!J49</f>
        <v>87080597.40462</v>
      </c>
      <c r="U54" s="6"/>
      <c r="V54" s="81" t="n">
        <f aca="false">'High SIPA income'!F49</f>
        <v>109281.186276037</v>
      </c>
      <c r="W54" s="8"/>
      <c r="X54" s="81" t="n">
        <f aca="false">'High SIPA income'!M49</f>
        <v>274482.833285151</v>
      </c>
      <c r="Y54" s="6"/>
      <c r="Z54" s="6" t="n">
        <f aca="false">R54+V54-N54-L54-F54</f>
        <v>-6267959.26316886</v>
      </c>
      <c r="AA54" s="6"/>
      <c r="AB54" s="6" t="n">
        <f aca="false">T54-P54-D54</f>
        <v>-71781142.7742428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-0.0121028067865012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12364920</v>
      </c>
      <c r="AX54" s="5"/>
      <c r="AY54" s="61" t="n">
        <f aca="false">(AW54-AW53)/AW53</f>
        <v>0.00584982943149472</v>
      </c>
      <c r="AZ54" s="11" t="n">
        <f aca="false">workers_and_wage_high!B42</f>
        <v>6888.20918860464</v>
      </c>
      <c r="BA54" s="61" t="n">
        <f aca="false">(AZ54-AZ53)/AZ53</f>
        <v>0.00245158609094447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0.0171676445719903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129129754.74399</v>
      </c>
      <c r="E55" s="9"/>
      <c r="F55" s="82" t="n">
        <f aca="false">'High pensions'!I55</f>
        <v>23470861.462683</v>
      </c>
      <c r="G55" s="82" t="n">
        <f aca="false">'High pensions'!K55</f>
        <v>923452.721219981</v>
      </c>
      <c r="H55" s="82" t="n">
        <f aca="false">'High pensions'!V55</f>
        <v>5080564.40955088</v>
      </c>
      <c r="I55" s="82" t="n">
        <f aca="false">'High pensions'!M55</f>
        <v>28560.3934397933</v>
      </c>
      <c r="J55" s="82" t="n">
        <f aca="false">'High pensions'!W55</f>
        <v>157130.858027347</v>
      </c>
      <c r="K55" s="9"/>
      <c r="L55" s="82" t="n">
        <f aca="false">'High pensions'!N55</f>
        <v>4048947.38124388</v>
      </c>
      <c r="M55" s="67"/>
      <c r="N55" s="82" t="n">
        <f aca="false">'High pensions'!L55</f>
        <v>1006563.18684028</v>
      </c>
      <c r="O55" s="9"/>
      <c r="P55" s="82" t="n">
        <f aca="false">'High pensions'!X55</f>
        <v>26547820.8790026</v>
      </c>
      <c r="Q55" s="67"/>
      <c r="R55" s="82" t="n">
        <f aca="false">'High SIPA income'!G50</f>
        <v>26523666.0339068</v>
      </c>
      <c r="S55" s="67"/>
      <c r="T55" s="82" t="n">
        <f aca="false">'High SIPA income'!J50</f>
        <v>101415535.931868</v>
      </c>
      <c r="U55" s="9"/>
      <c r="V55" s="82" t="n">
        <f aca="false">'High SIPA income'!F50</f>
        <v>115484.910783446</v>
      </c>
      <c r="W55" s="67"/>
      <c r="X55" s="82" t="n">
        <f aca="false">'High SIPA income'!M50</f>
        <v>290064.800664357</v>
      </c>
      <c r="Y55" s="9"/>
      <c r="Z55" s="9" t="n">
        <f aca="false">R55+V55-N55-L55-F55</f>
        <v>-1887221.08607688</v>
      </c>
      <c r="AA55" s="9"/>
      <c r="AB55" s="9" t="n">
        <f aca="false">T55-P55-D55</f>
        <v>-54262039.6911247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-0.00908363443775822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12466721</v>
      </c>
      <c r="AX55" s="7"/>
      <c r="AY55" s="40" t="n">
        <f aca="false">(AW55-AW54)/AW54</f>
        <v>0.00823304962749456</v>
      </c>
      <c r="AZ55" s="12" t="n">
        <f aca="false">workers_and_wage_high!B43</f>
        <v>6909.8030965855</v>
      </c>
      <c r="BA55" s="40" t="n">
        <f aca="false">(AZ55-AZ54)/AZ54</f>
        <v>0.00313490885506078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0.0149032507796628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130845051.191322</v>
      </c>
      <c r="E56" s="9"/>
      <c r="F56" s="82" t="n">
        <f aca="false">'High pensions'!I56</f>
        <v>23782636.8963356</v>
      </c>
      <c r="G56" s="82" t="n">
        <f aca="false">'High pensions'!K56</f>
        <v>988854.664471067</v>
      </c>
      <c r="H56" s="82" t="n">
        <f aca="false">'High pensions'!V56</f>
        <v>5440386.60462542</v>
      </c>
      <c r="I56" s="82" t="n">
        <f aca="false">'High pensions'!M56</f>
        <v>30583.1339527136</v>
      </c>
      <c r="J56" s="82" t="n">
        <f aca="false">'High pensions'!W56</f>
        <v>168259.379524499</v>
      </c>
      <c r="K56" s="9"/>
      <c r="L56" s="82" t="n">
        <f aca="false">'High pensions'!N56</f>
        <v>4093337.07620002</v>
      </c>
      <c r="M56" s="67"/>
      <c r="N56" s="82" t="n">
        <f aca="false">'High pensions'!L56</f>
        <v>1022095.85477269</v>
      </c>
      <c r="O56" s="9"/>
      <c r="P56" s="82" t="n">
        <f aca="false">'High pensions'!X56</f>
        <v>26863615.3732359</v>
      </c>
      <c r="Q56" s="67"/>
      <c r="R56" s="82" t="n">
        <f aca="false">'High SIPA income'!G51</f>
        <v>23353993.3607267</v>
      </c>
      <c r="S56" s="67"/>
      <c r="T56" s="82" t="n">
        <f aca="false">'High SIPA income'!J51</f>
        <v>89296017.7450449</v>
      </c>
      <c r="U56" s="9"/>
      <c r="V56" s="82" t="n">
        <f aca="false">'High SIPA income'!F51</f>
        <v>117741.3862222</v>
      </c>
      <c r="W56" s="67"/>
      <c r="X56" s="82" t="n">
        <f aca="false">'High SIPA income'!M51</f>
        <v>295732.416406589</v>
      </c>
      <c r="Y56" s="9"/>
      <c r="Z56" s="9" t="n">
        <f aca="false">R56+V56-N56-L56-F56</f>
        <v>-5426335.08035942</v>
      </c>
      <c r="AA56" s="9"/>
      <c r="AB56" s="9" t="n">
        <f aca="false">T56-P56-D56</f>
        <v>-68412648.8195134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-0.0113592947999279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12565339</v>
      </c>
      <c r="AX56" s="7"/>
      <c r="AY56" s="40" t="n">
        <f aca="false">(AW56-AW55)/AW55</f>
        <v>0.00791050028311374</v>
      </c>
      <c r="AZ56" s="12" t="n">
        <f aca="false">workers_and_wage_high!B44</f>
        <v>6920.49803034171</v>
      </c>
      <c r="BA56" s="40" t="n">
        <f aca="false">(AZ56-AZ55)/AZ55</f>
        <v>0.00154779139241957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0.0171780109618738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131981452.831114</v>
      </c>
      <c r="E57" s="9"/>
      <c r="F57" s="82" t="n">
        <f aca="false">'High pensions'!I57</f>
        <v>23989191.3462097</v>
      </c>
      <c r="G57" s="82" t="n">
        <f aca="false">'High pensions'!K57</f>
        <v>1044756.72881398</v>
      </c>
      <c r="H57" s="82" t="n">
        <f aca="false">'High pensions'!V57</f>
        <v>5747943.26886462</v>
      </c>
      <c r="I57" s="82" t="n">
        <f aca="false">'High pensions'!M57</f>
        <v>32312.0637777519</v>
      </c>
      <c r="J57" s="82" t="n">
        <f aca="false">'High pensions'!W57</f>
        <v>177771.441305091</v>
      </c>
      <c r="K57" s="9"/>
      <c r="L57" s="82" t="n">
        <f aca="false">'High pensions'!N57</f>
        <v>4034229.2478072</v>
      </c>
      <c r="M57" s="67"/>
      <c r="N57" s="82" t="n">
        <f aca="false">'High pensions'!L57</f>
        <v>1032219.00178811</v>
      </c>
      <c r="O57" s="9"/>
      <c r="P57" s="82" t="n">
        <f aca="false">'High pensions'!X57</f>
        <v>26612599.1387863</v>
      </c>
      <c r="Q57" s="67"/>
      <c r="R57" s="82" t="n">
        <f aca="false">'High SIPA income'!G52</f>
        <v>27137366.9727068</v>
      </c>
      <c r="S57" s="67"/>
      <c r="T57" s="82" t="n">
        <f aca="false">'High SIPA income'!J52</f>
        <v>103762074.661873</v>
      </c>
      <c r="U57" s="9"/>
      <c r="V57" s="82" t="n">
        <f aca="false">'High SIPA income'!F52</f>
        <v>115304.883427151</v>
      </c>
      <c r="W57" s="67"/>
      <c r="X57" s="82" t="n">
        <f aca="false">'High SIPA income'!M52</f>
        <v>289612.623848671</v>
      </c>
      <c r="Y57" s="9"/>
      <c r="Z57" s="9" t="n">
        <f aca="false">R57+V57-N57-L57-F57</f>
        <v>-1802967.73967104</v>
      </c>
      <c r="AA57" s="9"/>
      <c r="AB57" s="9" t="n">
        <f aca="false">T57-P57-D57</f>
        <v>-54831977.3080269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-0.008991095597103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12539573</v>
      </c>
      <c r="AX57" s="7"/>
      <c r="AY57" s="40" t="n">
        <f aca="false">(AW57-AW56)/AW56</f>
        <v>-0.00205056146913346</v>
      </c>
      <c r="AZ57" s="12" t="n">
        <f aca="false">workers_and_wage_high!B45</f>
        <v>6963.66827660147</v>
      </c>
      <c r="BA57" s="40" t="n">
        <f aca="false">(AZ57-AZ56)/AZ56</f>
        <v>0.00623802594415681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0.0149025599369183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133833609.914692</v>
      </c>
      <c r="E58" s="6"/>
      <c r="F58" s="81" t="n">
        <f aca="false">'High pensions'!I58</f>
        <v>24325842.8205501</v>
      </c>
      <c r="G58" s="81" t="n">
        <f aca="false">'High pensions'!K58</f>
        <v>1160895.31490997</v>
      </c>
      <c r="H58" s="81" t="n">
        <f aca="false">'High pensions'!V58</f>
        <v>6386903.50314204</v>
      </c>
      <c r="I58" s="81" t="n">
        <f aca="false">'High pensions'!M58</f>
        <v>35903.9788116489</v>
      </c>
      <c r="J58" s="81" t="n">
        <f aca="false">'High pensions'!W58</f>
        <v>197533.098035323</v>
      </c>
      <c r="K58" s="6"/>
      <c r="L58" s="81" t="n">
        <f aca="false">'High pensions'!N58</f>
        <v>4999741.00135116</v>
      </c>
      <c r="M58" s="8"/>
      <c r="N58" s="81" t="n">
        <f aca="false">'High pensions'!L58</f>
        <v>1048411.65465202</v>
      </c>
      <c r="O58" s="6"/>
      <c r="P58" s="81" t="n">
        <f aca="false">'High pensions'!X58</f>
        <v>31711731.416228</v>
      </c>
      <c r="Q58" s="8"/>
      <c r="R58" s="81" t="n">
        <f aca="false">'High SIPA income'!G53</f>
        <v>23912802.9866149</v>
      </c>
      <c r="S58" s="8"/>
      <c r="T58" s="81" t="n">
        <f aca="false">'High SIPA income'!J53</f>
        <v>91432674.7826088</v>
      </c>
      <c r="U58" s="6"/>
      <c r="V58" s="81" t="n">
        <f aca="false">'High SIPA income'!F53</f>
        <v>115476.235606378</v>
      </c>
      <c r="W58" s="8"/>
      <c r="X58" s="81" t="n">
        <f aca="false">'High SIPA income'!M53</f>
        <v>290043.011120685</v>
      </c>
      <c r="Y58" s="6"/>
      <c r="Z58" s="6" t="n">
        <f aca="false">R58+V58-N58-L58-F58</f>
        <v>-6345716.25433193</v>
      </c>
      <c r="AA58" s="6"/>
      <c r="AB58" s="6" t="n">
        <f aca="false">T58-P58-D58</f>
        <v>-74112666.5483108</v>
      </c>
      <c r="AC58" s="50"/>
      <c r="AD58" s="6"/>
      <c r="AE58" s="6"/>
      <c r="AF58" s="6"/>
      <c r="AG58" s="6" t="n">
        <f aca="false">BF58/100*$AG$57</f>
        <v>6159995733.8744</v>
      </c>
      <c r="AH58" s="61" t="n">
        <f aca="false">(AG58-AG57)/AG57</f>
        <v>0.0100877852694814</v>
      </c>
      <c r="AI58" s="61"/>
      <c r="AJ58" s="61" t="n">
        <f aca="false">AB58/AG58</f>
        <v>-0.0120312853693645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0.00686808240708748</v>
      </c>
      <c r="AV58" s="5"/>
      <c r="AW58" s="5" t="n">
        <f aca="false">workers_and_wage_high!C46</f>
        <v>12604236</v>
      </c>
      <c r="AX58" s="5"/>
      <c r="AY58" s="61" t="n">
        <f aca="false">(AW58-AW57)/AW57</f>
        <v>0.0051567146664404</v>
      </c>
      <c r="AZ58" s="11" t="n">
        <f aca="false">workers_and_wage_high!B46</f>
        <v>6997.83045193895</v>
      </c>
      <c r="BA58" s="61" t="n">
        <f aca="false">(AZ58-AZ57)/AZ57</f>
        <v>0.00490577293181329</v>
      </c>
      <c r="BB58" s="66"/>
      <c r="BC58" s="66"/>
      <c r="BD58" s="66"/>
      <c r="BE58" s="66"/>
      <c r="BF58" s="5" t="n">
        <f aca="false">BF57*(1+AY58)*(1+BA58)*(1-BE58)</f>
        <v>101.008778526948</v>
      </c>
      <c r="BG58" s="5"/>
      <c r="BH58" s="5"/>
      <c r="BI58" s="61" t="n">
        <f aca="false">T65/AG65</f>
        <v>0.0172359403735591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136013803.837104</v>
      </c>
      <c r="E59" s="9"/>
      <c r="F59" s="82" t="n">
        <f aca="false">'High pensions'!I59</f>
        <v>24722118.8733946</v>
      </c>
      <c r="G59" s="82" t="n">
        <f aca="false">'High pensions'!K59</f>
        <v>1249035.49535564</v>
      </c>
      <c r="H59" s="82" t="n">
        <f aca="false">'High pensions'!V59</f>
        <v>6871824.77039661</v>
      </c>
      <c r="I59" s="82" t="n">
        <f aca="false">'High pensions'!M59</f>
        <v>38629.963773886</v>
      </c>
      <c r="J59" s="82" t="n">
        <f aca="false">'High pensions'!W59</f>
        <v>212530.663001958</v>
      </c>
      <c r="K59" s="9"/>
      <c r="L59" s="82" t="n">
        <f aca="false">'High pensions'!N59</f>
        <v>4148298.53941439</v>
      </c>
      <c r="M59" s="67"/>
      <c r="N59" s="82" t="n">
        <f aca="false">'High pensions'!L59</f>
        <v>1066218.48363432</v>
      </c>
      <c r="O59" s="9"/>
      <c r="P59" s="82" t="n">
        <f aca="false">'High pensions'!X59</f>
        <v>27391560.3528476</v>
      </c>
      <c r="Q59" s="67"/>
      <c r="R59" s="82" t="n">
        <f aca="false">'High SIPA income'!G54</f>
        <v>27570985.3785691</v>
      </c>
      <c r="S59" s="67"/>
      <c r="T59" s="82" t="n">
        <f aca="false">'High SIPA income'!J54</f>
        <v>105420052.219132</v>
      </c>
      <c r="U59" s="9"/>
      <c r="V59" s="82" t="n">
        <f aca="false">'High SIPA income'!F54</f>
        <v>114994.395247389</v>
      </c>
      <c r="W59" s="67"/>
      <c r="X59" s="82" t="n">
        <f aca="false">'High SIPA income'!M54</f>
        <v>288832.767057336</v>
      </c>
      <c r="Y59" s="9"/>
      <c r="Z59" s="9" t="n">
        <f aca="false">R59+V59-N59-L59-F59</f>
        <v>-2250656.12262681</v>
      </c>
      <c r="AA59" s="9"/>
      <c r="AB59" s="9" t="n">
        <f aca="false">T59-P59-D59</f>
        <v>-57985311.9708194</v>
      </c>
      <c r="AC59" s="50"/>
      <c r="AD59" s="9"/>
      <c r="AE59" s="9"/>
      <c r="AF59" s="9"/>
      <c r="AG59" s="9" t="n">
        <f aca="false">BF59/100*$AG$57</f>
        <v>6185201154.75907</v>
      </c>
      <c r="AH59" s="40" t="n">
        <f aca="false">(AG59-AG58)/AG58</f>
        <v>0.00409179193843708</v>
      </c>
      <c r="AI59" s="40"/>
      <c r="AJ59" s="40" t="n">
        <f aca="false">AB59/AG59</f>
        <v>-0.0093748465926939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12638547</v>
      </c>
      <c r="AX59" s="7"/>
      <c r="AY59" s="40" t="n">
        <f aca="false">(AW59-AW58)/AW58</f>
        <v>0.00272218006708221</v>
      </c>
      <c r="AZ59" s="12" t="n">
        <f aca="false">workers_and_wage_high!B47</f>
        <v>7007.38874420697</v>
      </c>
      <c r="BA59" s="40" t="n">
        <f aca="false">(AZ59-AZ58)/AZ58</f>
        <v>0.00136589366285197</v>
      </c>
      <c r="BB59" s="39"/>
      <c r="BC59" s="39"/>
      <c r="BD59" s="39"/>
      <c r="BE59" s="39"/>
      <c r="BF59" s="7" t="n">
        <f aca="false">BF58*(1+AY59)*(1+BA59)*(1-BE59)</f>
        <v>101.422085432636</v>
      </c>
      <c r="BG59" s="7"/>
      <c r="BH59" s="7"/>
      <c r="BI59" s="40" t="n">
        <f aca="false">T66/AG66</f>
        <v>0.0150030843904061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138038532.425663</v>
      </c>
      <c r="E60" s="9"/>
      <c r="F60" s="82" t="n">
        <f aca="false">'High pensions'!I60</f>
        <v>25090137.2615331</v>
      </c>
      <c r="G60" s="82" t="n">
        <f aca="false">'High pensions'!K60</f>
        <v>1316107.75880718</v>
      </c>
      <c r="H60" s="82" t="n">
        <f aca="false">'High pensions'!V60</f>
        <v>7240836.57438994</v>
      </c>
      <c r="I60" s="82" t="n">
        <f aca="false">'High pensions'!M60</f>
        <v>40704.363674449</v>
      </c>
      <c r="J60" s="82" t="n">
        <f aca="false">'High pensions'!W60</f>
        <v>223943.399207936</v>
      </c>
      <c r="K60" s="9"/>
      <c r="L60" s="82" t="n">
        <f aca="false">'High pensions'!N60</f>
        <v>4245170.21808203</v>
      </c>
      <c r="M60" s="67"/>
      <c r="N60" s="82" t="n">
        <f aca="false">'High pensions'!L60</f>
        <v>1083489.31896129</v>
      </c>
      <c r="O60" s="9"/>
      <c r="P60" s="82" t="n">
        <f aca="false">'High pensions'!X60</f>
        <v>27989246.9942113</v>
      </c>
      <c r="Q60" s="67"/>
      <c r="R60" s="82" t="n">
        <f aca="false">'High SIPA income'!G55</f>
        <v>24193971.6522517</v>
      </c>
      <c r="S60" s="67"/>
      <c r="T60" s="82" t="n">
        <f aca="false">'High SIPA income'!J55</f>
        <v>92507747.5450371</v>
      </c>
      <c r="U60" s="9"/>
      <c r="V60" s="82" t="n">
        <f aca="false">'High SIPA income'!F55</f>
        <v>114845.614052822</v>
      </c>
      <c r="W60" s="67"/>
      <c r="X60" s="82" t="n">
        <f aca="false">'High SIPA income'!M55</f>
        <v>288459.071591392</v>
      </c>
      <c r="Y60" s="9"/>
      <c r="Z60" s="9" t="n">
        <f aca="false">R60+V60-N60-L60-F60</f>
        <v>-6109979.5322719</v>
      </c>
      <c r="AA60" s="9"/>
      <c r="AB60" s="9" t="n">
        <f aca="false">T60-P60-D60</f>
        <v>-73520031.8748374</v>
      </c>
      <c r="AC60" s="50"/>
      <c r="AD60" s="9"/>
      <c r="AE60" s="9"/>
      <c r="AF60" s="9"/>
      <c r="AG60" s="9" t="n">
        <f aca="false">BF60/100*$AG$57</f>
        <v>6240564905.65542</v>
      </c>
      <c r="AH60" s="40" t="n">
        <f aca="false">(AG60-AG59)/AG59</f>
        <v>0.00895100248336236</v>
      </c>
      <c r="AI60" s="40"/>
      <c r="AJ60" s="40" t="n">
        <f aca="false">AB60/AG60</f>
        <v>-0.0117809898601024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12726835</v>
      </c>
      <c r="AX60" s="7"/>
      <c r="AY60" s="40" t="n">
        <f aca="false">(AW60-AW59)/AW59</f>
        <v>0.00698561314049788</v>
      </c>
      <c r="AZ60" s="12" t="n">
        <f aca="false">workers_and_wage_high!B48</f>
        <v>7021.06545118217</v>
      </c>
      <c r="BA60" s="40" t="n">
        <f aca="false">(AZ60-AZ59)/AZ59</f>
        <v>0.00195175513653547</v>
      </c>
      <c r="BB60" s="39"/>
      <c r="BC60" s="39"/>
      <c r="BD60" s="39"/>
      <c r="BE60" s="39"/>
      <c r="BF60" s="7" t="n">
        <f aca="false">BF59*(1+AY60)*(1+BA60)*(1-BE60)</f>
        <v>102.329914771211</v>
      </c>
      <c r="BG60" s="7"/>
      <c r="BH60" s="7"/>
      <c r="BI60" s="40" t="n">
        <f aca="false">T67/AG67</f>
        <v>0.0173838024036991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140024780.528917</v>
      </c>
      <c r="E61" s="9"/>
      <c r="F61" s="82" t="n">
        <f aca="false">'High pensions'!I61</f>
        <v>25451161.3659652</v>
      </c>
      <c r="G61" s="82" t="n">
        <f aca="false">'High pensions'!K61</f>
        <v>1346803.16299571</v>
      </c>
      <c r="H61" s="82" t="n">
        <f aca="false">'High pensions'!V61</f>
        <v>7409713.63162679</v>
      </c>
      <c r="I61" s="82" t="n">
        <f aca="false">'High pensions'!M61</f>
        <v>41653.7060720322</v>
      </c>
      <c r="J61" s="82" t="n">
        <f aca="false">'High pensions'!W61</f>
        <v>229166.400978148</v>
      </c>
      <c r="K61" s="9"/>
      <c r="L61" s="82" t="n">
        <f aca="false">'High pensions'!N61</f>
        <v>4291303.59496146</v>
      </c>
      <c r="M61" s="67"/>
      <c r="N61" s="82" t="n">
        <f aca="false">'High pensions'!L61</f>
        <v>1100327.79179335</v>
      </c>
      <c r="O61" s="9"/>
      <c r="P61" s="82" t="n">
        <f aca="false">'High pensions'!X61</f>
        <v>28321273.6155168</v>
      </c>
      <c r="Q61" s="67"/>
      <c r="R61" s="82" t="n">
        <f aca="false">'High SIPA income'!G56</f>
        <v>28141367.3394747</v>
      </c>
      <c r="S61" s="67"/>
      <c r="T61" s="82" t="n">
        <f aca="false">'High SIPA income'!J56</f>
        <v>107600957.082629</v>
      </c>
      <c r="U61" s="9"/>
      <c r="V61" s="82" t="n">
        <f aca="false">'High SIPA income'!F56</f>
        <v>114356.919662706</v>
      </c>
      <c r="W61" s="67"/>
      <c r="X61" s="82" t="n">
        <f aca="false">'High SIPA income'!M56</f>
        <v>287231.612177924</v>
      </c>
      <c r="Y61" s="9"/>
      <c r="Z61" s="9" t="n">
        <f aca="false">R61+V61-N61-L61-F61</f>
        <v>-2587068.49358259</v>
      </c>
      <c r="AA61" s="9"/>
      <c r="AB61" s="9" t="n">
        <f aca="false">T61-P61-D61</f>
        <v>-60745097.0618047</v>
      </c>
      <c r="AC61" s="50"/>
      <c r="AD61" s="9"/>
      <c r="AE61" s="9"/>
      <c r="AF61" s="9"/>
      <c r="AG61" s="9" t="n">
        <f aca="false">BF61/100*$AG$57</f>
        <v>6267659877.94182</v>
      </c>
      <c r="AH61" s="40" t="n">
        <f aca="false">(AG61-AG60)/AG60</f>
        <v>0.00434174993706903</v>
      </c>
      <c r="AI61" s="40" t="n">
        <f aca="false">(AG61-AG57)/AG57</f>
        <v>0.0277420567222959</v>
      </c>
      <c r="AJ61" s="40" t="n">
        <f aca="false">AB61/AG61</f>
        <v>-0.00969183048295088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12733195</v>
      </c>
      <c r="AX61" s="7"/>
      <c r="AY61" s="40" t="n">
        <f aca="false">(AW61-AW60)/AW60</f>
        <v>0.000499731472907443</v>
      </c>
      <c r="AZ61" s="12" t="n">
        <f aca="false">workers_and_wage_high!B49</f>
        <v>7048.02704072885</v>
      </c>
      <c r="BA61" s="40" t="n">
        <f aca="false">(AZ61-AZ60)/AZ60</f>
        <v>0.0038400994456097</v>
      </c>
      <c r="BB61" s="39"/>
      <c r="BC61" s="39"/>
      <c r="BD61" s="39"/>
      <c r="BE61" s="39"/>
      <c r="BF61" s="7" t="n">
        <f aca="false">BF60*(1+AY61)*(1+BA61)*(1-BE61)</f>
        <v>102.77420567223</v>
      </c>
      <c r="BG61" s="7"/>
      <c r="BH61" s="7"/>
      <c r="BI61" s="40" t="n">
        <f aca="false">T68/AG68</f>
        <v>0.0151124620214681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140747552.233379</v>
      </c>
      <c r="E62" s="6"/>
      <c r="F62" s="81" t="n">
        <f aca="false">'High pensions'!I62</f>
        <v>25582533.6788625</v>
      </c>
      <c r="G62" s="81" t="n">
        <f aca="false">'High pensions'!K62</f>
        <v>1385033.57749618</v>
      </c>
      <c r="H62" s="81" t="n">
        <f aca="false">'High pensions'!V62</f>
        <v>7620046.0924125</v>
      </c>
      <c r="I62" s="81" t="n">
        <f aca="false">'High pensions'!M62</f>
        <v>42836.0900256548</v>
      </c>
      <c r="J62" s="81" t="n">
        <f aca="false">'High pensions'!W62</f>
        <v>235671.528631313</v>
      </c>
      <c r="K62" s="6"/>
      <c r="L62" s="81" t="n">
        <f aca="false">'High pensions'!N62</f>
        <v>5164707.89910357</v>
      </c>
      <c r="M62" s="8"/>
      <c r="N62" s="81" t="n">
        <f aca="false">'High pensions'!L62</f>
        <v>1106725.26316876</v>
      </c>
      <c r="O62" s="6"/>
      <c r="P62" s="81" t="n">
        <f aca="false">'High pensions'!X62</f>
        <v>32888569.7016479</v>
      </c>
      <c r="Q62" s="8"/>
      <c r="R62" s="81" t="n">
        <f aca="false">'High SIPA income'!G57</f>
        <v>24793140.893864</v>
      </c>
      <c r="S62" s="8"/>
      <c r="T62" s="81" t="n">
        <f aca="false">'High SIPA income'!J57</f>
        <v>94798723.0713586</v>
      </c>
      <c r="U62" s="6"/>
      <c r="V62" s="81" t="n">
        <f aca="false">'High SIPA income'!F57</f>
        <v>118333.156051796</v>
      </c>
      <c r="W62" s="8"/>
      <c r="X62" s="81" t="n">
        <f aca="false">'High SIPA income'!M57</f>
        <v>297218.771606556</v>
      </c>
      <c r="Y62" s="6"/>
      <c r="Z62" s="6" t="n">
        <f aca="false">R62+V62-N62-L62-F62</f>
        <v>-6942492.79121902</v>
      </c>
      <c r="AA62" s="6"/>
      <c r="AB62" s="6" t="n">
        <f aca="false">T62-P62-D62</f>
        <v>-78837398.8636686</v>
      </c>
      <c r="AC62" s="50"/>
      <c r="AD62" s="6"/>
      <c r="AE62" s="6"/>
      <c r="AF62" s="6"/>
      <c r="AG62" s="6" t="n">
        <f aca="false">BF62/100*$AG$57</f>
        <v>6360942620.7014</v>
      </c>
      <c r="AH62" s="61" t="n">
        <f aca="false">(AG62-AG61)/AG61</f>
        <v>0.0148831852040787</v>
      </c>
      <c r="AI62" s="61"/>
      <c r="AJ62" s="61" t="n">
        <f aca="false">AB62/AG62</f>
        <v>-0.0123939805096018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0.00903404383484867</v>
      </c>
      <c r="AV62" s="5"/>
      <c r="AW62" s="5" t="n">
        <f aca="false">workers_and_wage_high!C50</f>
        <v>12823578</v>
      </c>
      <c r="AX62" s="5"/>
      <c r="AY62" s="61" t="n">
        <f aca="false">(AW62-AW61)/AW61</f>
        <v>0.00709821847541014</v>
      </c>
      <c r="AZ62" s="11" t="n">
        <f aca="false">workers_and_wage_high!B50</f>
        <v>7102.5089720919</v>
      </c>
      <c r="BA62" s="61" t="n">
        <f aca="false">(AZ62-AZ61)/AZ61</f>
        <v>0.00773009681265627</v>
      </c>
      <c r="BB62" s="66"/>
      <c r="BC62" s="66"/>
      <c r="BD62" s="66"/>
      <c r="BE62" s="66"/>
      <c r="BF62" s="5" t="n">
        <f aca="false">BF61*(1+AY62)*(1+BA62)*(1-BE62)</f>
        <v>104.303813209451</v>
      </c>
      <c r="BG62" s="5"/>
      <c r="BH62" s="5"/>
      <c r="BI62" s="61" t="n">
        <f aca="false">T69/AG69</f>
        <v>0.0174333860688937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141185869.463263</v>
      </c>
      <c r="E63" s="9"/>
      <c r="F63" s="82" t="n">
        <f aca="false">'High pensions'!I63</f>
        <v>25662203.0238535</v>
      </c>
      <c r="G63" s="82" t="n">
        <f aca="false">'High pensions'!K63</f>
        <v>1511585.22202677</v>
      </c>
      <c r="H63" s="82" t="n">
        <f aca="false">'High pensions'!V63</f>
        <v>8316295.90184819</v>
      </c>
      <c r="I63" s="82" t="n">
        <f aca="false">'High pensions'!M63</f>
        <v>46750.0584131987</v>
      </c>
      <c r="J63" s="82" t="n">
        <f aca="false">'High pensions'!W63</f>
        <v>257205.027892209</v>
      </c>
      <c r="K63" s="9"/>
      <c r="L63" s="82" t="n">
        <f aca="false">'High pensions'!N63</f>
        <v>4267961.98244723</v>
      </c>
      <c r="M63" s="67"/>
      <c r="N63" s="82" t="n">
        <f aca="false">'High pensions'!L63</f>
        <v>1111138.45447999</v>
      </c>
      <c r="O63" s="9"/>
      <c r="P63" s="82" t="n">
        <f aca="false">'High pensions'!X63</f>
        <v>28259630.9536599</v>
      </c>
      <c r="Q63" s="67"/>
      <c r="R63" s="82" t="n">
        <f aca="false">'High SIPA income'!G58</f>
        <v>28823742.9504196</v>
      </c>
      <c r="S63" s="67"/>
      <c r="T63" s="82" t="n">
        <f aca="false">'High SIPA income'!J58</f>
        <v>110210079.373731</v>
      </c>
      <c r="U63" s="9"/>
      <c r="V63" s="82" t="n">
        <f aca="false">'High SIPA income'!F58</f>
        <v>118520.14753844</v>
      </c>
      <c r="W63" s="67"/>
      <c r="X63" s="82" t="n">
        <f aca="false">'High SIPA income'!M58</f>
        <v>297688.440309866</v>
      </c>
      <c r="Y63" s="9"/>
      <c r="Z63" s="9" t="n">
        <f aca="false">R63+V63-N63-L63-F63</f>
        <v>-2099040.36282265</v>
      </c>
      <c r="AA63" s="9"/>
      <c r="AB63" s="9" t="n">
        <f aca="false">T63-P63-D63</f>
        <v>-59235421.0431914</v>
      </c>
      <c r="AC63" s="50"/>
      <c r="AD63" s="9"/>
      <c r="AE63" s="9"/>
      <c r="AF63" s="9"/>
      <c r="AG63" s="9" t="n">
        <f aca="false">BF63/100*$AG$57</f>
        <v>6415764876.291</v>
      </c>
      <c r="AH63" s="40" t="n">
        <f aca="false">(AG63-AG62)/AG62</f>
        <v>0.00861857414201102</v>
      </c>
      <c r="AI63" s="40"/>
      <c r="AJ63" s="40" t="n">
        <f aca="false">AB63/AG63</f>
        <v>-0.00923279175365227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12904404</v>
      </c>
      <c r="AX63" s="7"/>
      <c r="AY63" s="40" t="n">
        <f aca="false">(AW63-AW62)/AW62</f>
        <v>0.00630292107241832</v>
      </c>
      <c r="AZ63" s="12" t="n">
        <f aca="false">workers_and_wage_high!B51</f>
        <v>7118.85290428034</v>
      </c>
      <c r="BA63" s="40" t="n">
        <f aca="false">(AZ63-AZ62)/AZ62</f>
        <v>0.00230114910838672</v>
      </c>
      <c r="BB63" s="39"/>
      <c r="BC63" s="39"/>
      <c r="BD63" s="39"/>
      <c r="BE63" s="39"/>
      <c r="BF63" s="7" t="n">
        <f aca="false">BF62*(1+AY63)*(1+BA63)*(1-BE63)</f>
        <v>105.202763356892</v>
      </c>
      <c r="BG63" s="7"/>
      <c r="BH63" s="7"/>
      <c r="BI63" s="40" t="n">
        <f aca="false">T70/AG70</f>
        <v>0.015151002996808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142446738.744696</v>
      </c>
      <c r="E64" s="9"/>
      <c r="F64" s="82" t="n">
        <f aca="false">'High pensions'!I64</f>
        <v>25891380.9409474</v>
      </c>
      <c r="G64" s="82" t="n">
        <f aca="false">'High pensions'!K64</f>
        <v>1578475.04941859</v>
      </c>
      <c r="H64" s="82" t="n">
        <f aca="false">'High pensions'!V64</f>
        <v>8684303.99646826</v>
      </c>
      <c r="I64" s="82" t="n">
        <f aca="false">'High pensions'!M64</f>
        <v>48818.8159613998</v>
      </c>
      <c r="J64" s="82" t="n">
        <f aca="false">'High pensions'!W64</f>
        <v>268586.721540256</v>
      </c>
      <c r="K64" s="9"/>
      <c r="L64" s="82" t="n">
        <f aca="false">'High pensions'!N64</f>
        <v>4373511.37707181</v>
      </c>
      <c r="M64" s="67"/>
      <c r="N64" s="82" t="n">
        <f aca="false">'High pensions'!L64</f>
        <v>1122599.72963595</v>
      </c>
      <c r="O64" s="9"/>
      <c r="P64" s="82" t="n">
        <f aca="false">'High pensions'!X64</f>
        <v>28870383.8184127</v>
      </c>
      <c r="Q64" s="67"/>
      <c r="R64" s="82" t="n">
        <f aca="false">'High SIPA income'!G59</f>
        <v>25145040.398474</v>
      </c>
      <c r="S64" s="67"/>
      <c r="T64" s="82" t="n">
        <f aca="false">'High SIPA income'!J59</f>
        <v>96144241.3269631</v>
      </c>
      <c r="U64" s="9"/>
      <c r="V64" s="82" t="n">
        <f aca="false">'High SIPA income'!F59</f>
        <v>122305.21376543</v>
      </c>
      <c r="W64" s="67"/>
      <c r="X64" s="82" t="n">
        <f aca="false">'High SIPA income'!M59</f>
        <v>307195.435407191</v>
      </c>
      <c r="Y64" s="9"/>
      <c r="Z64" s="9" t="n">
        <f aca="false">R64+V64-N64-L64-F64</f>
        <v>-6120146.43541579</v>
      </c>
      <c r="AA64" s="9"/>
      <c r="AB64" s="9" t="n">
        <f aca="false">T64-P64-D64</f>
        <v>-75172881.2361459</v>
      </c>
      <c r="AC64" s="50"/>
      <c r="AD64" s="9"/>
      <c r="AE64" s="9"/>
      <c r="AF64" s="9"/>
      <c r="AG64" s="9" t="n">
        <f aca="false">BF64/100*$AG$57</f>
        <v>6451525223.44726</v>
      </c>
      <c r="AH64" s="40" t="n">
        <f aca="false">(AG64-AG63)/AG63</f>
        <v>0.00557382445363783</v>
      </c>
      <c r="AI64" s="40"/>
      <c r="AJ64" s="40" t="n">
        <f aca="false">AB64/AG64</f>
        <v>-0.0116519549459312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12959079</v>
      </c>
      <c r="AX64" s="7"/>
      <c r="AY64" s="40" t="n">
        <f aca="false">(AW64-AW63)/AW63</f>
        <v>0.00423692562632106</v>
      </c>
      <c r="AZ64" s="12" t="n">
        <f aca="false">workers_and_wage_high!B52</f>
        <v>7128.32993689755</v>
      </c>
      <c r="BA64" s="40" t="n">
        <f aca="false">(AZ64-AZ63)/AZ63</f>
        <v>0.00133125838455188</v>
      </c>
      <c r="BB64" s="39"/>
      <c r="BC64" s="39"/>
      <c r="BD64" s="39"/>
      <c r="BE64" s="39"/>
      <c r="BF64" s="7" t="n">
        <f aca="false">BF63*(1+AY64)*(1+BA64)*(1-BE64)</f>
        <v>105.789145091881</v>
      </c>
      <c r="BG64" s="7"/>
      <c r="BH64" s="7"/>
      <c r="BI64" s="40" t="n">
        <f aca="false">T71/AG71</f>
        <v>0.0174803744665862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143544641.430873</v>
      </c>
      <c r="E65" s="9"/>
      <c r="F65" s="82" t="n">
        <f aca="false">'High pensions'!I65</f>
        <v>26090937.7502811</v>
      </c>
      <c r="G65" s="82" t="n">
        <f aca="false">'High pensions'!K65</f>
        <v>1643287.11903077</v>
      </c>
      <c r="H65" s="82" t="n">
        <f aca="false">'High pensions'!V65</f>
        <v>9040880.88082241</v>
      </c>
      <c r="I65" s="82" t="n">
        <f aca="false">'High pensions'!M65</f>
        <v>50823.3129597148</v>
      </c>
      <c r="J65" s="82" t="n">
        <f aca="false">'High pensions'!W65</f>
        <v>279614.872602756</v>
      </c>
      <c r="K65" s="9"/>
      <c r="L65" s="82" t="n">
        <f aca="false">'High pensions'!N65</f>
        <v>4332478.9004971</v>
      </c>
      <c r="M65" s="67"/>
      <c r="N65" s="82" t="n">
        <f aca="false">'High pensions'!L65</f>
        <v>1132576.91417908</v>
      </c>
      <c r="O65" s="9"/>
      <c r="P65" s="82" t="n">
        <f aca="false">'High pensions'!X65</f>
        <v>28712357.6280173</v>
      </c>
      <c r="Q65" s="67"/>
      <c r="R65" s="82" t="n">
        <f aca="false">'High SIPA income'!G60</f>
        <v>29287482.6904037</v>
      </c>
      <c r="S65" s="67"/>
      <c r="T65" s="82" t="n">
        <f aca="false">'High SIPA income'!J60</f>
        <v>111983228.462672</v>
      </c>
      <c r="U65" s="9"/>
      <c r="V65" s="82" t="n">
        <f aca="false">'High SIPA income'!F60</f>
        <v>121304.306695907</v>
      </c>
      <c r="W65" s="67"/>
      <c r="X65" s="82" t="n">
        <f aca="false">'High SIPA income'!M60</f>
        <v>304681.445418062</v>
      </c>
      <c r="Y65" s="9"/>
      <c r="Z65" s="9" t="n">
        <f aca="false">R65+V65-N65-L65-F65</f>
        <v>-2147206.56785772</v>
      </c>
      <c r="AA65" s="9"/>
      <c r="AB65" s="9" t="n">
        <f aca="false">T65-P65-D65</f>
        <v>-60273770.596218</v>
      </c>
      <c r="AC65" s="50"/>
      <c r="AD65" s="9"/>
      <c r="AE65" s="9"/>
      <c r="AF65" s="9"/>
      <c r="AG65" s="9" t="n">
        <f aca="false">BF65/100*$AG$57</f>
        <v>6497076807.85788</v>
      </c>
      <c r="AH65" s="40" t="n">
        <f aca="false">(AG65-AG64)/AG64</f>
        <v>0.00706059153966711</v>
      </c>
      <c r="AI65" s="40" t="n">
        <f aca="false">(AG65-AG61)/AG61</f>
        <v>0.0366032832642145</v>
      </c>
      <c r="AJ65" s="40" t="n">
        <f aca="false">AB65/AG65</f>
        <v>-0.00927705988073283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12988943</v>
      </c>
      <c r="AX65" s="7"/>
      <c r="AY65" s="40" t="n">
        <f aca="false">(AW65-AW64)/AW64</f>
        <v>0.00230448475543671</v>
      </c>
      <c r="AZ65" s="12" t="n">
        <f aca="false">workers_and_wage_high!B53</f>
        <v>7162.15508573083</v>
      </c>
      <c r="BA65" s="40" t="n">
        <f aca="false">(AZ65-AZ64)/AZ64</f>
        <v>0.00474517160859645</v>
      </c>
      <c r="BB65" s="39"/>
      <c r="BC65" s="39"/>
      <c r="BD65" s="39"/>
      <c r="BE65" s="39"/>
      <c r="BF65" s="7" t="n">
        <f aca="false">BF64*(1+AY65)*(1+BA65)*(1-BE65)</f>
        <v>106.536079034705</v>
      </c>
      <c r="BG65" s="7"/>
      <c r="BH65" s="7"/>
      <c r="BI65" s="40" t="n">
        <f aca="false">T72/AG72</f>
        <v>0.0151693798715706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144132081.849733</v>
      </c>
      <c r="E66" s="6"/>
      <c r="F66" s="81" t="n">
        <f aca="false">'High pensions'!I66</f>
        <v>26197712.0000734</v>
      </c>
      <c r="G66" s="81" t="n">
        <f aca="false">'High pensions'!K66</f>
        <v>1685243.21662907</v>
      </c>
      <c r="H66" s="81" t="n">
        <f aca="false">'High pensions'!V66</f>
        <v>9271710.95075811</v>
      </c>
      <c r="I66" s="81" t="n">
        <f aca="false">'High pensions'!M66</f>
        <v>52120.9242256414</v>
      </c>
      <c r="J66" s="81" t="n">
        <f aca="false">'High pensions'!W66</f>
        <v>286753.946930664</v>
      </c>
      <c r="K66" s="6"/>
      <c r="L66" s="81" t="n">
        <f aca="false">'High pensions'!N66</f>
        <v>5216926.92949834</v>
      </c>
      <c r="M66" s="8"/>
      <c r="N66" s="81" t="n">
        <f aca="false">'High pensions'!L66</f>
        <v>1137970.41422848</v>
      </c>
      <c r="O66" s="6"/>
      <c r="P66" s="81" t="n">
        <f aca="false">'High pensions'!X66</f>
        <v>33331436.1009258</v>
      </c>
      <c r="Q66" s="8"/>
      <c r="R66" s="81" t="n">
        <f aca="false">'High SIPA income'!G61</f>
        <v>25815234.0920596</v>
      </c>
      <c r="S66" s="8"/>
      <c r="T66" s="81" t="n">
        <f aca="false">'High SIPA income'!J61</f>
        <v>98706785.0012146</v>
      </c>
      <c r="U66" s="6"/>
      <c r="V66" s="81" t="n">
        <f aca="false">'High SIPA income'!F61</f>
        <v>123187.698044203</v>
      </c>
      <c r="W66" s="8"/>
      <c r="X66" s="81" t="n">
        <f aca="false">'High SIPA income'!M61</f>
        <v>309411.981488191</v>
      </c>
      <c r="Y66" s="6"/>
      <c r="Z66" s="6" t="n">
        <f aca="false">R66+V66-N66-L66-F66</f>
        <v>-6614187.55369636</v>
      </c>
      <c r="AA66" s="6"/>
      <c r="AB66" s="6" t="n">
        <f aca="false">T66-P66-D66</f>
        <v>-78756732.949444</v>
      </c>
      <c r="AC66" s="50"/>
      <c r="AD66" s="6"/>
      <c r="AE66" s="6"/>
      <c r="AF66" s="6"/>
      <c r="AG66" s="6" t="n">
        <f aca="false">BF66/100*$AG$57</f>
        <v>6579099499.32255</v>
      </c>
      <c r="AH66" s="61" t="n">
        <f aca="false">(AG66-AG65)/AG65</f>
        <v>0.0126245531475735</v>
      </c>
      <c r="AI66" s="61"/>
      <c r="AJ66" s="61" t="n">
        <f aca="false">AB66/AG66</f>
        <v>-0.0119707465980038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0.0103249749629073</v>
      </c>
      <c r="AV66" s="5"/>
      <c r="AW66" s="5" t="n">
        <f aca="false">workers_and_wage_high!C54</f>
        <v>13059528</v>
      </c>
      <c r="AX66" s="5"/>
      <c r="AY66" s="61" t="n">
        <f aca="false">(AW66-AW65)/AW65</f>
        <v>0.00543423741254388</v>
      </c>
      <c r="AZ66" s="11" t="n">
        <f aca="false">workers_and_wage_high!B54</f>
        <v>7213.37490150136</v>
      </c>
      <c r="BA66" s="61" t="n">
        <f aca="false">(AZ66-AZ65)/AZ65</f>
        <v>0.00715145304135833</v>
      </c>
      <c r="BB66" s="66"/>
      <c r="BC66" s="66"/>
      <c r="BD66" s="66"/>
      <c r="BE66" s="66"/>
      <c r="BF66" s="5" t="n">
        <f aca="false">BF65*(1+AY66)*(1+BA66)*(1-BE66)</f>
        <v>107.881049426613</v>
      </c>
      <c r="BG66" s="5"/>
      <c r="BH66" s="5"/>
      <c r="BI66" s="61" t="n">
        <f aca="false">T73/AG73</f>
        <v>0.017537082778425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144789019.038608</v>
      </c>
      <c r="E67" s="9"/>
      <c r="F67" s="82" t="n">
        <f aca="false">'High pensions'!I67</f>
        <v>26317118.1104648</v>
      </c>
      <c r="G67" s="82" t="n">
        <f aca="false">'High pensions'!K67</f>
        <v>1744517.6269831</v>
      </c>
      <c r="H67" s="82" t="n">
        <f aca="false">'High pensions'!V67</f>
        <v>9597821.26774755</v>
      </c>
      <c r="I67" s="82" t="n">
        <f aca="false">'High pensions'!M67</f>
        <v>53954.1534118485</v>
      </c>
      <c r="J67" s="82" t="n">
        <f aca="false">'High pensions'!W67</f>
        <v>296839.833023121</v>
      </c>
      <c r="K67" s="9"/>
      <c r="L67" s="82" t="n">
        <f aca="false">'High pensions'!N67</f>
        <v>4389094.38178995</v>
      </c>
      <c r="M67" s="67"/>
      <c r="N67" s="82" t="n">
        <f aca="false">'High pensions'!L67</f>
        <v>1143351.90060459</v>
      </c>
      <c r="O67" s="9"/>
      <c r="P67" s="82" t="n">
        <f aca="false">'High pensions'!X67</f>
        <v>29065416.4257628</v>
      </c>
      <c r="Q67" s="67"/>
      <c r="R67" s="82" t="n">
        <f aca="false">'High SIPA income'!G62</f>
        <v>30193203.9531692</v>
      </c>
      <c r="S67" s="67"/>
      <c r="T67" s="82" t="n">
        <f aca="false">'High SIPA income'!J62</f>
        <v>115446332.211258</v>
      </c>
      <c r="U67" s="9"/>
      <c r="V67" s="82" t="n">
        <f aca="false">'High SIPA income'!F62</f>
        <v>115304.905958404</v>
      </c>
      <c r="W67" s="67"/>
      <c r="X67" s="82" t="n">
        <f aca="false">'High SIPA income'!M62</f>
        <v>289612.680440683</v>
      </c>
      <c r="Y67" s="9"/>
      <c r="Z67" s="9" t="n">
        <f aca="false">R67+V67-N67-L67-F67</f>
        <v>-1541055.53373174</v>
      </c>
      <c r="AA67" s="9"/>
      <c r="AB67" s="9" t="n">
        <f aca="false">T67-P67-D67</f>
        <v>-58408103.2531136</v>
      </c>
      <c r="AC67" s="50"/>
      <c r="AD67" s="9"/>
      <c r="AE67" s="9"/>
      <c r="AF67" s="9"/>
      <c r="AG67" s="9" t="n">
        <f aca="false">BF67/100*$AG$57</f>
        <v>6641028788.19492</v>
      </c>
      <c r="AH67" s="40" t="n">
        <f aca="false">(AG67-AG66)/AG66</f>
        <v>0.00941303424256668</v>
      </c>
      <c r="AI67" s="40"/>
      <c r="AJ67" s="40" t="n">
        <f aca="false">AB67/AG67</f>
        <v>-0.00879503840684137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13134634</v>
      </c>
      <c r="AX67" s="7"/>
      <c r="AY67" s="40" t="n">
        <f aca="false">(AW67-AW66)/AW66</f>
        <v>0.00575105011452175</v>
      </c>
      <c r="AZ67" s="12" t="n">
        <f aca="false">workers_and_wage_high!B55</f>
        <v>7239.63911906884</v>
      </c>
      <c r="BA67" s="40" t="n">
        <f aca="false">(AZ67-AZ66)/AZ66</f>
        <v>0.00364104429980768</v>
      </c>
      <c r="BB67" s="39"/>
      <c r="BC67" s="39"/>
      <c r="BD67" s="39"/>
      <c r="BE67" s="39"/>
      <c r="BF67" s="7" t="n">
        <f aca="false">BF66*(1+AY67)*(1+BA67)*(1-BE67)</f>
        <v>108.896537438989</v>
      </c>
      <c r="BG67" s="7"/>
      <c r="BH67" s="7"/>
      <c r="BI67" s="40" t="n">
        <f aca="false">T74/AG74</f>
        <v>0.0152891249161742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145988544.010453</v>
      </c>
      <c r="E68" s="9"/>
      <c r="F68" s="82" t="n">
        <f aca="false">'High pensions'!I68</f>
        <v>26535145.9731446</v>
      </c>
      <c r="G68" s="82" t="n">
        <f aca="false">'High pensions'!K68</f>
        <v>1824899.79256003</v>
      </c>
      <c r="H68" s="82" t="n">
        <f aca="false">'High pensions'!V68</f>
        <v>10040060.2261788</v>
      </c>
      <c r="I68" s="82" t="n">
        <f aca="false">'High pensions'!M68</f>
        <v>56440.1997698981</v>
      </c>
      <c r="J68" s="82" t="n">
        <f aca="false">'High pensions'!W68</f>
        <v>310517.32658285</v>
      </c>
      <c r="K68" s="9"/>
      <c r="L68" s="82" t="n">
        <f aca="false">'High pensions'!N68</f>
        <v>4374781.51600316</v>
      </c>
      <c r="M68" s="67"/>
      <c r="N68" s="82" t="n">
        <f aca="false">'High pensions'!L68</f>
        <v>1154859.0759439</v>
      </c>
      <c r="O68" s="9"/>
      <c r="P68" s="82" t="n">
        <f aca="false">'High pensions'!X68</f>
        <v>29054455.9807059</v>
      </c>
      <c r="Q68" s="67"/>
      <c r="R68" s="82" t="n">
        <f aca="false">'High SIPA income'!G63</f>
        <v>26517480.6822576</v>
      </c>
      <c r="S68" s="67"/>
      <c r="T68" s="82" t="n">
        <f aca="false">'High SIPA income'!J63</f>
        <v>101391885.703742</v>
      </c>
      <c r="U68" s="9"/>
      <c r="V68" s="82" t="n">
        <f aca="false">'High SIPA income'!F63</f>
        <v>122176.670335786</v>
      </c>
      <c r="W68" s="67"/>
      <c r="X68" s="82" t="n">
        <f aca="false">'High SIPA income'!M63</f>
        <v>306872.571372024</v>
      </c>
      <c r="Y68" s="9"/>
      <c r="Z68" s="9" t="n">
        <f aca="false">R68+V68-N68-L68-F68</f>
        <v>-5425129.21249833</v>
      </c>
      <c r="AA68" s="9"/>
      <c r="AB68" s="9" t="n">
        <f aca="false">T68-P68-D68</f>
        <v>-73651114.2874169</v>
      </c>
      <c r="AC68" s="50"/>
      <c r="AD68" s="9"/>
      <c r="AE68" s="9"/>
      <c r="AF68" s="9"/>
      <c r="AG68" s="9" t="n">
        <f aca="false">BF68/100*$AG$57</f>
        <v>6709157353.69322</v>
      </c>
      <c r="AH68" s="40" t="n">
        <f aca="false">(AG68-AG67)/AG67</f>
        <v>0.0102587366613138</v>
      </c>
      <c r="AI68" s="40"/>
      <c r="AJ68" s="40" t="n">
        <f aca="false">AB68/AG68</f>
        <v>-0.0109776996431413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13197419</v>
      </c>
      <c r="AX68" s="7"/>
      <c r="AY68" s="40" t="n">
        <f aca="false">(AW68-AW67)/AW67</f>
        <v>0.00478011035556834</v>
      </c>
      <c r="AZ68" s="12" t="n">
        <f aca="false">workers_and_wage_high!B56</f>
        <v>7279.11370352076</v>
      </c>
      <c r="BA68" s="40" t="n">
        <f aca="false">(AZ68-AZ67)/AZ67</f>
        <v>0.00545256245548782</v>
      </c>
      <c r="BB68" s="39"/>
      <c r="BC68" s="39"/>
      <c r="BD68" s="39"/>
      <c r="BE68" s="39"/>
      <c r="BF68" s="7" t="n">
        <f aca="false">BF67*(1+AY68)*(1+BA68)*(1-BE68)</f>
        <v>110.013678339905</v>
      </c>
      <c r="BG68" s="7"/>
      <c r="BH68" s="7"/>
      <c r="BI68" s="40" t="n">
        <f aca="false">T75/AG75</f>
        <v>0.017579174688663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147282245.074085</v>
      </c>
      <c r="E69" s="9"/>
      <c r="F69" s="82" t="n">
        <f aca="false">'High pensions'!I69</f>
        <v>26770291.4552903</v>
      </c>
      <c r="G69" s="82" t="n">
        <f aca="false">'High pensions'!K69</f>
        <v>1926009.40542787</v>
      </c>
      <c r="H69" s="82" t="n">
        <f aca="false">'High pensions'!V69</f>
        <v>10596335.4840189</v>
      </c>
      <c r="I69" s="82" t="n">
        <f aca="false">'High pensions'!M69</f>
        <v>59567.3011987999</v>
      </c>
      <c r="J69" s="82" t="n">
        <f aca="false">'High pensions'!W69</f>
        <v>327721.716000583</v>
      </c>
      <c r="K69" s="9"/>
      <c r="L69" s="82" t="n">
        <f aca="false">'High pensions'!N69</f>
        <v>4377478.71410685</v>
      </c>
      <c r="M69" s="67"/>
      <c r="N69" s="82" t="n">
        <f aca="false">'High pensions'!L69</f>
        <v>1165716.86964923</v>
      </c>
      <c r="O69" s="9"/>
      <c r="P69" s="82" t="n">
        <f aca="false">'High pensions'!X69</f>
        <v>29128188.1318876</v>
      </c>
      <c r="Q69" s="67"/>
      <c r="R69" s="82" t="n">
        <f aca="false">'High SIPA income'!G64</f>
        <v>30865370.3152523</v>
      </c>
      <c r="S69" s="67"/>
      <c r="T69" s="82" t="n">
        <f aca="false">'High SIPA income'!J64</f>
        <v>118016418.554483</v>
      </c>
      <c r="U69" s="9"/>
      <c r="V69" s="82" t="n">
        <f aca="false">'High SIPA income'!F64</f>
        <v>118219.212798571</v>
      </c>
      <c r="W69" s="67"/>
      <c r="X69" s="82" t="n">
        <f aca="false">'High SIPA income'!M64</f>
        <v>296932.579005206</v>
      </c>
      <c r="Y69" s="9"/>
      <c r="Z69" s="9" t="n">
        <f aca="false">R69+V69-N69-L69-F69</f>
        <v>-1329897.51099558</v>
      </c>
      <c r="AA69" s="9"/>
      <c r="AB69" s="9" t="n">
        <f aca="false">T69-P69-D69</f>
        <v>-58394014.6514894</v>
      </c>
      <c r="AC69" s="50"/>
      <c r="AD69" s="9"/>
      <c r="AE69" s="9"/>
      <c r="AF69" s="9"/>
      <c r="AG69" s="9" t="n">
        <f aca="false">BF69/100*$AG$57</f>
        <v>6769563760.4825</v>
      </c>
      <c r="AH69" s="40" t="n">
        <f aca="false">(AG69-AG68)/AG68</f>
        <v>0.00900357580017523</v>
      </c>
      <c r="AI69" s="40" t="n">
        <f aca="false">(AG69-AG65)/AG65</f>
        <v>0.0419399309386434</v>
      </c>
      <c r="AJ69" s="40" t="n">
        <f aca="false">AB69/AG69</f>
        <v>-0.00862596420058349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13266238</v>
      </c>
      <c r="AX69" s="7"/>
      <c r="AY69" s="40" t="n">
        <f aca="false">(AW69-AW68)/AW68</f>
        <v>0.00521458021451013</v>
      </c>
      <c r="AZ69" s="12" t="n">
        <f aca="false">workers_and_wage_high!B57</f>
        <v>7306.5511584016</v>
      </c>
      <c r="BA69" s="40" t="n">
        <f aca="false">(AZ69-AZ68)/AZ68</f>
        <v>0.00376934005956872</v>
      </c>
      <c r="BB69" s="39"/>
      <c r="BC69" s="39"/>
      <c r="BD69" s="39"/>
      <c r="BE69" s="39"/>
      <c r="BF69" s="7" t="n">
        <f aca="false">BF68*(1+AY69)*(1+BA69)*(1-BE69)</f>
        <v>111.004194831894</v>
      </c>
      <c r="BG69" s="7"/>
      <c r="BH69" s="7"/>
      <c r="BI69" s="40" t="n">
        <f aca="false">T76/AG76</f>
        <v>0.0153581259959131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148153903.480072</v>
      </c>
      <c r="E70" s="6"/>
      <c r="F70" s="81" t="n">
        <f aca="false">'High pensions'!I70</f>
        <v>26928725.6885951</v>
      </c>
      <c r="G70" s="81" t="n">
        <f aca="false">'High pensions'!K70</f>
        <v>2001832.94135521</v>
      </c>
      <c r="H70" s="81" t="n">
        <f aca="false">'High pensions'!V70</f>
        <v>11013494.2071312</v>
      </c>
      <c r="I70" s="81" t="n">
        <f aca="false">'High pensions'!M70</f>
        <v>61912.3590109861</v>
      </c>
      <c r="J70" s="81" t="n">
        <f aca="false">'High pensions'!W70</f>
        <v>340623.532179317</v>
      </c>
      <c r="K70" s="6"/>
      <c r="L70" s="81" t="n">
        <f aca="false">'High pensions'!N70</f>
        <v>5430467.25458738</v>
      </c>
      <c r="M70" s="8"/>
      <c r="N70" s="81" t="n">
        <f aca="false">'High pensions'!L70</f>
        <v>1172914.90860141</v>
      </c>
      <c r="O70" s="6"/>
      <c r="P70" s="81" t="n">
        <f aca="false">'High pensions'!X70</f>
        <v>34631752.160688</v>
      </c>
      <c r="Q70" s="8"/>
      <c r="R70" s="81" t="n">
        <f aca="false">'High SIPA income'!G65</f>
        <v>26968561.0587357</v>
      </c>
      <c r="S70" s="8"/>
      <c r="T70" s="81" t="n">
        <f aca="false">'High SIPA income'!J65</f>
        <v>103116630.619109</v>
      </c>
      <c r="U70" s="6"/>
      <c r="V70" s="81" t="n">
        <f aca="false">'High SIPA income'!F65</f>
        <v>118714.239127115</v>
      </c>
      <c r="W70" s="8"/>
      <c r="X70" s="81" t="n">
        <f aca="false">'High SIPA income'!M65</f>
        <v>298175.942422458</v>
      </c>
      <c r="Y70" s="6"/>
      <c r="Z70" s="6" t="n">
        <f aca="false">R70+V70-N70-L70-F70</f>
        <v>-6444832.55392112</v>
      </c>
      <c r="AA70" s="6"/>
      <c r="AB70" s="6" t="n">
        <f aca="false">T70-P70-D70</f>
        <v>-79669025.0216506</v>
      </c>
      <c r="AC70" s="50"/>
      <c r="AD70" s="6"/>
      <c r="AE70" s="6"/>
      <c r="AF70" s="6"/>
      <c r="AG70" s="6" t="n">
        <f aca="false">BF70/100*$AG$57</f>
        <v>6805927676.26235</v>
      </c>
      <c r="AH70" s="61" t="n">
        <f aca="false">(AG70-AG69)/AG69</f>
        <v>0.00537167786085751</v>
      </c>
      <c r="AI70" s="61"/>
      <c r="AJ70" s="61" t="n">
        <f aca="false">AB70/AG70</f>
        <v>-0.0117058289202102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0.0080210047685126</v>
      </c>
      <c r="AV70" s="5"/>
      <c r="AW70" s="5" t="n">
        <f aca="false">workers_and_wage_high!C58</f>
        <v>13316625</v>
      </c>
      <c r="AX70" s="5"/>
      <c r="AY70" s="61" t="n">
        <f aca="false">(AW70-AW69)/AW69</f>
        <v>0.00379813779912587</v>
      </c>
      <c r="AZ70" s="11" t="n">
        <f aca="false">workers_and_wage_high!B58</f>
        <v>7318.00480682741</v>
      </c>
      <c r="BA70" s="61" t="n">
        <f aca="false">(AZ70-AZ69)/AZ69</f>
        <v>0.00156758615350883</v>
      </c>
      <c r="BB70" s="66"/>
      <c r="BC70" s="66"/>
      <c r="BD70" s="66"/>
      <c r="BE70" s="66"/>
      <c r="BF70" s="5" t="n">
        <f aca="false">BF69*(1+AY70)*(1+BA70)*(1-BE70)</f>
        <v>111.600473607735</v>
      </c>
      <c r="BG70" s="5"/>
      <c r="BH70" s="5"/>
      <c r="BI70" s="61" t="n">
        <f aca="false">T77/AG77</f>
        <v>0.0177464819083731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148690905.697565</v>
      </c>
      <c r="E71" s="9"/>
      <c r="F71" s="82" t="n">
        <f aca="false">'High pensions'!I71</f>
        <v>27026332.1982405</v>
      </c>
      <c r="G71" s="82" t="n">
        <f aca="false">'High pensions'!K71</f>
        <v>2083735.35314955</v>
      </c>
      <c r="H71" s="82" t="n">
        <f aca="false">'High pensions'!V71</f>
        <v>11464097.1117055</v>
      </c>
      <c r="I71" s="82" t="n">
        <f aca="false">'High pensions'!M71</f>
        <v>64445.4232932844</v>
      </c>
      <c r="J71" s="82" t="n">
        <f aca="false">'High pensions'!W71</f>
        <v>354559.704485732</v>
      </c>
      <c r="K71" s="9"/>
      <c r="L71" s="82" t="n">
        <f aca="false">'High pensions'!N71</f>
        <v>4517756.30384298</v>
      </c>
      <c r="M71" s="67"/>
      <c r="N71" s="82" t="n">
        <f aca="false">'High pensions'!L71</f>
        <v>1178699.43446261</v>
      </c>
      <c r="O71" s="9"/>
      <c r="P71" s="82" t="n">
        <f aca="false">'High pensions'!X71</f>
        <v>29927515.4530073</v>
      </c>
      <c r="Q71" s="67"/>
      <c r="R71" s="82" t="n">
        <f aca="false">'High SIPA income'!G66</f>
        <v>31429586.7490007</v>
      </c>
      <c r="S71" s="67"/>
      <c r="T71" s="82" t="n">
        <f aca="false">'High SIPA income'!J66</f>
        <v>120173748.990518</v>
      </c>
      <c r="U71" s="9"/>
      <c r="V71" s="82" t="n">
        <f aca="false">'High SIPA income'!F66</f>
        <v>118823.752626345</v>
      </c>
      <c r="W71" s="67"/>
      <c r="X71" s="82" t="n">
        <f aca="false">'High SIPA income'!M66</f>
        <v>298451.008758906</v>
      </c>
      <c r="Y71" s="9"/>
      <c r="Z71" s="9" t="n">
        <f aca="false">R71+V71-N71-L71-F71</f>
        <v>-1174377.43491907</v>
      </c>
      <c r="AA71" s="9"/>
      <c r="AB71" s="9" t="n">
        <f aca="false">T71-P71-D71</f>
        <v>-58444672.1600541</v>
      </c>
      <c r="AC71" s="50"/>
      <c r="AD71" s="9"/>
      <c r="AE71" s="9"/>
      <c r="AF71" s="9"/>
      <c r="AG71" s="9" t="n">
        <f aca="false">BF71/100*$AG$57</f>
        <v>6874781156.44665</v>
      </c>
      <c r="AH71" s="40" t="n">
        <f aca="false">(AG71-AG70)/AG70</f>
        <v>0.0101166928976417</v>
      </c>
      <c r="AI71" s="40"/>
      <c r="AJ71" s="40" t="n">
        <f aca="false">AB71/AG71</f>
        <v>-0.00850131383531374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13418350</v>
      </c>
      <c r="AX71" s="7"/>
      <c r="AY71" s="40" t="n">
        <f aca="false">(AW71-AW70)/AW70</f>
        <v>0.00763894755615631</v>
      </c>
      <c r="AZ71" s="12" t="n">
        <f aca="false">workers_and_wage_high!B59</f>
        <v>7335.99949863945</v>
      </c>
      <c r="BA71" s="40" t="n">
        <f aca="false">(AZ71-AZ70)/AZ70</f>
        <v>0.00245896146382056</v>
      </c>
      <c r="BB71" s="39"/>
      <c r="BC71" s="39"/>
      <c r="BD71" s="39"/>
      <c r="BE71" s="39"/>
      <c r="BF71" s="7" t="n">
        <f aca="false">BF70*(1+AY71)*(1+BA71)*(1-BE71)</f>
        <v>112.729501326456</v>
      </c>
      <c r="BG71" s="7"/>
      <c r="BH71" s="7"/>
      <c r="BI71" s="40" t="n">
        <f aca="false">T78/AG78</f>
        <v>0.0154912848870512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149986048.894517</v>
      </c>
      <c r="E72" s="9"/>
      <c r="F72" s="82" t="n">
        <f aca="false">'High pensions'!I72</f>
        <v>27261739.805188</v>
      </c>
      <c r="G72" s="82" t="n">
        <f aca="false">'High pensions'!K72</f>
        <v>2178216.21323629</v>
      </c>
      <c r="H72" s="82" t="n">
        <f aca="false">'High pensions'!V72</f>
        <v>11983902.9275422</v>
      </c>
      <c r="I72" s="82" t="n">
        <f aca="false">'High pensions'!M72</f>
        <v>67367.5117495758</v>
      </c>
      <c r="J72" s="82" t="n">
        <f aca="false">'High pensions'!W72</f>
        <v>370636.17301677</v>
      </c>
      <c r="K72" s="9"/>
      <c r="L72" s="82" t="n">
        <f aca="false">'High pensions'!N72</f>
        <v>4517666.00776448</v>
      </c>
      <c r="M72" s="67"/>
      <c r="N72" s="82" t="n">
        <f aca="false">'High pensions'!L72</f>
        <v>1189869.14964914</v>
      </c>
      <c r="O72" s="9"/>
      <c r="P72" s="82" t="n">
        <f aca="false">'High pensions'!X72</f>
        <v>29988499.3835842</v>
      </c>
      <c r="Q72" s="67"/>
      <c r="R72" s="82" t="n">
        <f aca="false">'High SIPA income'!G67</f>
        <v>27505549.7363699</v>
      </c>
      <c r="S72" s="67"/>
      <c r="T72" s="82" t="n">
        <f aca="false">'High SIPA income'!J67</f>
        <v>105169853.369765</v>
      </c>
      <c r="U72" s="9"/>
      <c r="V72" s="82" t="n">
        <f aca="false">'High SIPA income'!F67</f>
        <v>121633.831983049</v>
      </c>
      <c r="W72" s="67"/>
      <c r="X72" s="82" t="n">
        <f aca="false">'High SIPA income'!M67</f>
        <v>305509.117934588</v>
      </c>
      <c r="Y72" s="9"/>
      <c r="Z72" s="9" t="n">
        <f aca="false">R72+V72-N72-L72-F72</f>
        <v>-5342091.39424864</v>
      </c>
      <c r="AA72" s="9"/>
      <c r="AB72" s="9" t="n">
        <f aca="false">T72-P72-D72</f>
        <v>-74804694.9083355</v>
      </c>
      <c r="AC72" s="50"/>
      <c r="AD72" s="9"/>
      <c r="AE72" s="9"/>
      <c r="AF72" s="9"/>
      <c r="AG72" s="9" t="n">
        <f aca="false">BF72/100*$AG$57</f>
        <v>6933035777.34694</v>
      </c>
      <c r="AH72" s="40" t="n">
        <f aca="false">(AG72-AG71)/AG71</f>
        <v>0.00847366913573067</v>
      </c>
      <c r="AI72" s="40"/>
      <c r="AJ72" s="40" t="n">
        <f aca="false">AB72/AG72</f>
        <v>-0.0107896017431142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13451890</v>
      </c>
      <c r="AX72" s="7"/>
      <c r="AY72" s="40" t="n">
        <f aca="false">(AW72-AW71)/AW71</f>
        <v>0.00249956216673436</v>
      </c>
      <c r="AZ72" s="12" t="n">
        <f aca="false">workers_and_wage_high!B60</f>
        <v>7379.71627157714</v>
      </c>
      <c r="BA72" s="40" t="n">
        <f aca="false">(AZ72-AZ71)/AZ71</f>
        <v>0.0059592115492641</v>
      </c>
      <c r="BB72" s="39"/>
      <c r="BC72" s="39"/>
      <c r="BD72" s="39"/>
      <c r="BE72" s="39"/>
      <c r="BF72" s="7" t="n">
        <f aca="false">BF71*(1+AY72)*(1+BA72)*(1-BE72)</f>
        <v>113.684733822532</v>
      </c>
      <c r="BG72" s="7"/>
      <c r="BH72" s="7"/>
      <c r="BI72" s="40" t="n">
        <f aca="false">T79/AG79</f>
        <v>0.0177535997343343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150585193.165315</v>
      </c>
      <c r="E73" s="9"/>
      <c r="F73" s="82" t="n">
        <f aca="false">'High pensions'!I73</f>
        <v>27370641.3686111</v>
      </c>
      <c r="G73" s="82" t="n">
        <f aca="false">'High pensions'!K73</f>
        <v>2234124.12148493</v>
      </c>
      <c r="H73" s="82" t="n">
        <f aca="false">'High pensions'!V73</f>
        <v>12291491.7432265</v>
      </c>
      <c r="I73" s="82" t="n">
        <f aca="false">'High pensions'!M73</f>
        <v>69096.6223139674</v>
      </c>
      <c r="J73" s="82" t="n">
        <f aca="false">'High pensions'!W73</f>
        <v>380149.229171957</v>
      </c>
      <c r="K73" s="9"/>
      <c r="L73" s="82" t="n">
        <f aca="false">'High pensions'!N73</f>
        <v>4382455.24045263</v>
      </c>
      <c r="M73" s="67"/>
      <c r="N73" s="82" t="n">
        <f aca="false">'High pensions'!L73</f>
        <v>1195987.08616687</v>
      </c>
      <c r="O73" s="9"/>
      <c r="P73" s="82" t="n">
        <f aca="false">'High pensions'!X73</f>
        <v>29320549.1508756</v>
      </c>
      <c r="Q73" s="67"/>
      <c r="R73" s="82" t="n">
        <f aca="false">'High SIPA income'!G68</f>
        <v>32057004.4572787</v>
      </c>
      <c r="S73" s="67"/>
      <c r="T73" s="82" t="n">
        <f aca="false">'High SIPA income'!J68</f>
        <v>122572734.977479</v>
      </c>
      <c r="U73" s="9"/>
      <c r="V73" s="82" t="n">
        <f aca="false">'High SIPA income'!F68</f>
        <v>119709.809524826</v>
      </c>
      <c r="W73" s="67"/>
      <c r="X73" s="82" t="n">
        <f aca="false">'High SIPA income'!M68</f>
        <v>300676.528230599</v>
      </c>
      <c r="Y73" s="9"/>
      <c r="Z73" s="9" t="n">
        <f aca="false">R73+V73-N73-L73-F73</f>
        <v>-772369.42842707</v>
      </c>
      <c r="AA73" s="9"/>
      <c r="AB73" s="9" t="n">
        <f aca="false">T73-P73-D73</f>
        <v>-57333007.3387122</v>
      </c>
      <c r="AC73" s="50"/>
      <c r="AD73" s="9"/>
      <c r="AE73" s="9"/>
      <c r="AF73" s="9"/>
      <c r="AG73" s="9" t="n">
        <f aca="false">BF73/100*$AG$57</f>
        <v>6989345749.5835</v>
      </c>
      <c r="AH73" s="40" t="n">
        <f aca="false">(AG73-AG72)/AG72</f>
        <v>0.00812197917982054</v>
      </c>
      <c r="AI73" s="40" t="n">
        <f aca="false">(AG73-AG69)/AG69</f>
        <v>0.0324661967709033</v>
      </c>
      <c r="AJ73" s="40" t="n">
        <f aca="false">AB73/AG73</f>
        <v>-0.0082029147495141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13460755</v>
      </c>
      <c r="AX73" s="7"/>
      <c r="AY73" s="40" t="n">
        <f aca="false">(AW73-AW72)/AW72</f>
        <v>0.000659015201581339</v>
      </c>
      <c r="AZ73" s="12" t="n">
        <f aca="false">workers_and_wage_high!B61</f>
        <v>7434.75455721464</v>
      </c>
      <c r="BA73" s="40" t="n">
        <f aca="false">(AZ73-AZ72)/AZ72</f>
        <v>0.00745804901056709</v>
      </c>
      <c r="BB73" s="39"/>
      <c r="BC73" s="39"/>
      <c r="BD73" s="39"/>
      <c r="BE73" s="39"/>
      <c r="BF73" s="7" t="n">
        <f aca="false">BF72*(1+AY73)*(1+BA73)*(1-BE73)</f>
        <v>114.608078863702</v>
      </c>
      <c r="BG73" s="7"/>
      <c r="BH73" s="7"/>
      <c r="BI73" s="40" t="n">
        <f aca="false">T80/AG80</f>
        <v>0.015427102375043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152088881.93655</v>
      </c>
      <c r="E74" s="6"/>
      <c r="F74" s="81" t="n">
        <f aca="false">'High pensions'!I74</f>
        <v>27643954.6022853</v>
      </c>
      <c r="G74" s="81" t="n">
        <f aca="false">'High pensions'!K74</f>
        <v>2253783.00832214</v>
      </c>
      <c r="H74" s="81" t="n">
        <f aca="false">'High pensions'!V74</f>
        <v>12399649.1382955</v>
      </c>
      <c r="I74" s="81" t="n">
        <f aca="false">'High pensions'!M74</f>
        <v>69704.6291233655</v>
      </c>
      <c r="J74" s="81" t="n">
        <f aca="false">'High pensions'!W74</f>
        <v>383494.303246255</v>
      </c>
      <c r="K74" s="6"/>
      <c r="L74" s="81" t="n">
        <f aca="false">'High pensions'!N74</f>
        <v>5438455.60360737</v>
      </c>
      <c r="M74" s="8"/>
      <c r="N74" s="81" t="n">
        <f aca="false">'High pensions'!L74</f>
        <v>1208096.69270721</v>
      </c>
      <c r="O74" s="6"/>
      <c r="P74" s="81" t="n">
        <f aca="false">'High pensions'!X74</f>
        <v>34866763.5375734</v>
      </c>
      <c r="Q74" s="8"/>
      <c r="R74" s="81" t="n">
        <f aca="false">'High SIPA income'!G69</f>
        <v>28210995.0868577</v>
      </c>
      <c r="S74" s="8"/>
      <c r="T74" s="81" t="n">
        <f aca="false">'High SIPA income'!J69</f>
        <v>107867184.809503</v>
      </c>
      <c r="U74" s="6"/>
      <c r="V74" s="81" t="n">
        <f aca="false">'High SIPA income'!F69</f>
        <v>121023.856136979</v>
      </c>
      <c r="W74" s="8"/>
      <c r="X74" s="81" t="n">
        <f aca="false">'High SIPA income'!M69</f>
        <v>303977.034470177</v>
      </c>
      <c r="Y74" s="6"/>
      <c r="Z74" s="6" t="n">
        <f aca="false">R74+V74-N74-L74-F74</f>
        <v>-5958487.95560522</v>
      </c>
      <c r="AA74" s="6"/>
      <c r="AB74" s="6" t="n">
        <f aca="false">T74-P74-D74</f>
        <v>-79088460.6646197</v>
      </c>
      <c r="AC74" s="50"/>
      <c r="AD74" s="6"/>
      <c r="AE74" s="6"/>
      <c r="AF74" s="6"/>
      <c r="AG74" s="6" t="n">
        <f aca="false">BF74/100*$AG$57</f>
        <v>7055157531.9652</v>
      </c>
      <c r="AH74" s="61" t="n">
        <f aca="false">(AG74-AG73)/AG73</f>
        <v>0.00941601470861839</v>
      </c>
      <c r="AI74" s="61"/>
      <c r="AJ74" s="61" t="n">
        <f aca="false">AB74/AG74</f>
        <v>-0.0112100205142535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0.00890842609379458</v>
      </c>
      <c r="AV74" s="5"/>
      <c r="AW74" s="5" t="n">
        <f aca="false">workers_and_wage_high!C62</f>
        <v>13520375</v>
      </c>
      <c r="AX74" s="5"/>
      <c r="AY74" s="61" t="n">
        <f aca="false">(AW74-AW73)/AW73</f>
        <v>0.00442917206352838</v>
      </c>
      <c r="AZ74" s="11" t="n">
        <f aca="false">workers_and_wage_high!B62</f>
        <v>7471.66701666216</v>
      </c>
      <c r="BA74" s="61" t="n">
        <f aca="false">(AZ74-AZ73)/AZ73</f>
        <v>0.00496485245927809</v>
      </c>
      <c r="BB74" s="66"/>
      <c r="BC74" s="66"/>
      <c r="BD74" s="66"/>
      <c r="BE74" s="66"/>
      <c r="BF74" s="5" t="n">
        <f aca="false">BF73*(1+AY74)*(1+BA74)*(1-BE74)</f>
        <v>115.687230220009</v>
      </c>
      <c r="BG74" s="5"/>
      <c r="BH74" s="5"/>
      <c r="BI74" s="61" t="n">
        <f aca="false">T81/AG81</f>
        <v>0.0177855827365182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152918573.359392</v>
      </c>
      <c r="E75" s="9"/>
      <c r="F75" s="82" t="n">
        <f aca="false">'High pensions'!I75</f>
        <v>27794760.839631</v>
      </c>
      <c r="G75" s="82" t="n">
        <f aca="false">'High pensions'!K75</f>
        <v>2322118.16938393</v>
      </c>
      <c r="H75" s="82" t="n">
        <f aca="false">'High pensions'!V75</f>
        <v>12775609.0323254</v>
      </c>
      <c r="I75" s="82" t="n">
        <f aca="false">'High pensions'!M75</f>
        <v>71818.0877129049</v>
      </c>
      <c r="J75" s="82" t="n">
        <f aca="false">'High pensions'!W75</f>
        <v>395121.928834805</v>
      </c>
      <c r="K75" s="9"/>
      <c r="L75" s="82" t="n">
        <f aca="false">'High pensions'!N75</f>
        <v>4469354.41022039</v>
      </c>
      <c r="M75" s="67"/>
      <c r="N75" s="82" t="n">
        <f aca="false">'High pensions'!L75</f>
        <v>1215503.2119856</v>
      </c>
      <c r="O75" s="9"/>
      <c r="P75" s="82" t="n">
        <f aca="false">'High pensions'!X75</f>
        <v>29878841.3219683</v>
      </c>
      <c r="Q75" s="67"/>
      <c r="R75" s="82" t="n">
        <f aca="false">'High SIPA income'!G70</f>
        <v>32783334.7022083</v>
      </c>
      <c r="S75" s="67"/>
      <c r="T75" s="82" t="n">
        <f aca="false">'High SIPA income'!J70</f>
        <v>125349921.621244</v>
      </c>
      <c r="U75" s="9"/>
      <c r="V75" s="82" t="n">
        <f aca="false">'High SIPA income'!F70</f>
        <v>122307.96769625</v>
      </c>
      <c r="W75" s="67"/>
      <c r="X75" s="82" t="n">
        <f aca="false">'High SIPA income'!M70</f>
        <v>307202.35248743</v>
      </c>
      <c r="Y75" s="9"/>
      <c r="Z75" s="9" t="n">
        <f aca="false">R75+V75-N75-L75-F75</f>
        <v>-573975.791932411</v>
      </c>
      <c r="AA75" s="9"/>
      <c r="AB75" s="9" t="n">
        <f aca="false">T75-P75-D75</f>
        <v>-57447493.0601165</v>
      </c>
      <c r="AC75" s="50"/>
      <c r="AD75" s="9"/>
      <c r="AE75" s="9"/>
      <c r="AF75" s="9"/>
      <c r="AG75" s="9" t="n">
        <f aca="false">BF75/100*$AG$57</f>
        <v>7130591955.61003</v>
      </c>
      <c r="AH75" s="40" t="n">
        <f aca="false">(AG75-AG74)/AG74</f>
        <v>0.0106920962860224</v>
      </c>
      <c r="AI75" s="40"/>
      <c r="AJ75" s="40" t="n">
        <f aca="false">AB75/AG75</f>
        <v>-0.00805648302661877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13608065</v>
      </c>
      <c r="AX75" s="7"/>
      <c r="AY75" s="40" t="n">
        <f aca="false">(AW75-AW74)/AW74</f>
        <v>0.00648576685188096</v>
      </c>
      <c r="AZ75" s="12" t="n">
        <f aca="false">workers_and_wage_high!B63</f>
        <v>7502.89278649355</v>
      </c>
      <c r="BA75" s="40" t="n">
        <f aca="false">(AZ75-AZ74)/AZ74</f>
        <v>0.00417922396190268</v>
      </c>
      <c r="BB75" s="39"/>
      <c r="BC75" s="39"/>
      <c r="BD75" s="39"/>
      <c r="BE75" s="39"/>
      <c r="BF75" s="7" t="n">
        <f aca="false">BF74*(1+AY75)*(1+BA75)*(1-BE75)</f>
        <v>116.924169224585</v>
      </c>
      <c r="BG75" s="7"/>
      <c r="BH75" s="7"/>
      <c r="BI75" s="40" t="n">
        <f aca="false">T82/AG82</f>
        <v>0.0155279718398301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153811615.144548</v>
      </c>
      <c r="E76" s="9"/>
      <c r="F76" s="82" t="n">
        <f aca="false">'High pensions'!I76</f>
        <v>27957081.7552197</v>
      </c>
      <c r="G76" s="82" t="n">
        <f aca="false">'High pensions'!K76</f>
        <v>2400543.63827664</v>
      </c>
      <c r="H76" s="82" t="n">
        <f aca="false">'High pensions'!V76</f>
        <v>13207082.8229189</v>
      </c>
      <c r="I76" s="82" t="n">
        <f aca="false">'High pensions'!M76</f>
        <v>74243.617678659</v>
      </c>
      <c r="J76" s="82" t="n">
        <f aca="false">'High pensions'!W76</f>
        <v>408466.479059346</v>
      </c>
      <c r="K76" s="9"/>
      <c r="L76" s="82" t="n">
        <f aca="false">'High pensions'!N76</f>
        <v>4400455.52223889</v>
      </c>
      <c r="M76" s="67"/>
      <c r="N76" s="82" t="n">
        <f aca="false">'High pensions'!L76</f>
        <v>1223745.95705975</v>
      </c>
      <c r="O76" s="9"/>
      <c r="P76" s="82" t="n">
        <f aca="false">'High pensions'!X76</f>
        <v>29566673.8160958</v>
      </c>
      <c r="Q76" s="67"/>
      <c r="R76" s="82" t="n">
        <f aca="false">'High SIPA income'!G71</f>
        <v>28891653.2099299</v>
      </c>
      <c r="S76" s="67"/>
      <c r="T76" s="82" t="n">
        <f aca="false">'High SIPA income'!J71</f>
        <v>110469740.136867</v>
      </c>
      <c r="U76" s="9"/>
      <c r="V76" s="82" t="n">
        <f aca="false">'High SIPA income'!F71</f>
        <v>120209.933908229</v>
      </c>
      <c r="W76" s="67"/>
      <c r="X76" s="82" t="n">
        <f aca="false">'High SIPA income'!M71</f>
        <v>301932.696491847</v>
      </c>
      <c r="Y76" s="9"/>
      <c r="Z76" s="9" t="n">
        <f aca="false">R76+V76-N76-L76-F76</f>
        <v>-4569420.09068014</v>
      </c>
      <c r="AA76" s="9"/>
      <c r="AB76" s="9" t="n">
        <f aca="false">T76-P76-D76</f>
        <v>-72908548.8237772</v>
      </c>
      <c r="AC76" s="50"/>
      <c r="AD76" s="9"/>
      <c r="AE76" s="9"/>
      <c r="AF76" s="9"/>
      <c r="AG76" s="9" t="n">
        <f aca="false">BF76/100*$AG$57</f>
        <v>7192917948.86065</v>
      </c>
      <c r="AH76" s="40" t="n">
        <f aca="false">(AG76-AG75)/AG75</f>
        <v>0.00874064785064381</v>
      </c>
      <c r="AI76" s="40"/>
      <c r="AJ76" s="40" t="n">
        <f aca="false">AB76/AG76</f>
        <v>-0.0101361574457173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13663781</v>
      </c>
      <c r="AX76" s="7"/>
      <c r="AY76" s="40" t="n">
        <f aca="false">(AW76-AW75)/AW75</f>
        <v>0.00409433670400604</v>
      </c>
      <c r="AZ76" s="12" t="n">
        <f aca="false">workers_and_wage_high!B64</f>
        <v>7537.61141114026</v>
      </c>
      <c r="BA76" s="40" t="n">
        <f aca="false">(AZ76-AZ75)/AZ75</f>
        <v>0.00462736515563802</v>
      </c>
      <c r="BB76" s="39"/>
      <c r="BC76" s="39"/>
      <c r="BD76" s="39"/>
      <c r="BE76" s="39"/>
      <c r="BF76" s="7" t="n">
        <f aca="false">BF75*(1+AY76)*(1+BA76)*(1-BE76)</f>
        <v>117.946162213006</v>
      </c>
      <c r="BG76" s="7"/>
      <c r="BH76" s="7"/>
      <c r="BI76" s="40" t="n">
        <f aca="false">T83/AG83</f>
        <v>0.017895379735586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155302384.284698</v>
      </c>
      <c r="E77" s="9"/>
      <c r="F77" s="82" t="n">
        <f aca="false">'High pensions'!I77</f>
        <v>28228046.6930117</v>
      </c>
      <c r="G77" s="82" t="n">
        <f aca="false">'High pensions'!K77</f>
        <v>2494040.91173874</v>
      </c>
      <c r="H77" s="82" t="n">
        <f aca="false">'High pensions'!V77</f>
        <v>13721477.2353518</v>
      </c>
      <c r="I77" s="82" t="n">
        <f aca="false">'High pensions'!M77</f>
        <v>77135.285930064</v>
      </c>
      <c r="J77" s="82" t="n">
        <f aca="false">'High pensions'!W77</f>
        <v>424375.58459851</v>
      </c>
      <c r="K77" s="9"/>
      <c r="L77" s="82" t="n">
        <f aca="false">'High pensions'!N77</f>
        <v>4374239.00961344</v>
      </c>
      <c r="M77" s="67"/>
      <c r="N77" s="82" t="n">
        <f aca="false">'High pensions'!L77</f>
        <v>1237320.18646375</v>
      </c>
      <c r="O77" s="9"/>
      <c r="P77" s="82" t="n">
        <f aca="false">'High pensions'!X77</f>
        <v>29505317.6125899</v>
      </c>
      <c r="Q77" s="67"/>
      <c r="R77" s="82" t="n">
        <f aca="false">'High SIPA income'!G72</f>
        <v>33611132.8746046</v>
      </c>
      <c r="S77" s="67"/>
      <c r="T77" s="82" t="n">
        <f aca="false">'High SIPA income'!J72</f>
        <v>128515079.680076</v>
      </c>
      <c r="U77" s="9"/>
      <c r="V77" s="82" t="n">
        <f aca="false">'High SIPA income'!F72</f>
        <v>119858.904562833</v>
      </c>
      <c r="W77" s="67"/>
      <c r="X77" s="82" t="n">
        <f aca="false">'High SIPA income'!M72</f>
        <v>301051.011980781</v>
      </c>
      <c r="Y77" s="9"/>
      <c r="Z77" s="9" t="n">
        <f aca="false">R77+V77-N77-L77-F77</f>
        <v>-108614.10992147</v>
      </c>
      <c r="AA77" s="9"/>
      <c r="AB77" s="9" t="n">
        <f aca="false">T77-P77-D77</f>
        <v>-56292622.2172122</v>
      </c>
      <c r="AC77" s="50"/>
      <c r="AD77" s="9"/>
      <c r="AE77" s="9"/>
      <c r="AF77" s="9"/>
      <c r="AG77" s="9" t="n">
        <f aca="false">BF77/100*$AG$57</f>
        <v>7241721505.34466</v>
      </c>
      <c r="AH77" s="40" t="n">
        <f aca="false">(AG77-AG76)/AG76</f>
        <v>0.00678494552989374</v>
      </c>
      <c r="AI77" s="40" t="n">
        <f aca="false">(AG77-AG73)/AG73</f>
        <v>0.0361086380332809</v>
      </c>
      <c r="AJ77" s="40" t="n">
        <f aca="false">AB77/AG77</f>
        <v>-0.00777337573333442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13672585</v>
      </c>
      <c r="AX77" s="7"/>
      <c r="AY77" s="40" t="n">
        <f aca="false">(AW77-AW76)/AW76</f>
        <v>0.000644331170120481</v>
      </c>
      <c r="AZ77" s="12" t="n">
        <f aca="false">workers_and_wage_high!B65</f>
        <v>7583.86717198139</v>
      </c>
      <c r="BA77" s="40" t="n">
        <f aca="false">(AZ77-AZ76)/AZ76</f>
        <v>0.00613666031824972</v>
      </c>
      <c r="BB77" s="39"/>
      <c r="BC77" s="39"/>
      <c r="BD77" s="39"/>
      <c r="BE77" s="39"/>
      <c r="BF77" s="7" t="n">
        <f aca="false">BF76*(1+AY77)*(1+BA77)*(1-BE77)</f>
        <v>118.746420499081</v>
      </c>
      <c r="BG77" s="7"/>
      <c r="BH77" s="7"/>
      <c r="BI77" s="40" t="n">
        <f aca="false">T84/AG84</f>
        <v>0.0155886060008898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155555182.494066</v>
      </c>
      <c r="E78" s="6"/>
      <c r="F78" s="81" t="n">
        <f aca="false">'High pensions'!I78</f>
        <v>28273995.7599935</v>
      </c>
      <c r="G78" s="81" t="n">
        <f aca="false">'High pensions'!K78</f>
        <v>2607879.21869117</v>
      </c>
      <c r="H78" s="81" t="n">
        <f aca="false">'High pensions'!V78</f>
        <v>14347782.0124735</v>
      </c>
      <c r="I78" s="81" t="n">
        <f aca="false">'High pensions'!M78</f>
        <v>80656.0583100361</v>
      </c>
      <c r="J78" s="81" t="n">
        <f aca="false">'High pensions'!W78</f>
        <v>443745.835437323</v>
      </c>
      <c r="K78" s="6"/>
      <c r="L78" s="81" t="n">
        <f aca="false">'High pensions'!N78</f>
        <v>5369150.63388012</v>
      </c>
      <c r="M78" s="8"/>
      <c r="N78" s="81" t="n">
        <f aca="false">'High pensions'!L78</f>
        <v>1238632.82569714</v>
      </c>
      <c r="O78" s="6"/>
      <c r="P78" s="81" t="n">
        <f aca="false">'High pensions'!X78</f>
        <v>34675140.5142915</v>
      </c>
      <c r="Q78" s="8"/>
      <c r="R78" s="81" t="n">
        <f aca="false">'High SIPA income'!G73</f>
        <v>29401814.1261119</v>
      </c>
      <c r="S78" s="8"/>
      <c r="T78" s="81" t="n">
        <f aca="false">'High SIPA income'!J73</f>
        <v>112420384.616402</v>
      </c>
      <c r="U78" s="6"/>
      <c r="V78" s="81" t="n">
        <f aca="false">'High SIPA income'!F73</f>
        <v>117746.233675674</v>
      </c>
      <c r="W78" s="8"/>
      <c r="X78" s="81" t="n">
        <f aca="false">'High SIPA income'!M73</f>
        <v>295744.591812153</v>
      </c>
      <c r="Y78" s="6"/>
      <c r="Z78" s="6" t="n">
        <f aca="false">R78+V78-N78-L78-F78</f>
        <v>-5362218.85978317</v>
      </c>
      <c r="AA78" s="6"/>
      <c r="AB78" s="6" t="n">
        <f aca="false">T78-P78-D78</f>
        <v>-77809938.3919547</v>
      </c>
      <c r="AC78" s="50"/>
      <c r="AD78" s="6"/>
      <c r="AE78" s="6"/>
      <c r="AF78" s="6"/>
      <c r="AG78" s="6" t="n">
        <f aca="false">BF78/100*$AG$57</f>
        <v>7257008404.14935</v>
      </c>
      <c r="AH78" s="61" t="n">
        <f aca="false">(AG78-AG77)/AG77</f>
        <v>0.00211094817625977</v>
      </c>
      <c r="AI78" s="61"/>
      <c r="AJ78" s="61" t="n">
        <f aca="false">AB78/AG78</f>
        <v>-0.0107220405515123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0.00607066639002162</v>
      </c>
      <c r="AV78" s="5"/>
      <c r="AW78" s="5" t="n">
        <f aca="false">workers_and_wage_high!C66</f>
        <v>13662832</v>
      </c>
      <c r="AX78" s="5"/>
      <c r="AY78" s="61" t="n">
        <f aca="false">(AW78-AW77)/AW77</f>
        <v>-0.000713325241715447</v>
      </c>
      <c r="AZ78" s="11" t="n">
        <f aca="false">workers_and_wage_high!B66</f>
        <v>7605.30137599943</v>
      </c>
      <c r="BA78" s="61" t="n">
        <f aca="false">(AZ78-AZ77)/AZ77</f>
        <v>0.00282628948160278</v>
      </c>
      <c r="BB78" s="66"/>
      <c r="BC78" s="66"/>
      <c r="BD78" s="66"/>
      <c r="BE78" s="66"/>
      <c r="BF78" s="5" t="n">
        <f aca="false">BF77*(1+AY78)*(1+BA78)*(1-BE78)</f>
        <v>118.997088038871</v>
      </c>
      <c r="BG78" s="5"/>
      <c r="BH78" s="5"/>
      <c r="BI78" s="61" t="n">
        <f aca="false">T85/AG85</f>
        <v>0.0179630199474217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156622456.435528</v>
      </c>
      <c r="E79" s="9"/>
      <c r="F79" s="82" t="n">
        <f aca="false">'High pensions'!I79</f>
        <v>28467985.4324161</v>
      </c>
      <c r="G79" s="82" t="n">
        <f aca="false">'High pensions'!K79</f>
        <v>2664383.54413042</v>
      </c>
      <c r="H79" s="82" t="n">
        <f aca="false">'High pensions'!V79</f>
        <v>14658652.139569</v>
      </c>
      <c r="I79" s="82" t="n">
        <f aca="false">'High pensions'!M79</f>
        <v>82403.6147669205</v>
      </c>
      <c r="J79" s="82" t="n">
        <f aca="false">'High pensions'!W79</f>
        <v>453360.375450588</v>
      </c>
      <c r="K79" s="9"/>
      <c r="L79" s="82" t="n">
        <f aca="false">'High pensions'!N79</f>
        <v>4425810.78417824</v>
      </c>
      <c r="M79" s="67"/>
      <c r="N79" s="82" t="n">
        <f aca="false">'High pensions'!L79</f>
        <v>1248334.82286063</v>
      </c>
      <c r="O79" s="9"/>
      <c r="P79" s="82" t="n">
        <f aca="false">'High pensions'!X79</f>
        <v>29833523.0755811</v>
      </c>
      <c r="Q79" s="67"/>
      <c r="R79" s="82" t="n">
        <f aca="false">'High SIPA income'!G74</f>
        <v>33928014.0522823</v>
      </c>
      <c r="S79" s="67"/>
      <c r="T79" s="82" t="n">
        <f aca="false">'High SIPA income'!J74</f>
        <v>129726702.327557</v>
      </c>
      <c r="U79" s="9"/>
      <c r="V79" s="82" t="n">
        <f aca="false">'High SIPA income'!F74</f>
        <v>122923.215077733</v>
      </c>
      <c r="W79" s="67"/>
      <c r="X79" s="82" t="n">
        <f aca="false">'High SIPA income'!M74</f>
        <v>308747.676528972</v>
      </c>
      <c r="Y79" s="9"/>
      <c r="Z79" s="9" t="n">
        <f aca="false">R79+V79-N79-L79-F79</f>
        <v>-91193.7720948979</v>
      </c>
      <c r="AA79" s="9"/>
      <c r="AB79" s="9" t="n">
        <f aca="false">T79-P79-D79</f>
        <v>-56729277.1835519</v>
      </c>
      <c r="AC79" s="50"/>
      <c r="AD79" s="9"/>
      <c r="AE79" s="9"/>
      <c r="AF79" s="9"/>
      <c r="AG79" s="9" t="n">
        <f aca="false">BF79/100*$AG$57</f>
        <v>7307064723.14312</v>
      </c>
      <c r="AH79" s="40" t="n">
        <f aca="false">(AG79-AG78)/AG78</f>
        <v>0.0068976520635077</v>
      </c>
      <c r="AI79" s="40"/>
      <c r="AJ79" s="40" t="n">
        <f aca="false">AB79/AG79</f>
        <v>-0.00776362045950921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13748678</v>
      </c>
      <c r="AX79" s="7"/>
      <c r="AY79" s="40" t="n">
        <f aca="false">(AW79-AW78)/AW78</f>
        <v>0.00628317760183248</v>
      </c>
      <c r="AZ79" s="12" t="n">
        <f aca="false">workers_and_wage_high!B67</f>
        <v>7609.94545986461</v>
      </c>
      <c r="BA79" s="40" t="n">
        <f aca="false">(AZ79-AZ78)/AZ78</f>
        <v>0.000610637716452619</v>
      </c>
      <c r="BB79" s="39"/>
      <c r="BC79" s="39"/>
      <c r="BD79" s="39"/>
      <c r="BE79" s="39"/>
      <c r="BF79" s="7" t="n">
        <f aca="false">BF78*(1+AY79)*(1+BA79)*(1-BE79)</f>
        <v>119.817888548734</v>
      </c>
      <c r="BG79" s="7"/>
      <c r="BH79" s="7"/>
      <c r="BI79" s="40" t="n">
        <f aca="false">T86/AG86</f>
        <v>0.0157275715543088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157783919.959049</v>
      </c>
      <c r="E80" s="9"/>
      <c r="F80" s="82" t="n">
        <f aca="false">'High pensions'!I80</f>
        <v>28679095.1763211</v>
      </c>
      <c r="G80" s="82" t="n">
        <f aca="false">'High pensions'!K80</f>
        <v>2758213.00242407</v>
      </c>
      <c r="H80" s="82" t="n">
        <f aca="false">'High pensions'!V80</f>
        <v>15174874.1349348</v>
      </c>
      <c r="I80" s="82" t="n">
        <f aca="false">'High pensions'!M80</f>
        <v>85305.5567760016</v>
      </c>
      <c r="J80" s="82" t="n">
        <f aca="false">'High pensions'!W80</f>
        <v>469326.004173237</v>
      </c>
      <c r="K80" s="9"/>
      <c r="L80" s="82" t="n">
        <f aca="false">'High pensions'!N80</f>
        <v>4369000.42365092</v>
      </c>
      <c r="M80" s="67"/>
      <c r="N80" s="82" t="n">
        <f aca="false">'High pensions'!L80</f>
        <v>1258891.87931604</v>
      </c>
      <c r="O80" s="9"/>
      <c r="P80" s="82" t="n">
        <f aca="false">'High pensions'!X80</f>
        <v>29596815.6545222</v>
      </c>
      <c r="Q80" s="67"/>
      <c r="R80" s="82" t="n">
        <f aca="false">'High SIPA income'!G75</f>
        <v>29686032.969728</v>
      </c>
      <c r="S80" s="67"/>
      <c r="T80" s="82" t="n">
        <f aca="false">'High SIPA income'!J75</f>
        <v>113507119.998699</v>
      </c>
      <c r="U80" s="9"/>
      <c r="V80" s="82" t="n">
        <f aca="false">'High SIPA income'!F75</f>
        <v>119526.436654679</v>
      </c>
      <c r="W80" s="67"/>
      <c r="X80" s="82" t="n">
        <f aca="false">'High SIPA income'!M75</f>
        <v>300215.948448653</v>
      </c>
      <c r="Y80" s="9"/>
      <c r="Z80" s="9" t="n">
        <f aca="false">R80+V80-N80-L80-F80</f>
        <v>-4501428.07290531</v>
      </c>
      <c r="AA80" s="9"/>
      <c r="AB80" s="9" t="n">
        <f aca="false">T80-P80-D80</f>
        <v>-73873615.6148719</v>
      </c>
      <c r="AC80" s="50"/>
      <c r="AD80" s="9"/>
      <c r="AE80" s="9"/>
      <c r="AF80" s="9"/>
      <c r="AG80" s="9" t="n">
        <f aca="false">BF80/100*$AG$57</f>
        <v>7357643531.44655</v>
      </c>
      <c r="AH80" s="40" t="n">
        <f aca="false">(AG80-AG79)/AG79</f>
        <v>0.00692190506308685</v>
      </c>
      <c r="AI80" s="40"/>
      <c r="AJ80" s="40" t="n">
        <f aca="false">AB80/AG80</f>
        <v>-0.0100403906901899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13788900</v>
      </c>
      <c r="AX80" s="7"/>
      <c r="AY80" s="40" t="n">
        <f aca="false">(AW80-AW79)/AW79</f>
        <v>0.00292551763885953</v>
      </c>
      <c r="AZ80" s="12" t="n">
        <f aca="false">workers_and_wage_high!B68</f>
        <v>7640.26903803665</v>
      </c>
      <c r="BA80" s="40" t="n">
        <f aca="false">(AZ80-AZ79)/AZ79</f>
        <v>0.00398473002624945</v>
      </c>
      <c r="BB80" s="39"/>
      <c r="BC80" s="39"/>
      <c r="BD80" s="39"/>
      <c r="BE80" s="39"/>
      <c r="BF80" s="7" t="n">
        <f aca="false">BF79*(1+AY80)*(1+BA80)*(1-BE80)</f>
        <v>120.647256598128</v>
      </c>
      <c r="BG80" s="7"/>
      <c r="BH80" s="7"/>
      <c r="BI80" s="40" t="n">
        <f aca="false">T87/AG87</f>
        <v>0.0180352646502019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159051547.104831</v>
      </c>
      <c r="E81" s="9"/>
      <c r="F81" s="82" t="n">
        <f aca="false">'High pensions'!I81</f>
        <v>28909501.4152547</v>
      </c>
      <c r="G81" s="82" t="n">
        <f aca="false">'High pensions'!K81</f>
        <v>2790230.73831375</v>
      </c>
      <c r="H81" s="82" t="n">
        <f aca="false">'High pensions'!V81</f>
        <v>15351026.2710405</v>
      </c>
      <c r="I81" s="82" t="n">
        <f aca="false">'High pensions'!M81</f>
        <v>86295.7960303221</v>
      </c>
      <c r="J81" s="82" t="n">
        <f aca="false">'High pensions'!W81</f>
        <v>474774.008382694</v>
      </c>
      <c r="K81" s="9"/>
      <c r="L81" s="82" t="n">
        <f aca="false">'High pensions'!N81</f>
        <v>4405285.58054133</v>
      </c>
      <c r="M81" s="67"/>
      <c r="N81" s="82" t="n">
        <f aca="false">'High pensions'!L81</f>
        <v>1271030.69097942</v>
      </c>
      <c r="O81" s="9"/>
      <c r="P81" s="82" t="n">
        <f aca="false">'High pensions'!X81</f>
        <v>29851883.6663623</v>
      </c>
      <c r="Q81" s="67"/>
      <c r="R81" s="82" t="n">
        <f aca="false">'High SIPA income'!G76</f>
        <v>34510252.4435028</v>
      </c>
      <c r="S81" s="67"/>
      <c r="T81" s="82" t="n">
        <f aca="false">'High SIPA income'!J76</f>
        <v>131952941.27998</v>
      </c>
      <c r="U81" s="9"/>
      <c r="V81" s="82" t="n">
        <f aca="false">'High SIPA income'!F76</f>
        <v>123165.405904978</v>
      </c>
      <c r="W81" s="67"/>
      <c r="X81" s="82" t="n">
        <f aca="false">'High SIPA income'!M76</f>
        <v>309355.990061459</v>
      </c>
      <c r="Y81" s="9"/>
      <c r="Z81" s="9" t="n">
        <f aca="false">R81+V81-N81-L81-F81</f>
        <v>47600.1626322791</v>
      </c>
      <c r="AA81" s="9"/>
      <c r="AB81" s="9" t="n">
        <f aca="false">T81-P81-D81</f>
        <v>-56950489.4912135</v>
      </c>
      <c r="AC81" s="50"/>
      <c r="AD81" s="9"/>
      <c r="AE81" s="9"/>
      <c r="AF81" s="9"/>
      <c r="AG81" s="9" t="n">
        <f aca="false">BF81/100*$AG$57</f>
        <v>7419095749.33678</v>
      </c>
      <c r="AH81" s="40" t="n">
        <f aca="false">(AG81-AG80)/AG80</f>
        <v>0.00835216025723217</v>
      </c>
      <c r="AI81" s="40" t="n">
        <f aca="false">(AG81-AG77)/AG77</f>
        <v>0.0244933810090888</v>
      </c>
      <c r="AJ81" s="40" t="n">
        <f aca="false">AB81/AG81</f>
        <v>-0.00767620359884216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13832272</v>
      </c>
      <c r="AX81" s="7"/>
      <c r="AY81" s="40" t="n">
        <f aca="false">(AW81-AW80)/AW80</f>
        <v>0.00314542856935651</v>
      </c>
      <c r="AZ81" s="12" t="n">
        <f aca="false">workers_and_wage_high!B69</f>
        <v>7679.92513352519</v>
      </c>
      <c r="BA81" s="40" t="n">
        <f aca="false">(AZ81-AZ80)/AZ80</f>
        <v>0.00519040563769627</v>
      </c>
      <c r="BB81" s="39"/>
      <c r="BC81" s="39"/>
      <c r="BD81" s="39"/>
      <c r="BE81" s="39"/>
      <c r="BF81" s="7" t="n">
        <f aca="false">BF80*(1+AY81)*(1+BA81)*(1-BE81)</f>
        <v>121.654921819831</v>
      </c>
      <c r="BG81" s="7"/>
      <c r="BH81" s="7"/>
      <c r="BI81" s="40" t="n">
        <f aca="false">T88/AG88</f>
        <v>0.0156905871420679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159466156.380371</v>
      </c>
      <c r="E82" s="6"/>
      <c r="F82" s="81" t="n">
        <f aca="false">'High pensions'!I82</f>
        <v>28984861.5589075</v>
      </c>
      <c r="G82" s="81" t="n">
        <f aca="false">'High pensions'!K82</f>
        <v>2915992.96079642</v>
      </c>
      <c r="H82" s="81" t="n">
        <f aca="false">'High pensions'!V82</f>
        <v>16042932.9132856</v>
      </c>
      <c r="I82" s="81" t="n">
        <f aca="false">'High pensions'!M82</f>
        <v>90185.3493029824</v>
      </c>
      <c r="J82" s="81" t="n">
        <f aca="false">'High pensions'!W82</f>
        <v>496173.182885124</v>
      </c>
      <c r="K82" s="6"/>
      <c r="L82" s="81" t="n">
        <f aca="false">'High pensions'!N82</f>
        <v>5336331.49179224</v>
      </c>
      <c r="M82" s="8"/>
      <c r="N82" s="81" t="n">
        <f aca="false">'High pensions'!L82</f>
        <v>1275063.27629405</v>
      </c>
      <c r="O82" s="6"/>
      <c r="P82" s="81" t="n">
        <f aca="false">'High pensions'!X82</f>
        <v>34705271.4204454</v>
      </c>
      <c r="Q82" s="8"/>
      <c r="R82" s="81" t="n">
        <f aca="false">'High SIPA income'!G77</f>
        <v>30339755.1689316</v>
      </c>
      <c r="S82" s="8"/>
      <c r="T82" s="81" t="n">
        <f aca="false">'High SIPA income'!J77</f>
        <v>116006683.486568</v>
      </c>
      <c r="U82" s="6"/>
      <c r="V82" s="81" t="n">
        <f aca="false">'High SIPA income'!F77</f>
        <v>124975.954219984</v>
      </c>
      <c r="W82" s="8"/>
      <c r="X82" s="81" t="n">
        <f aca="false">'High SIPA income'!M77</f>
        <v>313903.565433189</v>
      </c>
      <c r="Y82" s="6"/>
      <c r="Z82" s="6" t="n">
        <f aca="false">R82+V82-N82-L82-F82</f>
        <v>-5131525.20384218</v>
      </c>
      <c r="AA82" s="6"/>
      <c r="AB82" s="6" t="n">
        <f aca="false">T82-P82-D82</f>
        <v>-78164744.3142485</v>
      </c>
      <c r="AC82" s="50"/>
      <c r="AD82" s="6"/>
      <c r="AE82" s="6"/>
      <c r="AF82" s="6"/>
      <c r="AG82" s="6" t="n">
        <f aca="false">BF82/100*$AG$57</f>
        <v>7470820058.35458</v>
      </c>
      <c r="AH82" s="61" t="n">
        <f aca="false">(AG82-AG81)/AG81</f>
        <v>0.00697178076215367</v>
      </c>
      <c r="AI82" s="61"/>
      <c r="AJ82" s="61" t="n">
        <f aca="false">AB82/AG82</f>
        <v>-0.0104626725986844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0.00820376501370356</v>
      </c>
      <c r="AV82" s="5"/>
      <c r="AW82" s="5" t="n">
        <f aca="false">workers_and_wage_high!C70</f>
        <v>13847135</v>
      </c>
      <c r="AX82" s="5"/>
      <c r="AY82" s="61" t="n">
        <f aca="false">(AW82-AW81)/AW81</f>
        <v>0.00107451617492773</v>
      </c>
      <c r="AZ82" s="11" t="n">
        <f aca="false">workers_and_wage_high!B70</f>
        <v>7725.16707085423</v>
      </c>
      <c r="BA82" s="61" t="n">
        <f aca="false">(AZ82-AZ81)/AZ81</f>
        <v>0.00589093468262414</v>
      </c>
      <c r="BB82" s="66"/>
      <c r="BC82" s="66"/>
      <c r="BD82" s="66"/>
      <c r="BE82" s="66"/>
      <c r="BF82" s="5" t="n">
        <f aca="false">BF81*(1+AY82)*(1+BA82)*(1-BE82)</f>
        <v>122.503073263396</v>
      </c>
      <c r="BG82" s="5"/>
      <c r="BH82" s="5"/>
      <c r="BI82" s="61" t="n">
        <f aca="false">T89/AG89</f>
        <v>0.018035433129346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160336146.394406</v>
      </c>
      <c r="E83" s="9"/>
      <c r="F83" s="82" t="n">
        <f aca="false">'High pensions'!I83</f>
        <v>29142992.5422259</v>
      </c>
      <c r="G83" s="82" t="n">
        <f aca="false">'High pensions'!K83</f>
        <v>3020081.6183287</v>
      </c>
      <c r="H83" s="82" t="n">
        <f aca="false">'High pensions'!V83</f>
        <v>16615597.9959092</v>
      </c>
      <c r="I83" s="82" t="n">
        <f aca="false">'High pensions'!M83</f>
        <v>93404.5861338768</v>
      </c>
      <c r="J83" s="82" t="n">
        <f aca="false">'High pensions'!W83</f>
        <v>513884.474100282</v>
      </c>
      <c r="K83" s="9"/>
      <c r="L83" s="82" t="n">
        <f aca="false">'High pensions'!N83</f>
        <v>4364902.78605447</v>
      </c>
      <c r="M83" s="67"/>
      <c r="N83" s="82" t="n">
        <f aca="false">'High pensions'!L83</f>
        <v>1284153.49045825</v>
      </c>
      <c r="O83" s="9"/>
      <c r="P83" s="82" t="n">
        <f aca="false">'High pensions'!X83</f>
        <v>29714534.924679</v>
      </c>
      <c r="Q83" s="67"/>
      <c r="R83" s="82" t="n">
        <f aca="false">'High SIPA income'!G78</f>
        <v>35108323.5948985</v>
      </c>
      <c r="S83" s="67"/>
      <c r="T83" s="82" t="n">
        <f aca="false">'High SIPA income'!J78</f>
        <v>134239718.163184</v>
      </c>
      <c r="U83" s="9"/>
      <c r="V83" s="82" t="n">
        <f aca="false">'High SIPA income'!F78</f>
        <v>121378.658443785</v>
      </c>
      <c r="W83" s="67"/>
      <c r="X83" s="82" t="n">
        <f aca="false">'High SIPA income'!M78</f>
        <v>304868.195572529</v>
      </c>
      <c r="Y83" s="9"/>
      <c r="Z83" s="9" t="n">
        <f aca="false">R83+V83-N83-L83-F83</f>
        <v>437653.434603613</v>
      </c>
      <c r="AA83" s="9"/>
      <c r="AB83" s="9" t="n">
        <f aca="false">T83-P83-D83</f>
        <v>-55810963.1559009</v>
      </c>
      <c r="AC83" s="50"/>
      <c r="AD83" s="9"/>
      <c r="AE83" s="9"/>
      <c r="AF83" s="9"/>
      <c r="AG83" s="9" t="n">
        <f aca="false">BF83/100*$AG$57</f>
        <v>7501361812.19116</v>
      </c>
      <c r="AH83" s="40" t="n">
        <f aca="false">(AG83-AG82)/AG82</f>
        <v>0.00408813940076439</v>
      </c>
      <c r="AI83" s="40"/>
      <c r="AJ83" s="40" t="n">
        <f aca="false">AB83/AG83</f>
        <v>-0.00744011081630502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13837171</v>
      </c>
      <c r="AX83" s="7"/>
      <c r="AY83" s="40" t="n">
        <f aca="false">(AW83-AW82)/AW82</f>
        <v>-0.000719571232605156</v>
      </c>
      <c r="AZ83" s="12" t="n">
        <f aca="false">workers_and_wage_high!B71</f>
        <v>7762.33418311011</v>
      </c>
      <c r="BA83" s="40" t="n">
        <f aca="false">(AZ83-AZ82)/AZ82</f>
        <v>0.00481117261477806</v>
      </c>
      <c r="BB83" s="39"/>
      <c r="BC83" s="39"/>
      <c r="BD83" s="39"/>
      <c r="BE83" s="39"/>
      <c r="BF83" s="7" t="n">
        <f aca="false">BF82*(1+AY83)*(1+BA83)*(1-BE83)</f>
        <v>123.003882903918</v>
      </c>
      <c r="BG83" s="7"/>
      <c r="BH83" s="7"/>
      <c r="BI83" s="40" t="n">
        <f aca="false">T90/AG90</f>
        <v>0.0157193197331545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160922935.536031</v>
      </c>
      <c r="E84" s="9"/>
      <c r="F84" s="82" t="n">
        <f aca="false">'High pensions'!I84</f>
        <v>29249648.4146712</v>
      </c>
      <c r="G84" s="82" t="n">
        <f aca="false">'High pensions'!K84</f>
        <v>3099631.25063853</v>
      </c>
      <c r="H84" s="82" t="n">
        <f aca="false">'High pensions'!V84</f>
        <v>17053256.6019418</v>
      </c>
      <c r="I84" s="82" t="n">
        <f aca="false">'High pensions'!M84</f>
        <v>95864.8840403678</v>
      </c>
      <c r="J84" s="82" t="n">
        <f aca="false">'High pensions'!W84</f>
        <v>527420.307276557</v>
      </c>
      <c r="K84" s="9"/>
      <c r="L84" s="82" t="n">
        <f aca="false">'High pensions'!N84</f>
        <v>4370008.6039966</v>
      </c>
      <c r="M84" s="67"/>
      <c r="N84" s="82" t="n">
        <f aca="false">'High pensions'!L84</f>
        <v>1290439.71901482</v>
      </c>
      <c r="O84" s="9"/>
      <c r="P84" s="82" t="n">
        <f aca="false">'High pensions'!X84</f>
        <v>29775614.0130337</v>
      </c>
      <c r="Q84" s="67"/>
      <c r="R84" s="82" t="n">
        <f aca="false">'High SIPA income'!G79</f>
        <v>30812073.4180836</v>
      </c>
      <c r="S84" s="67"/>
      <c r="T84" s="82" t="n">
        <f aca="false">'High SIPA income'!J79</f>
        <v>117812633.248826</v>
      </c>
      <c r="U84" s="9"/>
      <c r="V84" s="82" t="n">
        <f aca="false">'High SIPA income'!F79</f>
        <v>122912.066738212</v>
      </c>
      <c r="W84" s="67"/>
      <c r="X84" s="82" t="n">
        <f aca="false">'High SIPA income'!M79</f>
        <v>308719.675114252</v>
      </c>
      <c r="Y84" s="9"/>
      <c r="Z84" s="9" t="n">
        <f aca="false">R84+V84-N84-L84-F84</f>
        <v>-3975111.25286087</v>
      </c>
      <c r="AA84" s="9"/>
      <c r="AB84" s="9" t="n">
        <f aca="false">T84-P84-D84</f>
        <v>-72885916.300238</v>
      </c>
      <c r="AC84" s="50"/>
      <c r="AD84" s="9"/>
      <c r="AE84" s="9"/>
      <c r="AF84" s="9"/>
      <c r="AG84" s="9" t="n">
        <f aca="false">BF84/100*$AG$57</f>
        <v>7557611837.90916</v>
      </c>
      <c r="AH84" s="40" t="n">
        <f aca="false">(AG84-AG83)/AG83</f>
        <v>0.00749864186347825</v>
      </c>
      <c r="AI84" s="40"/>
      <c r="AJ84" s="40" t="n">
        <f aca="false">AB84/AG84</f>
        <v>-0.0096440407186091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13882908</v>
      </c>
      <c r="AX84" s="7"/>
      <c r="AY84" s="40" t="n">
        <f aca="false">(AW84-AW83)/AW83</f>
        <v>0.00330537217470247</v>
      </c>
      <c r="AZ84" s="12" t="n">
        <f aca="false">workers_and_wage_high!B72</f>
        <v>7794.7765097904</v>
      </c>
      <c r="BA84" s="40" t="n">
        <f aca="false">(AZ84-AZ83)/AZ83</f>
        <v>0.00417945503439946</v>
      </c>
      <c r="BB84" s="39"/>
      <c r="BC84" s="39"/>
      <c r="BD84" s="39"/>
      <c r="BE84" s="39"/>
      <c r="BF84" s="7" t="n">
        <f aca="false">BF83*(1+AY84)*(1+BA84)*(1-BE84)</f>
        <v>123.926244969632</v>
      </c>
      <c r="BG84" s="7"/>
      <c r="BH84" s="7"/>
      <c r="BI84" s="40" t="n">
        <f aca="false">T91/AG91</f>
        <v>0.0181364254415464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161447510.798846</v>
      </c>
      <c r="E85" s="9"/>
      <c r="F85" s="82" t="n">
        <f aca="false">'High pensions'!I85</f>
        <v>29344996.1782034</v>
      </c>
      <c r="G85" s="82" t="n">
        <f aca="false">'High pensions'!K85</f>
        <v>3194976.02576015</v>
      </c>
      <c r="H85" s="82" t="n">
        <f aca="false">'High pensions'!V85</f>
        <v>17577815.4234044</v>
      </c>
      <c r="I85" s="82" t="n">
        <f aca="false">'High pensions'!M85</f>
        <v>98813.6915183552</v>
      </c>
      <c r="J85" s="82" t="n">
        <f aca="false">'High pensions'!W85</f>
        <v>543643.775981579</v>
      </c>
      <c r="K85" s="9"/>
      <c r="L85" s="82" t="n">
        <f aca="false">'High pensions'!N85</f>
        <v>4311068.52455002</v>
      </c>
      <c r="M85" s="67"/>
      <c r="N85" s="82" t="n">
        <f aca="false">'High pensions'!L85</f>
        <v>1295767.43672186</v>
      </c>
      <c r="O85" s="9"/>
      <c r="P85" s="82" t="n">
        <f aca="false">'High pensions'!X85</f>
        <v>29499085.1914893</v>
      </c>
      <c r="Q85" s="67"/>
      <c r="R85" s="82" t="n">
        <f aca="false">'High SIPA income'!G80</f>
        <v>36011465.4150509</v>
      </c>
      <c r="S85" s="67"/>
      <c r="T85" s="82" t="n">
        <f aca="false">'High SIPA income'!J80</f>
        <v>137692959.189374</v>
      </c>
      <c r="U85" s="9"/>
      <c r="V85" s="82" t="n">
        <f aca="false">'High SIPA income'!F80</f>
        <v>124642.294345128</v>
      </c>
      <c r="W85" s="67"/>
      <c r="X85" s="82" t="n">
        <f aca="false">'High SIPA income'!M80</f>
        <v>313065.508024363</v>
      </c>
      <c r="Y85" s="9"/>
      <c r="Z85" s="9" t="n">
        <f aca="false">R85+V85-N85-L85-F85</f>
        <v>1184275.56992071</v>
      </c>
      <c r="AA85" s="9"/>
      <c r="AB85" s="9" t="n">
        <f aca="false">T85-P85-D85</f>
        <v>-53253636.8009615</v>
      </c>
      <c r="AC85" s="50"/>
      <c r="AD85" s="9"/>
      <c r="AE85" s="9"/>
      <c r="AF85" s="9"/>
      <c r="AG85" s="9" t="n">
        <f aca="false">BF85/100*$AG$57</f>
        <v>7665356916.17585</v>
      </c>
      <c r="AH85" s="40" t="n">
        <f aca="false">(AG85-AG84)/AG84</f>
        <v>0.0142564980284179</v>
      </c>
      <c r="AI85" s="40" t="n">
        <f aca="false">(AG85-AG81)/AG81</f>
        <v>0.0331928816070463</v>
      </c>
      <c r="AJ85" s="40" t="n">
        <f aca="false">AB85/AG85</f>
        <v>-0.00694731339757746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13991787</v>
      </c>
      <c r="AX85" s="7"/>
      <c r="AY85" s="40" t="n">
        <f aca="false">(AW85-AW84)/AW84</f>
        <v>0.00784266523987626</v>
      </c>
      <c r="AZ85" s="12" t="n">
        <f aca="false">workers_and_wage_high!B73</f>
        <v>7844.38186475516</v>
      </c>
      <c r="BA85" s="40" t="n">
        <f aca="false">(AZ85-AZ84)/AZ84</f>
        <v>0.00636392267340169</v>
      </c>
      <c r="BB85" s="39"/>
      <c r="BC85" s="39"/>
      <c r="BD85" s="39"/>
      <c r="BE85" s="39"/>
      <c r="BF85" s="7" t="n">
        <f aca="false">BF84*(1+AY85)*(1+BA85)*(1-BE85)</f>
        <v>125.692999236711</v>
      </c>
      <c r="BG85" s="7"/>
      <c r="BH85" s="7"/>
      <c r="BI85" s="40" t="n">
        <f aca="false">T92/AG92</f>
        <v>0.0157615254121698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161313531.081599</v>
      </c>
      <c r="E86" s="6"/>
      <c r="F86" s="81" t="n">
        <f aca="false">'High pensions'!I86</f>
        <v>29320643.7786457</v>
      </c>
      <c r="G86" s="81" t="n">
        <f aca="false">'High pensions'!K86</f>
        <v>3267331.66802235</v>
      </c>
      <c r="H86" s="81" t="n">
        <f aca="false">'High pensions'!V86</f>
        <v>17975894.8187652</v>
      </c>
      <c r="I86" s="81" t="n">
        <f aca="false">'High pensions'!M86</f>
        <v>101051.494887289</v>
      </c>
      <c r="J86" s="81" t="n">
        <f aca="false">'High pensions'!W86</f>
        <v>555955.509858717</v>
      </c>
      <c r="K86" s="6"/>
      <c r="L86" s="81" t="n">
        <f aca="false">'High pensions'!N86</f>
        <v>5258295.75386401</v>
      </c>
      <c r="M86" s="8"/>
      <c r="N86" s="81" t="n">
        <f aca="false">'High pensions'!L86</f>
        <v>1293782.92158203</v>
      </c>
      <c r="O86" s="6"/>
      <c r="P86" s="81" t="n">
        <f aca="false">'High pensions'!X86</f>
        <v>34403333.5705557</v>
      </c>
      <c r="Q86" s="8"/>
      <c r="R86" s="81" t="n">
        <f aca="false">'High SIPA income'!G81</f>
        <v>31754053.7907818</v>
      </c>
      <c r="S86" s="8"/>
      <c r="T86" s="81" t="n">
        <f aca="false">'High SIPA income'!J81</f>
        <v>121414376.846878</v>
      </c>
      <c r="U86" s="6"/>
      <c r="V86" s="81" t="n">
        <f aca="false">'High SIPA income'!F81</f>
        <v>123888.357193444</v>
      </c>
      <c r="W86" s="8"/>
      <c r="X86" s="81" t="n">
        <f aca="false">'High SIPA income'!M81</f>
        <v>311171.835265447</v>
      </c>
      <c r="Y86" s="6"/>
      <c r="Z86" s="6" t="n">
        <f aca="false">R86+V86-N86-L86-F86</f>
        <v>-3994780.30611644</v>
      </c>
      <c r="AA86" s="6"/>
      <c r="AB86" s="6" t="n">
        <f aca="false">T86-P86-D86</f>
        <v>-74302487.8052765</v>
      </c>
      <c r="AC86" s="50"/>
      <c r="AD86" s="6"/>
      <c r="AE86" s="6"/>
      <c r="AF86" s="6"/>
      <c r="AG86" s="6" t="n">
        <f aca="false">BF86/100*$AG$57</f>
        <v>7719842597.92573</v>
      </c>
      <c r="AH86" s="61" t="n">
        <f aca="false">(AG86-AG85)/AG85</f>
        <v>0.00710804237111172</v>
      </c>
      <c r="AI86" s="61"/>
      <c r="AJ86" s="61" t="n">
        <f aca="false">AB86/AG86</f>
        <v>-0.00962487082641311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0.00595943463343706</v>
      </c>
      <c r="AV86" s="5"/>
      <c r="AW86" s="5" t="n">
        <f aca="false">workers_and_wage_high!C74</f>
        <v>14005878</v>
      </c>
      <c r="AX86" s="5"/>
      <c r="AY86" s="61" t="n">
        <f aca="false">(AW86-AW85)/AW85</f>
        <v>0.00100709080262585</v>
      </c>
      <c r="AZ86" s="11" t="n">
        <f aca="false">workers_and_wage_high!B74</f>
        <v>7892.19190954036</v>
      </c>
      <c r="BA86" s="61" t="n">
        <f aca="false">(AZ86-AZ85)/AZ85</f>
        <v>0.00609481353782834</v>
      </c>
      <c r="BB86" s="66"/>
      <c r="BC86" s="66"/>
      <c r="BD86" s="66"/>
      <c r="BE86" s="66"/>
      <c r="BF86" s="5" t="n">
        <f aca="false">BF85*(1+AY86)*(1+BA86)*(1-BE86)</f>
        <v>126.586430401038</v>
      </c>
      <c r="BG86" s="5"/>
      <c r="BH86" s="5"/>
      <c r="BI86" s="61" t="n">
        <f aca="false">T93/AG93</f>
        <v>0.018139755201451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161699866.473743</v>
      </c>
      <c r="E87" s="9"/>
      <c r="F87" s="82" t="n">
        <f aca="false">'High pensions'!I87</f>
        <v>29390864.8093069</v>
      </c>
      <c r="G87" s="82" t="n">
        <f aca="false">'High pensions'!K87</f>
        <v>3335671.75610752</v>
      </c>
      <c r="H87" s="82" t="n">
        <f aca="false">'High pensions'!V87</f>
        <v>18351881.819824</v>
      </c>
      <c r="I87" s="82" t="n">
        <f aca="false">'High pensions'!M87</f>
        <v>103165.105858995</v>
      </c>
      <c r="J87" s="82" t="n">
        <f aca="false">'High pensions'!W87</f>
        <v>567583.973808987</v>
      </c>
      <c r="K87" s="9"/>
      <c r="L87" s="82" t="n">
        <f aca="false">'High pensions'!N87</f>
        <v>4304909.27448411</v>
      </c>
      <c r="M87" s="67"/>
      <c r="N87" s="82" t="n">
        <f aca="false">'High pensions'!L87</f>
        <v>1296378.54033377</v>
      </c>
      <c r="O87" s="9"/>
      <c r="P87" s="82" t="n">
        <f aca="false">'High pensions'!X87</f>
        <v>29470486.9253855</v>
      </c>
      <c r="Q87" s="67"/>
      <c r="R87" s="82" t="n">
        <f aca="false">'High SIPA income'!G82</f>
        <v>36548636.7438741</v>
      </c>
      <c r="S87" s="67"/>
      <c r="T87" s="82" t="n">
        <f aca="false">'High SIPA income'!J82</f>
        <v>139746880.322682</v>
      </c>
      <c r="U87" s="9"/>
      <c r="V87" s="82" t="n">
        <f aca="false">'High SIPA income'!F82</f>
        <v>126370.657046995</v>
      </c>
      <c r="W87" s="67"/>
      <c r="X87" s="82" t="n">
        <f aca="false">'High SIPA income'!M82</f>
        <v>317406.656830659</v>
      </c>
      <c r="Y87" s="9"/>
      <c r="Z87" s="9" t="n">
        <f aca="false">R87+V87-N87-L87-F87</f>
        <v>1682854.77679632</v>
      </c>
      <c r="AA87" s="9"/>
      <c r="AB87" s="9" t="n">
        <f aca="false">T87-P87-D87</f>
        <v>-51423473.0764471</v>
      </c>
      <c r="AC87" s="50"/>
      <c r="AD87" s="9"/>
      <c r="AE87" s="9"/>
      <c r="AF87" s="9"/>
      <c r="AG87" s="9" t="n">
        <f aca="false">BF87/100*$AG$57</f>
        <v>7748535052.47109</v>
      </c>
      <c r="AH87" s="40" t="n">
        <f aca="false">(AG87-AG86)/AG86</f>
        <v>0.00371671496943061</v>
      </c>
      <c r="AI87" s="40"/>
      <c r="AJ87" s="40" t="n">
        <f aca="false">AB87/AG87</f>
        <v>-0.00663654132403359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14005900</v>
      </c>
      <c r="AX87" s="7"/>
      <c r="AY87" s="40" t="n">
        <f aca="false">(AW87-AW86)/AW86</f>
        <v>1.57076907281357E-006</v>
      </c>
      <c r="AZ87" s="12" t="n">
        <f aca="false">workers_and_wage_high!B75</f>
        <v>7921.51249448533</v>
      </c>
      <c r="BA87" s="40" t="n">
        <f aca="false">(AZ87-AZ86)/AZ86</f>
        <v>0.00371513836473333</v>
      </c>
      <c r="BB87" s="39"/>
      <c r="BC87" s="39"/>
      <c r="BD87" s="39"/>
      <c r="BE87" s="39"/>
      <c r="BF87" s="7" t="n">
        <f aca="false">BF86*(1+AY87)*(1+BA87)*(1-BE87)</f>
        <v>127.056916081836</v>
      </c>
      <c r="BG87" s="7"/>
      <c r="BH87" s="7"/>
      <c r="BI87" s="40" t="n">
        <f aca="false">T94/AG94</f>
        <v>0.0158309083200532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162678812.432923</v>
      </c>
      <c r="E88" s="9"/>
      <c r="F88" s="82" t="n">
        <f aca="false">'High pensions'!I88</f>
        <v>29568799.8253914</v>
      </c>
      <c r="G88" s="82" t="n">
        <f aca="false">'High pensions'!K88</f>
        <v>3374275.21406347</v>
      </c>
      <c r="H88" s="82" t="n">
        <f aca="false">'High pensions'!V88</f>
        <v>18564266.6556361</v>
      </c>
      <c r="I88" s="82" t="n">
        <f aca="false">'High pensions'!M88</f>
        <v>104359.027239077</v>
      </c>
      <c r="J88" s="82" t="n">
        <f aca="false">'High pensions'!W88</f>
        <v>574152.576978439</v>
      </c>
      <c r="K88" s="9"/>
      <c r="L88" s="82" t="n">
        <f aca="false">'High pensions'!N88</f>
        <v>4338626.47386644</v>
      </c>
      <c r="M88" s="67"/>
      <c r="N88" s="82" t="n">
        <f aca="false">'High pensions'!L88</f>
        <v>1303800.63548007</v>
      </c>
      <c r="O88" s="9"/>
      <c r="P88" s="82" t="n">
        <f aca="false">'High pensions'!X88</f>
        <v>29686279.8108881</v>
      </c>
      <c r="Q88" s="67"/>
      <c r="R88" s="82" t="n">
        <f aca="false">'High SIPA income'!G83</f>
        <v>31911855.9196063</v>
      </c>
      <c r="S88" s="67"/>
      <c r="T88" s="82" t="n">
        <f aca="false">'High SIPA income'!J83</f>
        <v>122017746.963417</v>
      </c>
      <c r="U88" s="9"/>
      <c r="V88" s="82" t="n">
        <f aca="false">'High SIPA income'!F83</f>
        <v>126417.471491951</v>
      </c>
      <c r="W88" s="67"/>
      <c r="X88" s="82" t="n">
        <f aca="false">'High SIPA income'!M83</f>
        <v>317524.241219409</v>
      </c>
      <c r="Y88" s="9"/>
      <c r="Z88" s="9" t="n">
        <f aca="false">R88+V88-N88-L88-F88</f>
        <v>-3172953.54363969</v>
      </c>
      <c r="AA88" s="9"/>
      <c r="AB88" s="9" t="n">
        <f aca="false">T88-P88-D88</f>
        <v>-70347345.2803941</v>
      </c>
      <c r="AC88" s="50"/>
      <c r="AD88" s="9"/>
      <c r="AE88" s="9"/>
      <c r="AF88" s="9"/>
      <c r="AG88" s="9" t="n">
        <f aca="false">BF88/100*$AG$57</f>
        <v>7776493375.20814</v>
      </c>
      <c r="AH88" s="40" t="n">
        <f aca="false">(AG88-AG87)/AG87</f>
        <v>0.00360820755765139</v>
      </c>
      <c r="AI88" s="40"/>
      <c r="AJ88" s="40" t="n">
        <f aca="false">AB88/AG88</f>
        <v>-0.00904615253768042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14035368</v>
      </c>
      <c r="AX88" s="7"/>
      <c r="AY88" s="40" t="n">
        <f aca="false">(AW88-AW87)/AW87</f>
        <v>0.00210397046958782</v>
      </c>
      <c r="AZ88" s="12" t="n">
        <f aca="false">workers_and_wage_high!B76</f>
        <v>7933.40330944955</v>
      </c>
      <c r="BA88" s="40" t="n">
        <f aca="false">(AZ88-AZ87)/AZ87</f>
        <v>0.0015010788624646</v>
      </c>
      <c r="BB88" s="39"/>
      <c r="BC88" s="39"/>
      <c r="BD88" s="39"/>
      <c r="BE88" s="39"/>
      <c r="BF88" s="7" t="n">
        <f aca="false">BF87*(1+AY88)*(1+BA88)*(1-BE88)</f>
        <v>127.515363806694</v>
      </c>
      <c r="BG88" s="7"/>
      <c r="BH88" s="7"/>
      <c r="BI88" s="40" t="n">
        <f aca="false">T95/AG95</f>
        <v>0.0182197672242065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163371294.107297</v>
      </c>
      <c r="E89" s="9"/>
      <c r="F89" s="82" t="n">
        <f aca="false">'High pensions'!I89</f>
        <v>29694666.5667702</v>
      </c>
      <c r="G89" s="82" t="n">
        <f aca="false">'High pensions'!K89</f>
        <v>3435311.90693545</v>
      </c>
      <c r="H89" s="82" t="n">
        <f aca="false">'High pensions'!V89</f>
        <v>18900072.5310819</v>
      </c>
      <c r="I89" s="82" t="n">
        <f aca="false">'High pensions'!M89</f>
        <v>106246.760008313</v>
      </c>
      <c r="J89" s="82" t="n">
        <f aca="false">'High pensions'!W89</f>
        <v>584538.325703564</v>
      </c>
      <c r="K89" s="9"/>
      <c r="L89" s="82" t="n">
        <f aca="false">'High pensions'!N89</f>
        <v>4240282.51518045</v>
      </c>
      <c r="M89" s="67"/>
      <c r="N89" s="82" t="n">
        <f aca="false">'High pensions'!L89</f>
        <v>1309751.37753689</v>
      </c>
      <c r="O89" s="9"/>
      <c r="P89" s="82" t="n">
        <f aca="false">'High pensions'!X89</f>
        <v>29208711.7688028</v>
      </c>
      <c r="Q89" s="67"/>
      <c r="R89" s="82" t="n">
        <f aca="false">'High SIPA income'!G84</f>
        <v>37025829.6007547</v>
      </c>
      <c r="S89" s="67"/>
      <c r="T89" s="82" t="n">
        <f aca="false">'High SIPA income'!J84</f>
        <v>141571468.570081</v>
      </c>
      <c r="U89" s="9"/>
      <c r="V89" s="82" t="n">
        <f aca="false">'High SIPA income'!F84</f>
        <v>127513.693433194</v>
      </c>
      <c r="W89" s="67"/>
      <c r="X89" s="82" t="n">
        <f aca="false">'High SIPA income'!M84</f>
        <v>320277.634686256</v>
      </c>
      <c r="Y89" s="9"/>
      <c r="Z89" s="9" t="n">
        <f aca="false">R89+V89-N89-L89-F89</f>
        <v>1908642.83470034</v>
      </c>
      <c r="AA89" s="9"/>
      <c r="AB89" s="9" t="n">
        <f aca="false">T89-P89-D89</f>
        <v>-51008537.3060187</v>
      </c>
      <c r="AC89" s="50"/>
      <c r="AD89" s="9"/>
      <c r="AE89" s="9"/>
      <c r="AF89" s="9"/>
      <c r="AG89" s="9" t="n">
        <f aca="false">BF89/100*$AG$57</f>
        <v>7849629535.08036</v>
      </c>
      <c r="AH89" s="40" t="n">
        <f aca="false">(AG89-AG88)/AG88</f>
        <v>0.00940477363555453</v>
      </c>
      <c r="AI89" s="40" t="n">
        <f aca="false">(AG89-AG85)/AG85</f>
        <v>0.0240396658524332</v>
      </c>
      <c r="AJ89" s="40" t="n">
        <f aca="false">AB89/AG89</f>
        <v>-0.00649820951142461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14090509</v>
      </c>
      <c r="AX89" s="7"/>
      <c r="AY89" s="40" t="n">
        <f aca="false">(AW89-AW88)/AW88</f>
        <v>0.00392871779350566</v>
      </c>
      <c r="AZ89" s="12" t="n">
        <f aca="false">workers_and_wage_high!B77</f>
        <v>7976.67705864115</v>
      </c>
      <c r="BA89" s="40" t="n">
        <f aca="false">(AZ89-AZ88)/AZ88</f>
        <v>0.00545462615521609</v>
      </c>
      <c r="BB89" s="39"/>
      <c r="BC89" s="39"/>
      <c r="BD89" s="39"/>
      <c r="BE89" s="39"/>
      <c r="BF89" s="7" t="n">
        <f aca="false">BF88*(1+AY89)*(1+BA89)*(1-BE89)</f>
        <v>128.714616938352</v>
      </c>
      <c r="BG89" s="7"/>
      <c r="BH89" s="7"/>
      <c r="BI89" s="40" t="n">
        <f aca="false">T96/AG96</f>
        <v>0.0158643257409927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163900465.526086</v>
      </c>
      <c r="E90" s="6"/>
      <c r="F90" s="81" t="n">
        <f aca="false">'High pensions'!I90</f>
        <v>29790849.7360563</v>
      </c>
      <c r="G90" s="81" t="n">
        <f aca="false">'High pensions'!K90</f>
        <v>3502393.0060605</v>
      </c>
      <c r="H90" s="81" t="n">
        <f aca="false">'High pensions'!V90</f>
        <v>19269132.9463439</v>
      </c>
      <c r="I90" s="81" t="n">
        <f aca="false">'High pensions'!M90</f>
        <v>108321.433177129</v>
      </c>
      <c r="J90" s="81" t="n">
        <f aca="false">'High pensions'!W90</f>
        <v>595952.565350844</v>
      </c>
      <c r="K90" s="6"/>
      <c r="L90" s="81" t="n">
        <f aca="false">'High pensions'!N90</f>
        <v>5227206.44592584</v>
      </c>
      <c r="M90" s="8"/>
      <c r="N90" s="81" t="n">
        <f aca="false">'High pensions'!L90</f>
        <v>1314719.24485349</v>
      </c>
      <c r="O90" s="6"/>
      <c r="P90" s="81" t="n">
        <f aca="false">'High pensions'!X90</f>
        <v>34357196.4772978</v>
      </c>
      <c r="Q90" s="8"/>
      <c r="R90" s="81" t="n">
        <f aca="false">'High SIPA income'!G85</f>
        <v>32394192.0184173</v>
      </c>
      <c r="S90" s="8"/>
      <c r="T90" s="81" t="n">
        <f aca="false">'High SIPA income'!J85</f>
        <v>123862000.842111</v>
      </c>
      <c r="U90" s="6"/>
      <c r="V90" s="81" t="n">
        <f aca="false">'High SIPA income'!F85</f>
        <v>129785.14656432</v>
      </c>
      <c r="W90" s="8"/>
      <c r="X90" s="81" t="n">
        <f aca="false">'High SIPA income'!M85</f>
        <v>325982.870073536</v>
      </c>
      <c r="Y90" s="6"/>
      <c r="Z90" s="6" t="n">
        <f aca="false">R90+V90-N90-L90-F90</f>
        <v>-3808798.26185404</v>
      </c>
      <c r="AA90" s="6"/>
      <c r="AB90" s="6" t="n">
        <f aca="false">T90-P90-D90</f>
        <v>-74395661.161273</v>
      </c>
      <c r="AC90" s="50"/>
      <c r="AD90" s="6"/>
      <c r="AE90" s="6"/>
      <c r="AF90" s="6"/>
      <c r="AG90" s="6" t="n">
        <f aca="false">BF90/100*$AG$57</f>
        <v>7879603121.81108</v>
      </c>
      <c r="AH90" s="61" t="n">
        <f aca="false">(AG90-AG89)/AG89</f>
        <v>0.00381847150833886</v>
      </c>
      <c r="AI90" s="61"/>
      <c r="AJ90" s="61" t="n">
        <f aca="false">AB90/AG90</f>
        <v>-0.009441549277443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0.00509554234690858</v>
      </c>
      <c r="AV90" s="5"/>
      <c r="AW90" s="5" t="n">
        <f aca="false">workers_and_wage_high!C78</f>
        <v>14079839</v>
      </c>
      <c r="AX90" s="5"/>
      <c r="AY90" s="61" t="n">
        <f aca="false">(AW90-AW89)/AW89</f>
        <v>-0.000757247307389676</v>
      </c>
      <c r="AZ90" s="11" t="n">
        <f aca="false">workers_and_wage_high!B78</f>
        <v>8013.20374968381</v>
      </c>
      <c r="BA90" s="61" t="n">
        <f aca="false">(AZ90-AZ89)/AZ89</f>
        <v>0.00457918639229403</v>
      </c>
      <c r="BB90" s="66"/>
      <c r="BC90" s="66"/>
      <c r="BD90" s="66"/>
      <c r="BE90" s="66"/>
      <c r="BF90" s="5" t="n">
        <f aca="false">BF89*(1+AY90)*(1+BA90)*(1-BE90)</f>
        <v>129.206110035837</v>
      </c>
      <c r="BG90" s="5"/>
      <c r="BH90" s="5"/>
      <c r="BI90" s="61" t="n">
        <f aca="false">T97/AG97</f>
        <v>0.0182171815883581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164504753.351318</v>
      </c>
      <c r="E91" s="9"/>
      <c r="F91" s="82" t="n">
        <f aca="false">'High pensions'!I91</f>
        <v>29900686.2013831</v>
      </c>
      <c r="G91" s="82" t="n">
        <f aca="false">'High pensions'!K91</f>
        <v>3557369.98327001</v>
      </c>
      <c r="H91" s="82" t="n">
        <f aca="false">'High pensions'!V91</f>
        <v>19571600.05412</v>
      </c>
      <c r="I91" s="82" t="n">
        <f aca="false">'High pensions'!M91</f>
        <v>110021.752059897</v>
      </c>
      <c r="J91" s="82" t="n">
        <f aca="false">'High pensions'!W91</f>
        <v>605307.218168658</v>
      </c>
      <c r="K91" s="9"/>
      <c r="L91" s="82" t="n">
        <f aca="false">'High pensions'!N91</f>
        <v>4270776.61421479</v>
      </c>
      <c r="M91" s="67"/>
      <c r="N91" s="82" t="n">
        <f aca="false">'High pensions'!L91</f>
        <v>1319663.78421187</v>
      </c>
      <c r="O91" s="9"/>
      <c r="P91" s="82" t="n">
        <f aca="false">'High pensions'!X91</f>
        <v>29421480.9305478</v>
      </c>
      <c r="Q91" s="67"/>
      <c r="R91" s="82" t="n">
        <f aca="false">'High SIPA income'!G86</f>
        <v>37801551.8665951</v>
      </c>
      <c r="S91" s="67"/>
      <c r="T91" s="82" t="n">
        <f aca="false">'High SIPA income'!J86</f>
        <v>144537509.886689</v>
      </c>
      <c r="U91" s="9"/>
      <c r="V91" s="82" t="n">
        <f aca="false">'High SIPA income'!F86</f>
        <v>124870.766660726</v>
      </c>
      <c r="W91" s="67"/>
      <c r="X91" s="82" t="n">
        <f aca="false">'High SIPA income'!M86</f>
        <v>313639.364610748</v>
      </c>
      <c r="Y91" s="9"/>
      <c r="Z91" s="9" t="n">
        <f aca="false">R91+V91-N91-L91-F91</f>
        <v>2435296.03344602</v>
      </c>
      <c r="AA91" s="9"/>
      <c r="AB91" s="9" t="n">
        <f aca="false">T91-P91-D91</f>
        <v>-49388724.3951764</v>
      </c>
      <c r="AC91" s="50"/>
      <c r="AD91" s="9"/>
      <c r="AE91" s="9"/>
      <c r="AF91" s="9"/>
      <c r="AG91" s="9" t="n">
        <f aca="false">BF91/100*$AG$57</f>
        <v>7969459602.30879</v>
      </c>
      <c r="AH91" s="40" t="n">
        <f aca="false">(AG91-AG90)/AG90</f>
        <v>0.0114036810114178</v>
      </c>
      <c r="AI91" s="40"/>
      <c r="AJ91" s="40" t="n">
        <f aca="false">AB91/AG91</f>
        <v>-0.00619724885497485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14220277</v>
      </c>
      <c r="AX91" s="7"/>
      <c r="AY91" s="40" t="n">
        <f aca="false">(AW91-AW90)/AW90</f>
        <v>0.00997440382663467</v>
      </c>
      <c r="AZ91" s="12" t="n">
        <f aca="false">workers_and_wage_high!B79</f>
        <v>8024.54372944275</v>
      </c>
      <c r="BA91" s="40" t="n">
        <f aca="false">(AZ91-AZ90)/AZ90</f>
        <v>0.00141516178961337</v>
      </c>
      <c r="BB91" s="39"/>
      <c r="BC91" s="39"/>
      <c r="BD91" s="39"/>
      <c r="BE91" s="39"/>
      <c r="BF91" s="7" t="n">
        <f aca="false">BF90*(1+AY91)*(1+BA91)*(1-BE91)</f>
        <v>130.679535299412</v>
      </c>
      <c r="BG91" s="7"/>
      <c r="BH91" s="7"/>
      <c r="BI91" s="40" t="n">
        <f aca="false">T98/AG98</f>
        <v>0.0158791836861538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165604263.283027</v>
      </c>
      <c r="E92" s="9"/>
      <c r="F92" s="82" t="n">
        <f aca="false">'High pensions'!I92</f>
        <v>30100535.1466177</v>
      </c>
      <c r="G92" s="82" t="n">
        <f aca="false">'High pensions'!K92</f>
        <v>3607158.06547726</v>
      </c>
      <c r="H92" s="82" t="n">
        <f aca="false">'High pensions'!V92</f>
        <v>19845519.3925651</v>
      </c>
      <c r="I92" s="82" t="n">
        <f aca="false">'High pensions'!M92</f>
        <v>111561.589653935</v>
      </c>
      <c r="J92" s="82" t="n">
        <f aca="false">'High pensions'!W92</f>
        <v>613778.950285516</v>
      </c>
      <c r="K92" s="9"/>
      <c r="L92" s="82" t="n">
        <f aca="false">'High pensions'!N92</f>
        <v>4305434.56746545</v>
      </c>
      <c r="M92" s="67"/>
      <c r="N92" s="82" t="n">
        <f aca="false">'High pensions'!L92</f>
        <v>1329478.04442785</v>
      </c>
      <c r="O92" s="9"/>
      <c r="P92" s="82" t="n">
        <f aca="false">'High pensions'!X92</f>
        <v>29655316.3787558</v>
      </c>
      <c r="Q92" s="67"/>
      <c r="R92" s="82" t="n">
        <f aca="false">'High SIPA income'!G87</f>
        <v>32837860.2101703</v>
      </c>
      <c r="S92" s="67"/>
      <c r="T92" s="82" t="n">
        <f aca="false">'High SIPA income'!J87</f>
        <v>125558404.626755</v>
      </c>
      <c r="U92" s="9"/>
      <c r="V92" s="82" t="n">
        <f aca="false">'High SIPA income'!F87</f>
        <v>122930.49519202</v>
      </c>
      <c r="W92" s="67"/>
      <c r="X92" s="82" t="n">
        <f aca="false">'High SIPA income'!M87</f>
        <v>308765.962077146</v>
      </c>
      <c r="Y92" s="9"/>
      <c r="Z92" s="9" t="n">
        <f aca="false">R92+V92-N92-L92-F92</f>
        <v>-2774657.05314864</v>
      </c>
      <c r="AA92" s="9"/>
      <c r="AB92" s="9" t="n">
        <f aca="false">T92-P92-D92</f>
        <v>-69701175.0350276</v>
      </c>
      <c r="AC92" s="50"/>
      <c r="AD92" s="9"/>
      <c r="AE92" s="9"/>
      <c r="AF92" s="9"/>
      <c r="AG92" s="9" t="n">
        <f aca="false">BF92/100*$AG$57</f>
        <v>7966132803.98667</v>
      </c>
      <c r="AH92" s="40" t="n">
        <f aca="false">(AG92-AG91)/AG91</f>
        <v>-0.000417443401199787</v>
      </c>
      <c r="AI92" s="40"/>
      <c r="AJ92" s="40" t="n">
        <f aca="false">AB92/AG92</f>
        <v>-0.00874968780336495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14196614</v>
      </c>
      <c r="AX92" s="7"/>
      <c r="AY92" s="40" t="n">
        <f aca="false">(AW92-AW91)/AW91</f>
        <v>-0.00166403228291545</v>
      </c>
      <c r="AZ92" s="12" t="n">
        <f aca="false">workers_and_wage_high!B80</f>
        <v>8034.56371000785</v>
      </c>
      <c r="BA92" s="40" t="n">
        <f aca="false">(AZ92-AZ91)/AZ91</f>
        <v>0.00124866670342089</v>
      </c>
      <c r="BB92" s="39"/>
      <c r="BC92" s="39"/>
      <c r="BD92" s="39"/>
      <c r="BE92" s="39"/>
      <c r="BF92" s="7" t="n">
        <f aca="false">BF91*(1+AY92)*(1+BA92)*(1-BE92)</f>
        <v>130.62498398973</v>
      </c>
      <c r="BG92" s="7"/>
      <c r="BH92" s="7"/>
      <c r="BI92" s="40" t="n">
        <f aca="false">T99/AG99</f>
        <v>0.0182945349630997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166576949.381347</v>
      </c>
      <c r="E93" s="9"/>
      <c r="F93" s="82" t="n">
        <f aca="false">'High pensions'!I93</f>
        <v>30277332.3588915</v>
      </c>
      <c r="G93" s="82" t="n">
        <f aca="false">'High pensions'!K93</f>
        <v>3616796.21409193</v>
      </c>
      <c r="H93" s="82" t="n">
        <f aca="false">'High pensions'!V93</f>
        <v>19898545.6425295</v>
      </c>
      <c r="I93" s="82" t="n">
        <f aca="false">'High pensions'!M93</f>
        <v>111859.676724493</v>
      </c>
      <c r="J93" s="82" t="n">
        <f aca="false">'High pensions'!W93</f>
        <v>615418.937397818</v>
      </c>
      <c r="K93" s="9"/>
      <c r="L93" s="82" t="n">
        <f aca="false">'High pensions'!N93</f>
        <v>4329019.19966897</v>
      </c>
      <c r="M93" s="67"/>
      <c r="N93" s="82" t="n">
        <f aca="false">'High pensions'!L93</f>
        <v>1337488.79818853</v>
      </c>
      <c r="O93" s="9"/>
      <c r="P93" s="82" t="n">
        <f aca="false">'High pensions'!X93</f>
        <v>29821769.9510133</v>
      </c>
      <c r="Q93" s="67"/>
      <c r="R93" s="82" t="n">
        <f aca="false">'High SIPA income'!G88</f>
        <v>38003496.4766945</v>
      </c>
      <c r="S93" s="67"/>
      <c r="T93" s="82" t="n">
        <f aca="false">'High SIPA income'!J88</f>
        <v>145309662.606287</v>
      </c>
      <c r="U93" s="9"/>
      <c r="V93" s="82" t="n">
        <f aca="false">'High SIPA income'!F88</f>
        <v>126648.895974225</v>
      </c>
      <c r="W93" s="67"/>
      <c r="X93" s="82" t="n">
        <f aca="false">'High SIPA income'!M88</f>
        <v>318105.512797353</v>
      </c>
      <c r="Y93" s="9"/>
      <c r="Z93" s="9" t="n">
        <f aca="false">R93+V93-N93-L93-F93</f>
        <v>2186305.01591973</v>
      </c>
      <c r="AA93" s="9"/>
      <c r="AB93" s="9" t="n">
        <f aca="false">T93-P93-D93</f>
        <v>-51089056.7260728</v>
      </c>
      <c r="AC93" s="50"/>
      <c r="AD93" s="9"/>
      <c r="AE93" s="9"/>
      <c r="AF93" s="9"/>
      <c r="AG93" s="9" t="n">
        <f aca="false">BF93/100*$AG$57</f>
        <v>8010563593.1991</v>
      </c>
      <c r="AH93" s="40" t="n">
        <f aca="false">(AG93-AG92)/AG92</f>
        <v>0.00557746026907742</v>
      </c>
      <c r="AI93" s="40" t="n">
        <f aca="false">(AG93-AG89)/AG89</f>
        <v>0.0205021214567543</v>
      </c>
      <c r="AJ93" s="40" t="n">
        <f aca="false">AB93/AG93</f>
        <v>-0.00637771064815551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14242933</v>
      </c>
      <c r="AX93" s="7"/>
      <c r="AY93" s="40" t="n">
        <f aca="false">(AW93-AW92)/AW92</f>
        <v>0.0032626793966505</v>
      </c>
      <c r="AZ93" s="12" t="n">
        <f aca="false">workers_and_wage_high!B81</f>
        <v>8053.10148159665</v>
      </c>
      <c r="BA93" s="40" t="n">
        <f aca="false">(AZ93-AZ92)/AZ92</f>
        <v>0.00230725304545242</v>
      </c>
      <c r="BB93" s="39"/>
      <c r="BC93" s="39"/>
      <c r="BD93" s="39"/>
      <c r="BE93" s="39"/>
      <c r="BF93" s="7" t="n">
        <f aca="false">BF92*(1+AY93)*(1+BA93)*(1-BE93)</f>
        <v>131.353539648081</v>
      </c>
      <c r="BG93" s="7"/>
      <c r="BH93" s="7"/>
      <c r="BI93" s="40" t="n">
        <f aca="false">T100/AG100</f>
        <v>0.0159284025549217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166807100.120922</v>
      </c>
      <c r="E94" s="6"/>
      <c r="F94" s="81" t="n">
        <f aca="false">'High pensions'!I94</f>
        <v>30319164.9801554</v>
      </c>
      <c r="G94" s="81" t="n">
        <f aca="false">'High pensions'!K94</f>
        <v>3693044.69859691</v>
      </c>
      <c r="H94" s="81" t="n">
        <f aca="false">'High pensions'!V94</f>
        <v>20318042.3073359</v>
      </c>
      <c r="I94" s="81" t="n">
        <f aca="false">'High pensions'!M94</f>
        <v>114217.877276193</v>
      </c>
      <c r="J94" s="81" t="n">
        <f aca="false">'High pensions'!W94</f>
        <v>628393.061051624</v>
      </c>
      <c r="K94" s="6"/>
      <c r="L94" s="81" t="n">
        <f aca="false">'High pensions'!N94</f>
        <v>5223559.53542924</v>
      </c>
      <c r="M94" s="8"/>
      <c r="N94" s="81" t="n">
        <f aca="false">'High pensions'!L94</f>
        <v>1339654.41744583</v>
      </c>
      <c r="O94" s="6"/>
      <c r="P94" s="81" t="n">
        <f aca="false">'High pensions'!X94</f>
        <v>34475458.603932</v>
      </c>
      <c r="Q94" s="8"/>
      <c r="R94" s="81" t="n">
        <f aca="false">'High SIPA income'!G89</f>
        <v>33487810.4826902</v>
      </c>
      <c r="S94" s="8"/>
      <c r="T94" s="81" t="n">
        <f aca="false">'High SIPA income'!J89</f>
        <v>128043545.82603</v>
      </c>
      <c r="U94" s="6"/>
      <c r="V94" s="81" t="n">
        <f aca="false">'High SIPA income'!F89</f>
        <v>124942.154301887</v>
      </c>
      <c r="W94" s="8"/>
      <c r="X94" s="81" t="n">
        <f aca="false">'High SIPA income'!M89</f>
        <v>313818.669783717</v>
      </c>
      <c r="Y94" s="6"/>
      <c r="Z94" s="6" t="n">
        <f aca="false">R94+V94-N94-L94-F94</f>
        <v>-3269626.2960384</v>
      </c>
      <c r="AA94" s="6"/>
      <c r="AB94" s="6" t="n">
        <f aca="false">T94-P94-D94</f>
        <v>-73239012.8988239</v>
      </c>
      <c r="AC94" s="50"/>
      <c r="AD94" s="6"/>
      <c r="AE94" s="6"/>
      <c r="AF94" s="6"/>
      <c r="AG94" s="6" t="n">
        <f aca="false">BF94/100*$AG$57</f>
        <v>8088199567.41429</v>
      </c>
      <c r="AH94" s="61" t="n">
        <f aca="false">(AG94-AG93)/AG93</f>
        <v>0.00969169938068971</v>
      </c>
      <c r="AI94" s="61"/>
      <c r="AJ94" s="61" t="n">
        <f aca="false">AB94/AG94</f>
        <v>-0.00905504522834587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0.00701586718896318</v>
      </c>
      <c r="AV94" s="5"/>
      <c r="AW94" s="5" t="n">
        <f aca="false">workers_and_wage_high!C82</f>
        <v>14282824</v>
      </c>
      <c r="AX94" s="5"/>
      <c r="AY94" s="61" t="n">
        <f aca="false">(AW94-AW93)/AW93</f>
        <v>0.00280075740017874</v>
      </c>
      <c r="AZ94" s="11" t="n">
        <f aca="false">workers_and_wage_high!B82</f>
        <v>8108.43994705285</v>
      </c>
      <c r="BA94" s="61" t="n">
        <f aca="false">(AZ94-AZ93)/AZ93</f>
        <v>0.00687169602701169</v>
      </c>
      <c r="BB94" s="66"/>
      <c r="BC94" s="66"/>
      <c r="BD94" s="66"/>
      <c r="BE94" s="66"/>
      <c r="BF94" s="5" t="n">
        <f aca="false">BF93*(1+AY94)*(1+BA94)*(1-BE94)</f>
        <v>132.62657866694</v>
      </c>
      <c r="BG94" s="5"/>
      <c r="BH94" s="5"/>
      <c r="BI94" s="61" t="n">
        <f aca="false">T101/AG101</f>
        <v>0.0183049478774436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167064189.747564</v>
      </c>
      <c r="E95" s="9"/>
      <c r="F95" s="82" t="n">
        <f aca="false">'High pensions'!I95</f>
        <v>30365894.0630255</v>
      </c>
      <c r="G95" s="82" t="n">
        <f aca="false">'High pensions'!K95</f>
        <v>3771757.58968971</v>
      </c>
      <c r="H95" s="82" t="n">
        <f aca="false">'High pensions'!V95</f>
        <v>20751097.410071</v>
      </c>
      <c r="I95" s="82" t="n">
        <f aca="false">'High pensions'!M95</f>
        <v>116652.296588342</v>
      </c>
      <c r="J95" s="82" t="n">
        <f aca="false">'High pensions'!W95</f>
        <v>641786.517837248</v>
      </c>
      <c r="K95" s="9"/>
      <c r="L95" s="82" t="n">
        <f aca="false">'High pensions'!N95</f>
        <v>4260263.67726564</v>
      </c>
      <c r="M95" s="67"/>
      <c r="N95" s="82" t="n">
        <f aca="false">'High pensions'!L95</f>
        <v>1342075.23909478</v>
      </c>
      <c r="O95" s="9"/>
      <c r="P95" s="82" t="n">
        <f aca="false">'High pensions'!X95</f>
        <v>29490230.4630598</v>
      </c>
      <c r="Q95" s="67"/>
      <c r="R95" s="82" t="n">
        <f aca="false">'High SIPA income'!G90</f>
        <v>38780310.7003474</v>
      </c>
      <c r="S95" s="67"/>
      <c r="T95" s="82" t="n">
        <f aca="false">'High SIPA income'!J90</f>
        <v>148279879.118233</v>
      </c>
      <c r="U95" s="9"/>
      <c r="V95" s="82" t="n">
        <f aca="false">'High SIPA income'!F90</f>
        <v>128225.689516405</v>
      </c>
      <c r="W95" s="67"/>
      <c r="X95" s="82" t="n">
        <f aca="false">'High SIPA income'!M90</f>
        <v>322065.963573115</v>
      </c>
      <c r="Y95" s="9"/>
      <c r="Z95" s="9" t="n">
        <f aca="false">R95+V95-N95-L95-F95</f>
        <v>2940303.41047789</v>
      </c>
      <c r="AA95" s="9"/>
      <c r="AB95" s="9" t="n">
        <f aca="false">T95-P95-D95</f>
        <v>-48274541.0923911</v>
      </c>
      <c r="AC95" s="50"/>
      <c r="AD95" s="9"/>
      <c r="AE95" s="9"/>
      <c r="AF95" s="9"/>
      <c r="AG95" s="9" t="n">
        <f aca="false">BF95/100*$AG$57</f>
        <v>8138406890.35977</v>
      </c>
      <c r="AH95" s="40" t="n">
        <f aca="false">(AG95-AG94)/AG94</f>
        <v>0.00620747825607053</v>
      </c>
      <c r="AI95" s="40"/>
      <c r="AJ95" s="40" t="n">
        <f aca="false">AB95/AG95</f>
        <v>-0.00593169421764523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14320677</v>
      </c>
      <c r="AX95" s="7"/>
      <c r="AY95" s="40" t="n">
        <f aca="false">(AW95-AW94)/AW94</f>
        <v>0.00265024619781074</v>
      </c>
      <c r="AZ95" s="12" t="n">
        <f aca="false">workers_and_wage_high!B83</f>
        <v>8137.20730898341</v>
      </c>
      <c r="BA95" s="40" t="n">
        <f aca="false">(AZ95-AZ94)/AZ94</f>
        <v>0.00354782943678437</v>
      </c>
      <c r="BB95" s="39"/>
      <c r="BC95" s="39"/>
      <c r="BD95" s="39"/>
      <c r="BE95" s="39"/>
      <c r="BF95" s="7" t="n">
        <f aca="false">BF94*(1+AY95)*(1+BA95)*(1-BE95)</f>
        <v>133.449855270192</v>
      </c>
      <c r="BG95" s="7"/>
      <c r="BH95" s="7"/>
      <c r="BI95" s="40" t="n">
        <f aca="false">T102/AG102</f>
        <v>0.0159463714074272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167426759.220086</v>
      </c>
      <c r="E96" s="9"/>
      <c r="F96" s="82" t="n">
        <f aca="false">'High pensions'!I96</f>
        <v>30431795.3564727</v>
      </c>
      <c r="G96" s="82" t="n">
        <f aca="false">'High pensions'!K96</f>
        <v>3859038.47759153</v>
      </c>
      <c r="H96" s="82" t="n">
        <f aca="false">'High pensions'!V96</f>
        <v>21231291.1032816</v>
      </c>
      <c r="I96" s="82" t="n">
        <f aca="false">'High pensions'!M96</f>
        <v>119351.705492522</v>
      </c>
      <c r="J96" s="82" t="n">
        <f aca="false">'High pensions'!W96</f>
        <v>656637.86917366</v>
      </c>
      <c r="K96" s="9"/>
      <c r="L96" s="82" t="n">
        <f aca="false">'High pensions'!N96</f>
        <v>4200911.38168595</v>
      </c>
      <c r="M96" s="67"/>
      <c r="N96" s="82" t="n">
        <f aca="false">'High pensions'!L96</f>
        <v>1345102.53816051</v>
      </c>
      <c r="O96" s="9"/>
      <c r="P96" s="82" t="n">
        <f aca="false">'High pensions'!X96</f>
        <v>29198906.4254099</v>
      </c>
      <c r="Q96" s="67"/>
      <c r="R96" s="82" t="n">
        <f aca="false">'High SIPA income'!G91</f>
        <v>33924007.4494541</v>
      </c>
      <c r="S96" s="67"/>
      <c r="T96" s="82" t="n">
        <f aca="false">'High SIPA income'!J91</f>
        <v>129711382.734384</v>
      </c>
      <c r="U96" s="9"/>
      <c r="V96" s="82" t="n">
        <f aca="false">'High SIPA income'!F91</f>
        <v>125299.658104924</v>
      </c>
      <c r="W96" s="67"/>
      <c r="X96" s="82" t="n">
        <f aca="false">'High SIPA income'!M91</f>
        <v>314716.616265741</v>
      </c>
      <c r="Y96" s="9"/>
      <c r="Z96" s="9" t="n">
        <f aca="false">R96+V96-N96-L96-F96</f>
        <v>-1928502.16876018</v>
      </c>
      <c r="AA96" s="9"/>
      <c r="AB96" s="9" t="n">
        <f aca="false">T96-P96-D96</f>
        <v>-66914282.9111119</v>
      </c>
      <c r="AC96" s="50"/>
      <c r="AD96" s="9"/>
      <c r="AE96" s="9"/>
      <c r="AF96" s="9"/>
      <c r="AG96" s="9" t="n">
        <f aca="false">BF96/100*$AG$57</f>
        <v>8176293455.65034</v>
      </c>
      <c r="AH96" s="40" t="n">
        <f aca="false">(AG96-AG95)/AG95</f>
        <v>0.00465528030251844</v>
      </c>
      <c r="AI96" s="40"/>
      <c r="AJ96" s="40" t="n">
        <f aca="false">AB96/AG96</f>
        <v>-0.00818393851371245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14412191</v>
      </c>
      <c r="AX96" s="7"/>
      <c r="AY96" s="40" t="n">
        <f aca="false">(AW96-AW95)/AW95</f>
        <v>0.00639034034494319</v>
      </c>
      <c r="AZ96" s="12" t="n">
        <f aca="false">workers_and_wage_high!B84</f>
        <v>8123.17841513104</v>
      </c>
      <c r="BA96" s="40" t="n">
        <f aca="false">(AZ96-AZ95)/AZ95</f>
        <v>-0.00172404282202271</v>
      </c>
      <c r="BB96" s="39"/>
      <c r="BC96" s="39"/>
      <c r="BD96" s="39"/>
      <c r="BE96" s="39"/>
      <c r="BF96" s="7" t="n">
        <f aca="false">BF95*(1+AY96)*(1+BA96)*(1-BE96)</f>
        <v>134.071101752805</v>
      </c>
      <c r="BG96" s="7"/>
      <c r="BH96" s="7"/>
      <c r="BI96" s="40" t="n">
        <f aca="false">T103/AG103</f>
        <v>0.0183449250343285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167089539.686586</v>
      </c>
      <c r="E97" s="9"/>
      <c r="F97" s="82" t="n">
        <f aca="false">'High pensions'!I97</f>
        <v>30370501.7145155</v>
      </c>
      <c r="G97" s="82" t="n">
        <f aca="false">'High pensions'!K97</f>
        <v>3932742.35808559</v>
      </c>
      <c r="H97" s="82" t="n">
        <f aca="false">'High pensions'!V97</f>
        <v>21636788.1075995</v>
      </c>
      <c r="I97" s="82" t="n">
        <f aca="false">'High pensions'!M97</f>
        <v>121631.206951101</v>
      </c>
      <c r="J97" s="82" t="n">
        <f aca="false">'High pensions'!W97</f>
        <v>669179.0136371</v>
      </c>
      <c r="K97" s="9"/>
      <c r="L97" s="82" t="n">
        <f aca="false">'High pensions'!N97</f>
        <v>4253643.30507532</v>
      </c>
      <c r="M97" s="67"/>
      <c r="N97" s="82" t="n">
        <f aca="false">'High pensions'!L97</f>
        <v>1342787.80120691</v>
      </c>
      <c r="O97" s="9"/>
      <c r="P97" s="82" t="n">
        <f aca="false">'High pensions'!X97</f>
        <v>29459797.6267934</v>
      </c>
      <c r="Q97" s="67"/>
      <c r="R97" s="82" t="n">
        <f aca="false">'High SIPA income'!G92</f>
        <v>39247830.7171198</v>
      </c>
      <c r="S97" s="67"/>
      <c r="T97" s="82" t="n">
        <f aca="false">'High SIPA income'!J92</f>
        <v>150067482.423117</v>
      </c>
      <c r="U97" s="9"/>
      <c r="V97" s="82" t="n">
        <f aca="false">'High SIPA income'!F92</f>
        <v>128122.551586226</v>
      </c>
      <c r="W97" s="67"/>
      <c r="X97" s="82" t="n">
        <f aca="false">'High SIPA income'!M92</f>
        <v>321806.910827996</v>
      </c>
      <c r="Y97" s="9"/>
      <c r="Z97" s="9" t="n">
        <f aca="false">R97+V97-N97-L97-F97</f>
        <v>3409020.44790829</v>
      </c>
      <c r="AA97" s="9"/>
      <c r="AB97" s="9" t="n">
        <f aca="false">T97-P97-D97</f>
        <v>-46481854.8902619</v>
      </c>
      <c r="AC97" s="50"/>
      <c r="AD97" s="9"/>
      <c r="AE97" s="9"/>
      <c r="AF97" s="9"/>
      <c r="AG97" s="9" t="n">
        <f aca="false">BF97/100*$AG$57</f>
        <v>8237689331.64831</v>
      </c>
      <c r="AH97" s="40" t="n">
        <f aca="false">(AG97-AG96)/AG96</f>
        <v>0.00750901081657405</v>
      </c>
      <c r="AI97" s="40" t="n">
        <f aca="false">(AG97-AG93)/AG93</f>
        <v>0.0283532782439963</v>
      </c>
      <c r="AJ97" s="40" t="n">
        <f aca="false">AB97/AG97</f>
        <v>-0.00564258410567678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14424645</v>
      </c>
      <c r="AX97" s="7"/>
      <c r="AY97" s="40" t="n">
        <f aca="false">(AW97-AW96)/AW96</f>
        <v>0.000864129541441687</v>
      </c>
      <c r="AZ97" s="12" t="n">
        <f aca="false">workers_and_wage_high!B85</f>
        <v>8177.10936794678</v>
      </c>
      <c r="BA97" s="40" t="n">
        <f aca="false">(AZ97-AZ96)/AZ96</f>
        <v>0.00663914419450398</v>
      </c>
      <c r="BB97" s="39"/>
      <c r="BC97" s="39"/>
      <c r="BD97" s="39"/>
      <c r="BE97" s="39"/>
      <c r="BF97" s="7" t="n">
        <f aca="false">BF96*(1+AY97)*(1+BA97)*(1-BE97)</f>
        <v>135.077843106057</v>
      </c>
      <c r="BG97" s="7"/>
      <c r="BH97" s="7"/>
      <c r="BI97" s="40" t="n">
        <f aca="false">T104/AG104</f>
        <v>0.0160104375595397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167213414.802253</v>
      </c>
      <c r="E98" s="6"/>
      <c r="F98" s="81" t="n">
        <f aca="false">'High pensions'!I98</f>
        <v>30393017.4831257</v>
      </c>
      <c r="G98" s="81" t="n">
        <f aca="false">'High pensions'!K98</f>
        <v>4028333.44482922</v>
      </c>
      <c r="H98" s="81" t="n">
        <f aca="false">'High pensions'!V98</f>
        <v>22162702.0629326</v>
      </c>
      <c r="I98" s="81" t="n">
        <f aca="false">'High pensions'!M98</f>
        <v>124587.632314307</v>
      </c>
      <c r="J98" s="81" t="n">
        <f aca="false">'High pensions'!W98</f>
        <v>685444.393698955</v>
      </c>
      <c r="K98" s="6"/>
      <c r="L98" s="81" t="n">
        <f aca="false">'High pensions'!N98</f>
        <v>5179217.36562129</v>
      </c>
      <c r="M98" s="8"/>
      <c r="N98" s="81" t="n">
        <f aca="false">'High pensions'!L98</f>
        <v>1343668.4014899</v>
      </c>
      <c r="O98" s="6"/>
      <c r="P98" s="81" t="n">
        <f aca="false">'High pensions'!X98</f>
        <v>34267450.6298984</v>
      </c>
      <c r="Q98" s="8"/>
      <c r="R98" s="81" t="n">
        <f aca="false">'High SIPA income'!G93</f>
        <v>34424613.819118</v>
      </c>
      <c r="S98" s="8"/>
      <c r="T98" s="81" t="n">
        <f aca="false">'High SIPA income'!J93</f>
        <v>131625494.577199</v>
      </c>
      <c r="U98" s="6"/>
      <c r="V98" s="81" t="n">
        <f aca="false">'High SIPA income'!F93</f>
        <v>131877.139014338</v>
      </c>
      <c r="W98" s="8"/>
      <c r="X98" s="81" t="n">
        <f aca="false">'High SIPA income'!M93</f>
        <v>331237.351969822</v>
      </c>
      <c r="Y98" s="6"/>
      <c r="Z98" s="6" t="n">
        <f aca="false">R98+V98-N98-L98-F98</f>
        <v>-2359412.29210455</v>
      </c>
      <c r="AA98" s="6"/>
      <c r="AB98" s="6" t="n">
        <f aca="false">T98-P98-D98</f>
        <v>-69855370.8549524</v>
      </c>
      <c r="AC98" s="50"/>
      <c r="AD98" s="6"/>
      <c r="AE98" s="6"/>
      <c r="AF98" s="6"/>
      <c r="AG98" s="6" t="n">
        <f aca="false">BF98/100*$AG$57</f>
        <v>8289185211.2003</v>
      </c>
      <c r="AH98" s="61" t="n">
        <f aca="false">(AG98-AG97)/AG97</f>
        <v>0.00625125292770602</v>
      </c>
      <c r="AI98" s="61"/>
      <c r="AJ98" s="61" t="n">
        <f aca="false">AB98/AG98</f>
        <v>-0.00842729038803044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0.00563980108157325</v>
      </c>
      <c r="AV98" s="5"/>
      <c r="AW98" s="5" t="n">
        <f aca="false">workers_and_wage_high!C86</f>
        <v>14483586</v>
      </c>
      <c r="AX98" s="5"/>
      <c r="AY98" s="61" t="n">
        <f aca="false">(AW98-AW97)/AW97</f>
        <v>0.00408613175575551</v>
      </c>
      <c r="AZ98" s="11" t="n">
        <f aca="false">workers_and_wage_high!B86</f>
        <v>8194.74175231896</v>
      </c>
      <c r="BA98" s="61" t="n">
        <f aca="false">(AZ98-AZ97)/AZ97</f>
        <v>0.00215631020434919</v>
      </c>
      <c r="BB98" s="66"/>
      <c r="BC98" s="66"/>
      <c r="BD98" s="66"/>
      <c r="BE98" s="66"/>
      <c r="BF98" s="5" t="n">
        <f aca="false">BF97*(1+AY98)*(1+BA98)*(1-BE98)</f>
        <v>135.922248868242</v>
      </c>
      <c r="BG98" s="5"/>
      <c r="BH98" s="5"/>
      <c r="BI98" s="61" t="n">
        <f aca="false">T105/AG105</f>
        <v>0.0183971007798633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168440318.211445</v>
      </c>
      <c r="E99" s="9"/>
      <c r="F99" s="82" t="n">
        <f aca="false">'High pensions'!I99</f>
        <v>30616021.7008781</v>
      </c>
      <c r="G99" s="82" t="n">
        <f aca="false">'High pensions'!K99</f>
        <v>4085027.25896598</v>
      </c>
      <c r="H99" s="82" t="n">
        <f aca="false">'High pensions'!V99</f>
        <v>22474614.7009336</v>
      </c>
      <c r="I99" s="82" t="n">
        <f aca="false">'High pensions'!M99</f>
        <v>126341.04924637</v>
      </c>
      <c r="J99" s="82" t="n">
        <f aca="false">'High pensions'!W99</f>
        <v>695091.176317534</v>
      </c>
      <c r="K99" s="9"/>
      <c r="L99" s="82" t="n">
        <f aca="false">'High pensions'!N99</f>
        <v>4283811.64124832</v>
      </c>
      <c r="M99" s="67"/>
      <c r="N99" s="82" t="n">
        <f aca="false">'High pensions'!L99</f>
        <v>1353616.87228927</v>
      </c>
      <c r="O99" s="9"/>
      <c r="P99" s="82" t="n">
        <f aca="false">'High pensions'!X99</f>
        <v>29675919.620612</v>
      </c>
      <c r="Q99" s="67"/>
      <c r="R99" s="82" t="n">
        <f aca="false">'High SIPA income'!G94</f>
        <v>40061995.6841467</v>
      </c>
      <c r="S99" s="67"/>
      <c r="T99" s="82" t="n">
        <f aca="false">'High SIPA income'!J94</f>
        <v>153180512.739606</v>
      </c>
      <c r="U99" s="9"/>
      <c r="V99" s="82" t="n">
        <f aca="false">'High SIPA income'!F94</f>
        <v>130173.103770345</v>
      </c>
      <c r="W99" s="67"/>
      <c r="X99" s="82" t="n">
        <f aca="false">'High SIPA income'!M94</f>
        <v>326957.306723904</v>
      </c>
      <c r="Y99" s="9"/>
      <c r="Z99" s="9" t="n">
        <f aca="false">R99+V99-N99-L99-F99</f>
        <v>3938718.57350129</v>
      </c>
      <c r="AA99" s="9"/>
      <c r="AB99" s="9" t="n">
        <f aca="false">T99-P99-D99</f>
        <v>-44935725.0924514</v>
      </c>
      <c r="AC99" s="50"/>
      <c r="AD99" s="9"/>
      <c r="AE99" s="9"/>
      <c r="AF99" s="9"/>
      <c r="AG99" s="9" t="n">
        <f aca="false">BF99/100*$AG$57</f>
        <v>8373020306.25936</v>
      </c>
      <c r="AH99" s="40" t="n">
        <f aca="false">(AG99-AG98)/AG98</f>
        <v>0.01011379199801</v>
      </c>
      <c r="AI99" s="40"/>
      <c r="AJ99" s="40" t="n">
        <f aca="false">AB99/AG99</f>
        <v>-0.00536672830697175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14574825</v>
      </c>
      <c r="AX99" s="7"/>
      <c r="AY99" s="40" t="n">
        <f aca="false">(AW99-AW98)/AW98</f>
        <v>0.00629947583423056</v>
      </c>
      <c r="AZ99" s="12" t="n">
        <f aca="false">workers_and_wage_high!B87</f>
        <v>8225.80341604283</v>
      </c>
      <c r="BA99" s="40" t="n">
        <f aca="false">(AZ99-AZ98)/AZ98</f>
        <v>0.00379043838874839</v>
      </c>
      <c r="BB99" s="39"/>
      <c r="BC99" s="39"/>
      <c r="BD99" s="39"/>
      <c r="BE99" s="39"/>
      <c r="BF99" s="7" t="n">
        <f aca="false">BF98*(1+AY99)*(1+BA99)*(1-BE99)</f>
        <v>137.296938221197</v>
      </c>
      <c r="BG99" s="7"/>
      <c r="BH99" s="7"/>
      <c r="BI99" s="40" t="n">
        <f aca="false">T106/AG106</f>
        <v>0.0160372306779918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169215253.705802</v>
      </c>
      <c r="E100" s="9"/>
      <c r="F100" s="82" t="n">
        <f aca="false">'High pensions'!I100</f>
        <v>30756875.4000633</v>
      </c>
      <c r="G100" s="82" t="n">
        <f aca="false">'High pensions'!K100</f>
        <v>4158984.28849171</v>
      </c>
      <c r="H100" s="82" t="n">
        <f aca="false">'High pensions'!V100</f>
        <v>22881504.4565327</v>
      </c>
      <c r="I100" s="82" t="n">
        <f aca="false">'High pensions'!M100</f>
        <v>128628.380056445</v>
      </c>
      <c r="J100" s="82" t="n">
        <f aca="false">'High pensions'!W100</f>
        <v>707675.39556287</v>
      </c>
      <c r="K100" s="9"/>
      <c r="L100" s="82" t="n">
        <f aca="false">'High pensions'!N100</f>
        <v>4136244.34625975</v>
      </c>
      <c r="M100" s="67"/>
      <c r="N100" s="82" t="n">
        <f aca="false">'High pensions'!L100</f>
        <v>1359996.31705714</v>
      </c>
      <c r="O100" s="9"/>
      <c r="P100" s="82" t="n">
        <f aca="false">'High pensions'!X100</f>
        <v>28945290.0482832</v>
      </c>
      <c r="Q100" s="67"/>
      <c r="R100" s="82" t="n">
        <f aca="false">'High SIPA income'!G95</f>
        <v>34950268.218286</v>
      </c>
      <c r="S100" s="67"/>
      <c r="T100" s="82" t="n">
        <f aca="false">'High SIPA income'!J95</f>
        <v>133635379.731778</v>
      </c>
      <c r="U100" s="9"/>
      <c r="V100" s="82" t="n">
        <f aca="false">'High SIPA income'!F95</f>
        <v>128612.310589792</v>
      </c>
      <c r="W100" s="67"/>
      <c r="X100" s="82" t="n">
        <f aca="false">'High SIPA income'!M95</f>
        <v>323037.044243515</v>
      </c>
      <c r="Y100" s="9"/>
      <c r="Z100" s="9" t="n">
        <f aca="false">R100+V100-N100-L100-F100</f>
        <v>-1174235.53450439</v>
      </c>
      <c r="AA100" s="9"/>
      <c r="AB100" s="9" t="n">
        <f aca="false">T100-P100-D100</f>
        <v>-64525164.022307</v>
      </c>
      <c r="AC100" s="50"/>
      <c r="AD100" s="9"/>
      <c r="AE100" s="9"/>
      <c r="AF100" s="9"/>
      <c r="AG100" s="9" t="n">
        <f aca="false">BF100/100*$AG$57</f>
        <v>8389754042.88024</v>
      </c>
      <c r="AH100" s="40" t="n">
        <f aca="false">(AG100-AG99)/AG99</f>
        <v>0.00199853051931152</v>
      </c>
      <c r="AI100" s="40"/>
      <c r="AJ100" s="40" t="n">
        <f aca="false">AB100/AG100</f>
        <v>-0.00769094823191685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14562505</v>
      </c>
      <c r="AX100" s="7"/>
      <c r="AY100" s="40" t="n">
        <f aca="false">(AW100-AW99)/AW99</f>
        <v>-0.000845293168185553</v>
      </c>
      <c r="AZ100" s="12" t="n">
        <f aca="false">workers_and_wage_high!B88</f>
        <v>8249.21594109355</v>
      </c>
      <c r="BA100" s="40" t="n">
        <f aca="false">(AZ100-AZ99)/AZ99</f>
        <v>0.00284622958592125</v>
      </c>
      <c r="BB100" s="39"/>
      <c r="BC100" s="39"/>
      <c r="BD100" s="39"/>
      <c r="BE100" s="39"/>
      <c r="BF100" s="7" t="n">
        <f aca="false">BF99*(1+AY100)*(1+BA100)*(1-BE100)</f>
        <v>137.57133034244</v>
      </c>
      <c r="BG100" s="7"/>
      <c r="BH100" s="7"/>
      <c r="BI100" s="40" t="n">
        <f aca="false">T107/AG107</f>
        <v>0.0184625026621991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169909788.715359</v>
      </c>
      <c r="E101" s="9"/>
      <c r="F101" s="82" t="n">
        <f aca="false">'High pensions'!I101</f>
        <v>30883115.3594174</v>
      </c>
      <c r="G101" s="82" t="n">
        <f aca="false">'High pensions'!K101</f>
        <v>4273324.70288203</v>
      </c>
      <c r="H101" s="82" t="n">
        <f aca="false">'High pensions'!V101</f>
        <v>23510571.680632</v>
      </c>
      <c r="I101" s="82" t="n">
        <f aca="false">'High pensions'!M101</f>
        <v>132164.681532433</v>
      </c>
      <c r="J101" s="82" t="n">
        <f aca="false">'High pensions'!W101</f>
        <v>727131.08290614</v>
      </c>
      <c r="K101" s="9"/>
      <c r="L101" s="82" t="n">
        <f aca="false">'High pensions'!N101</f>
        <v>4240389.52889241</v>
      </c>
      <c r="M101" s="67"/>
      <c r="N101" s="82" t="n">
        <f aca="false">'High pensions'!L101</f>
        <v>1364619.40560913</v>
      </c>
      <c r="O101" s="9"/>
      <c r="P101" s="82" t="n">
        <f aca="false">'High pensions'!X101</f>
        <v>29511134.7652309</v>
      </c>
      <c r="Q101" s="67"/>
      <c r="R101" s="82" t="n">
        <f aca="false">'High SIPA income'!G96</f>
        <v>40333425.983155</v>
      </c>
      <c r="S101" s="67"/>
      <c r="T101" s="82" t="n">
        <f aca="false">'High SIPA income'!J96</f>
        <v>154218350.01319</v>
      </c>
      <c r="U101" s="9"/>
      <c r="V101" s="82" t="n">
        <f aca="false">'High SIPA income'!F96</f>
        <v>134957.703272782</v>
      </c>
      <c r="W101" s="67"/>
      <c r="X101" s="82" t="n">
        <f aca="false">'High SIPA income'!M96</f>
        <v>338974.841235714</v>
      </c>
      <c r="Y101" s="9"/>
      <c r="Z101" s="9" t="n">
        <f aca="false">R101+V101-N101-L101-F101</f>
        <v>3980259.39250889</v>
      </c>
      <c r="AA101" s="9"/>
      <c r="AB101" s="9" t="n">
        <f aca="false">T101-P101-D101</f>
        <v>-45202573.4673996</v>
      </c>
      <c r="AC101" s="50"/>
      <c r="AD101" s="9"/>
      <c r="AE101" s="9"/>
      <c r="AF101" s="9"/>
      <c r="AG101" s="9" t="n">
        <f aca="false">BF101/100*$AG$57</f>
        <v>8424954337.24926</v>
      </c>
      <c r="AH101" s="40" t="n">
        <f aca="false">(AG101-AG100)/AG100</f>
        <v>0.00419562888126551</v>
      </c>
      <c r="AI101" s="40" t="n">
        <f aca="false">(AG101-AG97)/AG97</f>
        <v>0.0227327103586566</v>
      </c>
      <c r="AJ101" s="40" t="n">
        <f aca="false">AB101/AG101</f>
        <v>-0.00536531969883153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14614038</v>
      </c>
      <c r="AX101" s="7"/>
      <c r="AY101" s="40" t="n">
        <f aca="false">(AW101-AW100)/AW100</f>
        <v>0.00353874556609594</v>
      </c>
      <c r="AZ101" s="12" t="n">
        <f aca="false">workers_and_wage_high!B89</f>
        <v>8254.61560537046</v>
      </c>
      <c r="BA101" s="40" t="n">
        <f aca="false">(AZ101-AZ100)/AZ100</f>
        <v>0.000654566969209483</v>
      </c>
      <c r="BB101" s="39"/>
      <c r="BC101" s="39"/>
      <c r="BD101" s="39"/>
      <c r="BE101" s="39"/>
      <c r="BF101" s="7" t="n">
        <f aca="false">BF100*(1+AY101)*(1+BA101)*(1-BE101)</f>
        <v>138.148528589259</v>
      </c>
      <c r="BG101" s="7"/>
      <c r="BH101" s="7"/>
      <c r="BI101" s="40" t="n">
        <f aca="false">T108/AG108</f>
        <v>0.016093116817698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170604974.435735</v>
      </c>
      <c r="E102" s="6"/>
      <c r="F102" s="81" t="n">
        <f aca="false">'High pensions'!I102</f>
        <v>31009473.5931656</v>
      </c>
      <c r="G102" s="81" t="n">
        <f aca="false">'High pensions'!K102</f>
        <v>4373158.0095865</v>
      </c>
      <c r="H102" s="81" t="n">
        <f aca="false">'High pensions'!V102</f>
        <v>24059825.0785325</v>
      </c>
      <c r="I102" s="81" t="n">
        <f aca="false">'High pensions'!M102</f>
        <v>135252.30957484</v>
      </c>
      <c r="J102" s="81" t="n">
        <f aca="false">'High pensions'!W102</f>
        <v>744118.301397908</v>
      </c>
      <c r="K102" s="6"/>
      <c r="L102" s="81" t="n">
        <f aca="false">'High pensions'!N102</f>
        <v>5214952.51137065</v>
      </c>
      <c r="M102" s="8"/>
      <c r="N102" s="81" t="n">
        <f aca="false">'High pensions'!L102</f>
        <v>1371634.26527257</v>
      </c>
      <c r="O102" s="6"/>
      <c r="P102" s="81" t="n">
        <f aca="false">'High pensions'!X102</f>
        <v>34606740.4023381</v>
      </c>
      <c r="Q102" s="8"/>
      <c r="R102" s="81" t="n">
        <f aca="false">'High SIPA income'!G97</f>
        <v>35373487.8240038</v>
      </c>
      <c r="S102" s="8"/>
      <c r="T102" s="81" t="n">
        <f aca="false">'High SIPA income'!J97</f>
        <v>135253596.575403</v>
      </c>
      <c r="U102" s="6"/>
      <c r="V102" s="81" t="n">
        <f aca="false">'High SIPA income'!F97</f>
        <v>128230.246984126</v>
      </c>
      <c r="W102" s="8"/>
      <c r="X102" s="81" t="n">
        <f aca="false">'High SIPA income'!M97</f>
        <v>322077.410618077</v>
      </c>
      <c r="Y102" s="6"/>
      <c r="Z102" s="6" t="n">
        <f aca="false">R102+V102-N102-L102-F102</f>
        <v>-2094342.29882091</v>
      </c>
      <c r="AA102" s="6"/>
      <c r="AB102" s="6" t="n">
        <f aca="false">T102-P102-D102</f>
        <v>-69958118.2626701</v>
      </c>
      <c r="AC102" s="50"/>
      <c r="AD102" s="6"/>
      <c r="AE102" s="6"/>
      <c r="AF102" s="6"/>
      <c r="AG102" s="6" t="n">
        <f aca="false">BF102/100*$AG$57</f>
        <v>8481778902.52873</v>
      </c>
      <c r="AH102" s="61" t="n">
        <f aca="false">(AG102-AG101)/AG101</f>
        <v>0.00674479207895848</v>
      </c>
      <c r="AI102" s="61"/>
      <c r="AJ102" s="61" t="n">
        <f aca="false">AB102/AG102</f>
        <v>-0.00824804785253399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0.00784139144546046</v>
      </c>
      <c r="AV102" s="5"/>
      <c r="AW102" s="5" t="n">
        <f aca="false">workers_and_wage_high!C90</f>
        <v>14625726</v>
      </c>
      <c r="AX102" s="5"/>
      <c r="AY102" s="61" t="n">
        <f aca="false">(AW102-AW101)/AW101</f>
        <v>0.000799778952264939</v>
      </c>
      <c r="AZ102" s="11" t="n">
        <f aca="false">workers_and_wage_high!B90</f>
        <v>8303.65018667414</v>
      </c>
      <c r="BA102" s="61" t="n">
        <f aca="false">(AZ102-AZ101)/AZ101</f>
        <v>0.00594026222999101</v>
      </c>
      <c r="BB102" s="66"/>
      <c r="BC102" s="66"/>
      <c r="BD102" s="66"/>
      <c r="BE102" s="66"/>
      <c r="BF102" s="5" t="n">
        <f aca="false">BF101*(1+AY102)*(1+BA102)*(1-BE102)</f>
        <v>139.080311690608</v>
      </c>
      <c r="BG102" s="5"/>
      <c r="BH102" s="5"/>
      <c r="BI102" s="61" t="n">
        <f aca="false">T109/AG109</f>
        <v>0.0184631017051253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171508672.81689</v>
      </c>
      <c r="E103" s="9"/>
      <c r="F103" s="82" t="n">
        <f aca="false">'High pensions'!I103</f>
        <v>31173731.4712216</v>
      </c>
      <c r="G103" s="82" t="n">
        <f aca="false">'High pensions'!K103</f>
        <v>4505868.05296806</v>
      </c>
      <c r="H103" s="82" t="n">
        <f aca="false">'High pensions'!V103</f>
        <v>24789956.5814247</v>
      </c>
      <c r="I103" s="82" t="n">
        <f aca="false">'High pensions'!M103</f>
        <v>139356.743906229</v>
      </c>
      <c r="J103" s="82" t="n">
        <f aca="false">'High pensions'!W103</f>
        <v>766699.688085302</v>
      </c>
      <c r="K103" s="9"/>
      <c r="L103" s="82" t="n">
        <f aca="false">'High pensions'!N103</f>
        <v>4316111.21501846</v>
      </c>
      <c r="M103" s="67"/>
      <c r="N103" s="82" t="n">
        <f aca="false">'High pensions'!L103</f>
        <v>1379519.02542708</v>
      </c>
      <c r="O103" s="9"/>
      <c r="P103" s="82" t="n">
        <f aca="false">'High pensions'!X103</f>
        <v>29986028.2666446</v>
      </c>
      <c r="Q103" s="67"/>
      <c r="R103" s="82" t="n">
        <f aca="false">'High SIPA income'!G98</f>
        <v>40952343.1566592</v>
      </c>
      <c r="S103" s="67"/>
      <c r="T103" s="82" t="n">
        <f aca="false">'High SIPA income'!J98</f>
        <v>156584833.468687</v>
      </c>
      <c r="U103" s="9"/>
      <c r="V103" s="82" t="n">
        <f aca="false">'High SIPA income'!F98</f>
        <v>125951.523091711</v>
      </c>
      <c r="W103" s="67"/>
      <c r="X103" s="82" t="n">
        <f aca="false">'High SIPA income'!M98</f>
        <v>316353.913174659</v>
      </c>
      <c r="Y103" s="9"/>
      <c r="Z103" s="9" t="n">
        <f aca="false">R103+V103-N103-L103-F103</f>
        <v>4208932.96808381</v>
      </c>
      <c r="AA103" s="9"/>
      <c r="AB103" s="9" t="n">
        <f aca="false">T103-P103-D103</f>
        <v>-44909867.6148477</v>
      </c>
      <c r="AC103" s="50"/>
      <c r="AD103" s="9"/>
      <c r="AE103" s="9"/>
      <c r="AF103" s="9"/>
      <c r="AG103" s="9" t="n">
        <f aca="false">BF103/100*$AG$57</f>
        <v>8535594077.1452</v>
      </c>
      <c r="AH103" s="40" t="n">
        <f aca="false">(AG103-AG102)/AG102</f>
        <v>0.00634479809423282</v>
      </c>
      <c r="AI103" s="40"/>
      <c r="AJ103" s="40" t="n">
        <f aca="false">AB103/AG103</f>
        <v>-0.00526148118208876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14681983</v>
      </c>
      <c r="AX103" s="7"/>
      <c r="AY103" s="40" t="n">
        <f aca="false">(AW103-AW102)/AW102</f>
        <v>0.0038464415373295</v>
      </c>
      <c r="AZ103" s="12" t="n">
        <f aca="false">workers_and_wage_high!B91</f>
        <v>8324.31617504815</v>
      </c>
      <c r="BA103" s="40" t="n">
        <f aca="false">(AZ103-AZ102)/AZ102</f>
        <v>0.00248878359630094</v>
      </c>
      <c r="BB103" s="39"/>
      <c r="BC103" s="39"/>
      <c r="BD103" s="39"/>
      <c r="BE103" s="39"/>
      <c r="BF103" s="7" t="n">
        <f aca="false">BF102*(1+AY103)*(1+BA103)*(1-BE103)</f>
        <v>139.962748187168</v>
      </c>
      <c r="BG103" s="7"/>
      <c r="BH103" s="7"/>
      <c r="BI103" s="40" t="n">
        <f aca="false">T110/AG110</f>
        <v>0.0160870819550913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172462705.773002</v>
      </c>
      <c r="E104" s="9"/>
      <c r="F104" s="82" t="n">
        <f aca="false">'High pensions'!I104</f>
        <v>31347138.2540977</v>
      </c>
      <c r="G104" s="82" t="n">
        <f aca="false">'High pensions'!K104</f>
        <v>4561900.00653561</v>
      </c>
      <c r="H104" s="82" t="n">
        <f aca="false">'High pensions'!V104</f>
        <v>25098227.8578544</v>
      </c>
      <c r="I104" s="82" t="n">
        <f aca="false">'High pensions'!M104</f>
        <v>141089.69092378</v>
      </c>
      <c r="J104" s="82" t="n">
        <f aca="false">'High pensions'!W104</f>
        <v>776233.851273838</v>
      </c>
      <c r="K104" s="9"/>
      <c r="L104" s="82" t="n">
        <f aca="false">'High pensions'!N104</f>
        <v>4314777.55617794</v>
      </c>
      <c r="M104" s="67"/>
      <c r="N104" s="82" t="n">
        <f aca="false">'High pensions'!L104</f>
        <v>1384911.63120107</v>
      </c>
      <c r="O104" s="9"/>
      <c r="P104" s="82" t="n">
        <f aca="false">'High pensions'!X104</f>
        <v>30008776.4304737</v>
      </c>
      <c r="Q104" s="67"/>
      <c r="R104" s="82" t="n">
        <f aca="false">'High SIPA income'!G99</f>
        <v>36149494.3144051</v>
      </c>
      <c r="S104" s="67"/>
      <c r="T104" s="82" t="n">
        <f aca="false">'High SIPA income'!J99</f>
        <v>138220724.649254</v>
      </c>
      <c r="U104" s="9"/>
      <c r="V104" s="82" t="n">
        <f aca="false">'High SIPA income'!F99</f>
        <v>123958.518210312</v>
      </c>
      <c r="W104" s="67"/>
      <c r="X104" s="82" t="n">
        <f aca="false">'High SIPA income'!M99</f>
        <v>311348.059511835</v>
      </c>
      <c r="Y104" s="9"/>
      <c r="Z104" s="9" t="n">
        <f aca="false">R104+V104-N104-L104-F104</f>
        <v>-773374.608861271</v>
      </c>
      <c r="AA104" s="9"/>
      <c r="AB104" s="9" t="n">
        <f aca="false">T104-P104-D104</f>
        <v>-64250757.5542214</v>
      </c>
      <c r="AC104" s="50"/>
      <c r="AD104" s="9"/>
      <c r="AE104" s="9"/>
      <c r="AF104" s="9"/>
      <c r="AG104" s="9" t="n">
        <f aca="false">BF104/100*$AG$57</f>
        <v>8633163468.22118</v>
      </c>
      <c r="AH104" s="40" t="n">
        <f aca="false">(AG104-AG103)/AG103</f>
        <v>0.0114308846219902</v>
      </c>
      <c r="AI104" s="40"/>
      <c r="AJ104" s="40" t="n">
        <f aca="false">AB104/AG104</f>
        <v>-0.00744231912099539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14785360</v>
      </c>
      <c r="AX104" s="7"/>
      <c r="AY104" s="40" t="n">
        <f aca="false">(AW104-AW103)/AW103</f>
        <v>0.00704107885154206</v>
      </c>
      <c r="AZ104" s="12" t="n">
        <f aca="false">workers_and_wage_high!B92</f>
        <v>8360.60280917626</v>
      </c>
      <c r="BA104" s="40" t="n">
        <f aca="false">(AZ104-AZ103)/AZ103</f>
        <v>0.00435911291270718</v>
      </c>
      <c r="BB104" s="39"/>
      <c r="BC104" s="39"/>
      <c r="BD104" s="39"/>
      <c r="BE104" s="39"/>
      <c r="BF104" s="7" t="n">
        <f aca="false">BF103*(1+AY104)*(1+BA104)*(1-BE104)</f>
        <v>141.562646213072</v>
      </c>
      <c r="BG104" s="7"/>
      <c r="BH104" s="7"/>
      <c r="BI104" s="40" t="n">
        <f aca="false">T111/AG111</f>
        <v>0.0185066552959647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173746970.409737</v>
      </c>
      <c r="E105" s="9"/>
      <c r="F105" s="82" t="n">
        <f aca="false">'High pensions'!I105</f>
        <v>31580568.5539537</v>
      </c>
      <c r="G105" s="82" t="n">
        <f aca="false">'High pensions'!K105</f>
        <v>4620128.87685977</v>
      </c>
      <c r="H105" s="82" t="n">
        <f aca="false">'High pensions'!V105</f>
        <v>25418585.9220836</v>
      </c>
      <c r="I105" s="82" t="n">
        <f aca="false">'High pensions'!M105</f>
        <v>142890.583820405</v>
      </c>
      <c r="J105" s="82" t="n">
        <f aca="false">'High pensions'!W105</f>
        <v>786141.832641758</v>
      </c>
      <c r="K105" s="9"/>
      <c r="L105" s="82" t="n">
        <f aca="false">'High pensions'!N105</f>
        <v>4343107.98212078</v>
      </c>
      <c r="M105" s="67"/>
      <c r="N105" s="82" t="n">
        <f aca="false">'High pensions'!L105</f>
        <v>1395127.64361054</v>
      </c>
      <c r="O105" s="9"/>
      <c r="P105" s="82" t="n">
        <f aca="false">'High pensions'!X105</f>
        <v>30211988.6314342</v>
      </c>
      <c r="Q105" s="67"/>
      <c r="R105" s="82" t="n">
        <f aca="false">'High SIPA income'!G100</f>
        <v>41822603.9844791</v>
      </c>
      <c r="S105" s="67"/>
      <c r="T105" s="82" t="n">
        <f aca="false">'High SIPA income'!J100</f>
        <v>159912351.170842</v>
      </c>
      <c r="U105" s="9"/>
      <c r="V105" s="82" t="n">
        <f aca="false">'High SIPA income'!F100</f>
        <v>127609.876337071</v>
      </c>
      <c r="W105" s="67"/>
      <c r="X105" s="82" t="n">
        <f aca="false">'High SIPA income'!M100</f>
        <v>320519.218410495</v>
      </c>
      <c r="Y105" s="9"/>
      <c r="Z105" s="9" t="n">
        <f aca="false">R105+V105-N105-L105-F105</f>
        <v>4631409.68113112</v>
      </c>
      <c r="AA105" s="9"/>
      <c r="AB105" s="9" t="n">
        <f aca="false">T105-P105-D105</f>
        <v>-44046607.8703295</v>
      </c>
      <c r="AC105" s="50"/>
      <c r="AD105" s="9"/>
      <c r="AE105" s="9"/>
      <c r="AF105" s="9"/>
      <c r="AG105" s="9" t="n">
        <f aca="false">BF105/100*$AG$57</f>
        <v>8692258257.66387</v>
      </c>
      <c r="AH105" s="40" t="n">
        <f aca="false">(AG105-AG104)/AG104</f>
        <v>0.00684509098666033</v>
      </c>
      <c r="AI105" s="40" t="n">
        <f aca="false">(AG105-AG101)/AG101</f>
        <v>0.0317276402594586</v>
      </c>
      <c r="AJ105" s="40" t="n">
        <f aca="false">AB105/AG105</f>
        <v>-0.00506733768885595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14830017</v>
      </c>
      <c r="AX105" s="7"/>
      <c r="AY105" s="40" t="n">
        <f aca="false">(AW105-AW104)/AW104</f>
        <v>0.00302035256496967</v>
      </c>
      <c r="AZ105" s="12" t="n">
        <f aca="false">workers_and_wage_high!B93</f>
        <v>8392.48363663004</v>
      </c>
      <c r="BA105" s="40" t="n">
        <f aca="false">(AZ105-AZ104)/AZ104</f>
        <v>0.00381322114941111</v>
      </c>
      <c r="BB105" s="39"/>
      <c r="BC105" s="39"/>
      <c r="BD105" s="39"/>
      <c r="BE105" s="39"/>
      <c r="BF105" s="7" t="n">
        <f aca="false">BF104*(1+AY105)*(1+BA105)*(1-BE105)</f>
        <v>142.531655406713</v>
      </c>
      <c r="BG105" s="7"/>
      <c r="BH105" s="7"/>
      <c r="BI105" s="40" t="n">
        <f aca="false">T112/AG112</f>
        <v>0.0161189442360181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173791209.388299</v>
      </c>
      <c r="E106" s="6"/>
      <c r="F106" s="81" t="n">
        <f aca="false">'High pensions'!I106</f>
        <v>31588609.5119742</v>
      </c>
      <c r="G106" s="81" t="n">
        <f aca="false">'High pensions'!K106</f>
        <v>4760130.70429718</v>
      </c>
      <c r="H106" s="81" t="n">
        <f aca="false">'High pensions'!V106</f>
        <v>26188834.6694271</v>
      </c>
      <c r="I106" s="81" t="n">
        <f aca="false">'High pensions'!M106</f>
        <v>147220.537246304</v>
      </c>
      <c r="J106" s="81" t="n">
        <f aca="false">'High pensions'!W106</f>
        <v>809963.958848255</v>
      </c>
      <c r="K106" s="6"/>
      <c r="L106" s="81" t="n">
        <f aca="false">'High pensions'!N106</f>
        <v>5285766.5365752</v>
      </c>
      <c r="M106" s="8"/>
      <c r="N106" s="81" t="n">
        <f aca="false">'High pensions'!L106</f>
        <v>1395607.01865593</v>
      </c>
      <c r="O106" s="6"/>
      <c r="P106" s="81" t="n">
        <f aca="false">'High pensions'!X106</f>
        <v>35106085.7317696</v>
      </c>
      <c r="Q106" s="8"/>
      <c r="R106" s="81" t="n">
        <f aca="false">'High SIPA income'!G101</f>
        <v>36700675.8560458</v>
      </c>
      <c r="S106" s="8"/>
      <c r="T106" s="81" t="n">
        <f aca="false">'High SIPA income'!J101</f>
        <v>140328215.045559</v>
      </c>
      <c r="U106" s="6"/>
      <c r="V106" s="81" t="n">
        <f aca="false">'High SIPA income'!F101</f>
        <v>129158.768057018</v>
      </c>
      <c r="W106" s="8"/>
      <c r="X106" s="81" t="n">
        <f aca="false">'High SIPA income'!M101</f>
        <v>324409.587853128</v>
      </c>
      <c r="Y106" s="6"/>
      <c r="Z106" s="6" t="n">
        <f aca="false">R106+V106-N106-L106-F106</f>
        <v>-1440148.44310247</v>
      </c>
      <c r="AA106" s="6"/>
      <c r="AB106" s="6" t="n">
        <f aca="false">T106-P106-D106</f>
        <v>-68569080.0745101</v>
      </c>
      <c r="AC106" s="50"/>
      <c r="AD106" s="6"/>
      <c r="AE106" s="6"/>
      <c r="AF106" s="6"/>
      <c r="AG106" s="6" t="n">
        <f aca="false">BF106/100*$AG$57</f>
        <v>8750152558.33004</v>
      </c>
      <c r="AH106" s="61" t="n">
        <f aca="false">(AG106-AG105)/AG105</f>
        <v>0.0066604441504171</v>
      </c>
      <c r="AI106" s="61"/>
      <c r="AJ106" s="61" t="n">
        <f aca="false">AB106/AG106</f>
        <v>-0.00783632966595915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0.00513179513342502</v>
      </c>
      <c r="AV106" s="5"/>
      <c r="AW106" s="5" t="n">
        <f aca="false">workers_and_wage_high!C94</f>
        <v>14883236</v>
      </c>
      <c r="AX106" s="5"/>
      <c r="AY106" s="61" t="n">
        <f aca="false">(AW106-AW105)/AW105</f>
        <v>0.00358860006701273</v>
      </c>
      <c r="AZ106" s="11" t="n">
        <f aca="false">workers_and_wage_high!B94</f>
        <v>8418.17185309895</v>
      </c>
      <c r="BA106" s="61" t="n">
        <f aca="false">(AZ106-AZ105)/AZ105</f>
        <v>0.00306085988142881</v>
      </c>
      <c r="BB106" s="66"/>
      <c r="BC106" s="66"/>
      <c r="BD106" s="66"/>
      <c r="BE106" s="66"/>
      <c r="BF106" s="5" t="n">
        <f aca="false">BF105*(1+AY106)*(1+BA106)*(1-BE106)</f>
        <v>143.480979537216</v>
      </c>
      <c r="BG106" s="5"/>
      <c r="BH106" s="5"/>
      <c r="BI106" s="61" t="n">
        <f aca="false">T113/AG113</f>
        <v>0.0186211223868432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174140710.266865</v>
      </c>
      <c r="E107" s="9"/>
      <c r="F107" s="82" t="n">
        <f aca="false">'High pensions'!I107</f>
        <v>31652135.4337741</v>
      </c>
      <c r="G107" s="82" t="n">
        <f aca="false">'High pensions'!K107</f>
        <v>4796448.6164974</v>
      </c>
      <c r="H107" s="82" t="n">
        <f aca="false">'High pensions'!V107</f>
        <v>26388645.1068362</v>
      </c>
      <c r="I107" s="82" t="n">
        <f aca="false">'High pensions'!M107</f>
        <v>148343.771644251</v>
      </c>
      <c r="J107" s="82" t="n">
        <f aca="false">'High pensions'!W107</f>
        <v>816143.663098033</v>
      </c>
      <c r="K107" s="9"/>
      <c r="L107" s="82" t="n">
        <f aca="false">'High pensions'!N107</f>
        <v>4342444.99667673</v>
      </c>
      <c r="M107" s="67"/>
      <c r="N107" s="82" t="n">
        <f aca="false">'High pensions'!L107</f>
        <v>1397844.59924563</v>
      </c>
      <c r="O107" s="9"/>
      <c r="P107" s="82" t="n">
        <f aca="false">'High pensions'!X107</f>
        <v>30223496.2850861</v>
      </c>
      <c r="Q107" s="67"/>
      <c r="R107" s="82" t="n">
        <f aca="false">'High SIPA income'!G102</f>
        <v>42438239.7517799</v>
      </c>
      <c r="S107" s="67"/>
      <c r="T107" s="82" t="n">
        <f aca="false">'High SIPA income'!J102</f>
        <v>162266287.885315</v>
      </c>
      <c r="U107" s="9"/>
      <c r="V107" s="82" t="n">
        <f aca="false">'High SIPA income'!F102</f>
        <v>126681.943903467</v>
      </c>
      <c r="W107" s="67"/>
      <c r="X107" s="82" t="n">
        <f aca="false">'High SIPA income'!M102</f>
        <v>318188.519667626</v>
      </c>
      <c r="Y107" s="9"/>
      <c r="Z107" s="9" t="n">
        <f aca="false">R107+V107-N107-L107-F107</f>
        <v>5172496.66598692</v>
      </c>
      <c r="AA107" s="9"/>
      <c r="AB107" s="9" t="n">
        <f aca="false">T107-P107-D107</f>
        <v>-42097918.6666365</v>
      </c>
      <c r="AC107" s="50"/>
      <c r="AD107" s="9"/>
      <c r="AE107" s="9"/>
      <c r="AF107" s="9"/>
      <c r="AG107" s="9" t="n">
        <f aca="false">BF107/100*$AG$57</f>
        <v>8788964901.14233</v>
      </c>
      <c r="AH107" s="40" t="n">
        <f aca="false">(AG107-AG106)/AG106</f>
        <v>0.00443561898533272</v>
      </c>
      <c r="AI107" s="40"/>
      <c r="AJ107" s="40" t="n">
        <f aca="false">AB107/AG107</f>
        <v>-0.0047898608243577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14846838</v>
      </c>
      <c r="AX107" s="7"/>
      <c r="AY107" s="40" t="n">
        <f aca="false">(AW107-AW106)/AW106</f>
        <v>-0.00244557030473749</v>
      </c>
      <c r="AZ107" s="12" t="n">
        <f aca="false">workers_and_wage_high!B95</f>
        <v>8476.24089903082</v>
      </c>
      <c r="BA107" s="40" t="n">
        <f aca="false">(AZ107-AZ106)/AZ106</f>
        <v>0.00689805897826799</v>
      </c>
      <c r="BB107" s="39"/>
      <c r="BC107" s="39"/>
      <c r="BD107" s="39"/>
      <c r="BE107" s="39"/>
      <c r="BF107" s="7" t="n">
        <f aca="false">BF106*(1+AY107)*(1+BA107)*(1-BE107)</f>
        <v>144.117406494085</v>
      </c>
      <c r="BG107" s="7"/>
      <c r="BH107" s="7"/>
      <c r="BI107" s="40" t="n">
        <f aca="false">T114/AG114</f>
        <v>0.016204712009195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175160094.160932</v>
      </c>
      <c r="E108" s="9"/>
      <c r="F108" s="82" t="n">
        <f aca="false">'High pensions'!I108</f>
        <v>31837420.5231972</v>
      </c>
      <c r="G108" s="82" t="n">
        <f aca="false">'High pensions'!K108</f>
        <v>4877606.30225456</v>
      </c>
      <c r="H108" s="82" t="n">
        <f aca="false">'High pensions'!V108</f>
        <v>26835150.7484836</v>
      </c>
      <c r="I108" s="82" t="n">
        <f aca="false">'High pensions'!M108</f>
        <v>150853.803162512</v>
      </c>
      <c r="J108" s="82" t="n">
        <f aca="false">'High pensions'!W108</f>
        <v>829953.115932484</v>
      </c>
      <c r="K108" s="9"/>
      <c r="L108" s="82" t="n">
        <f aca="false">'High pensions'!N108</f>
        <v>4319492.85048033</v>
      </c>
      <c r="M108" s="67"/>
      <c r="N108" s="82" t="n">
        <f aca="false">'High pensions'!L108</f>
        <v>1406121.66219435</v>
      </c>
      <c r="O108" s="9"/>
      <c r="P108" s="82" t="n">
        <f aca="false">'High pensions'!X108</f>
        <v>30149935.4475785</v>
      </c>
      <c r="Q108" s="67"/>
      <c r="R108" s="82" t="n">
        <f aca="false">'High SIPA income'!G103</f>
        <v>37101245.322575</v>
      </c>
      <c r="S108" s="67"/>
      <c r="T108" s="82" t="n">
        <f aca="false">'High SIPA income'!J103</f>
        <v>141859827.11887</v>
      </c>
      <c r="U108" s="9"/>
      <c r="V108" s="82" t="n">
        <f aca="false">'High SIPA income'!F103</f>
        <v>124066.990759006</v>
      </c>
      <c r="W108" s="67"/>
      <c r="X108" s="82" t="n">
        <f aca="false">'High SIPA income'!M103</f>
        <v>311620.511280651</v>
      </c>
      <c r="Y108" s="9"/>
      <c r="Z108" s="9" t="n">
        <f aca="false">R108+V108-N108-L108-F108</f>
        <v>-337722.722537845</v>
      </c>
      <c r="AA108" s="9"/>
      <c r="AB108" s="9" t="n">
        <f aca="false">T108-P108-D108</f>
        <v>-63450202.4896404</v>
      </c>
      <c r="AC108" s="50"/>
      <c r="AD108" s="9"/>
      <c r="AE108" s="9"/>
      <c r="AF108" s="9"/>
      <c r="AG108" s="9" t="n">
        <f aca="false">BF108/100*$AG$57</f>
        <v>8814938008.95446</v>
      </c>
      <c r="AH108" s="40" t="n">
        <f aca="false">(AG108-AG107)/AG107</f>
        <v>0.0029551953050524</v>
      </c>
      <c r="AI108" s="40"/>
      <c r="AJ108" s="40" t="n">
        <f aca="false">AB108/AG108</f>
        <v>-0.00719803161691959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14891250</v>
      </c>
      <c r="AX108" s="7"/>
      <c r="AY108" s="40" t="n">
        <f aca="false">(AW108-AW107)/AW107</f>
        <v>0.00299134401547319</v>
      </c>
      <c r="AZ108" s="12" t="n">
        <f aca="false">workers_and_wage_high!B96</f>
        <v>8475.93540768282</v>
      </c>
      <c r="BA108" s="40" t="n">
        <f aca="false">(AZ108-AZ107)/AZ107</f>
        <v>-3.60408996910473E-005</v>
      </c>
      <c r="BB108" s="39"/>
      <c r="BC108" s="39"/>
      <c r="BD108" s="39"/>
      <c r="BE108" s="39"/>
      <c r="BF108" s="7" t="n">
        <f aca="false">BF107*(1+AY108)*(1+BA108)*(1-BE108)</f>
        <v>144.543301577133</v>
      </c>
      <c r="BG108" s="7"/>
      <c r="BH108" s="7"/>
      <c r="BI108" s="40" t="n">
        <f aca="false">T115/AG115</f>
        <v>0.0186050014394093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176566736.848876</v>
      </c>
      <c r="E109" s="9"/>
      <c r="F109" s="82" t="n">
        <f aca="false">'High pensions'!I109</f>
        <v>32093094.4824771</v>
      </c>
      <c r="G109" s="82" t="n">
        <f aca="false">'High pensions'!K109</f>
        <v>4951073.61025675</v>
      </c>
      <c r="H109" s="82" t="n">
        <f aca="false">'High pensions'!V109</f>
        <v>27239346.2007514</v>
      </c>
      <c r="I109" s="82" t="n">
        <f aca="false">'High pensions'!M109</f>
        <v>153125.987946085</v>
      </c>
      <c r="J109" s="82" t="n">
        <f aca="false">'High pensions'!W109</f>
        <v>842454.006208804</v>
      </c>
      <c r="K109" s="9"/>
      <c r="L109" s="82" t="n">
        <f aca="false">'High pensions'!N109</f>
        <v>4303047.21349889</v>
      </c>
      <c r="M109" s="67"/>
      <c r="N109" s="82" t="n">
        <f aca="false">'High pensions'!L109</f>
        <v>1417586.77612794</v>
      </c>
      <c r="O109" s="9"/>
      <c r="P109" s="82" t="n">
        <f aca="false">'High pensions'!X109</f>
        <v>30127676.6332097</v>
      </c>
      <c r="Q109" s="67"/>
      <c r="R109" s="82" t="n">
        <f aca="false">'High SIPA income'!G104</f>
        <v>42840681.923256</v>
      </c>
      <c r="S109" s="67"/>
      <c r="T109" s="82" t="n">
        <f aca="false">'High SIPA income'!J104</f>
        <v>163805060.408301</v>
      </c>
      <c r="U109" s="9"/>
      <c r="V109" s="82" t="n">
        <f aca="false">'High SIPA income'!F104</f>
        <v>129287.224366649</v>
      </c>
      <c r="W109" s="67"/>
      <c r="X109" s="82" t="n">
        <f aca="false">'High SIPA income'!M104</f>
        <v>324732.23306794</v>
      </c>
      <c r="Y109" s="9"/>
      <c r="Z109" s="9" t="n">
        <f aca="false">R109+V109-N109-L109-F109</f>
        <v>5156240.67551874</v>
      </c>
      <c r="AA109" s="9"/>
      <c r="AB109" s="9" t="n">
        <f aca="false">T109-P109-D109</f>
        <v>-42889353.0737848</v>
      </c>
      <c r="AC109" s="50"/>
      <c r="AD109" s="9"/>
      <c r="AE109" s="9"/>
      <c r="AF109" s="9"/>
      <c r="AG109" s="9" t="n">
        <f aca="false">BF109/100*$AG$57</f>
        <v>8872022860.75417</v>
      </c>
      <c r="AH109" s="40" t="n">
        <f aca="false">(AG109-AG108)/AG108</f>
        <v>0.00647592209289785</v>
      </c>
      <c r="AI109" s="40" t="n">
        <f aca="false">(AG109-AG105)/AG105</f>
        <v>0.0206810011577603</v>
      </c>
      <c r="AJ109" s="40" t="n">
        <f aca="false">AB109/AG109</f>
        <v>-0.0048342248151217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14957011</v>
      </c>
      <c r="AX109" s="7"/>
      <c r="AY109" s="40" t="n">
        <f aca="false">(AW109-AW108)/AW108</f>
        <v>0.0044160832703769</v>
      </c>
      <c r="AZ109" s="12" t="n">
        <f aca="false">workers_and_wage_high!B97</f>
        <v>8493.31770681236</v>
      </c>
      <c r="BA109" s="40" t="n">
        <f aca="false">(AZ109-AZ108)/AZ108</f>
        <v>0.00205078239668774</v>
      </c>
      <c r="BB109" s="39"/>
      <c r="BC109" s="39"/>
      <c r="BD109" s="39"/>
      <c r="BE109" s="39"/>
      <c r="BF109" s="7" t="n">
        <f aca="false">BF108*(1+AY109)*(1+BA109)*(1-BE109)</f>
        <v>145.479352737196</v>
      </c>
      <c r="BG109" s="7"/>
      <c r="BH109" s="7"/>
      <c r="BI109" s="40" t="n">
        <f aca="false">T116/AG116</f>
        <v>0.0162582111267165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175768970.772819</v>
      </c>
      <c r="E110" s="6"/>
      <c r="F110" s="81" t="n">
        <f aca="false">'High pensions'!I110</f>
        <v>31948091.0548172</v>
      </c>
      <c r="G110" s="81" t="n">
        <f aca="false">'High pensions'!K110</f>
        <v>5064062.6957191</v>
      </c>
      <c r="H110" s="81" t="n">
        <f aca="false">'High pensions'!V110</f>
        <v>27860978.8117954</v>
      </c>
      <c r="I110" s="81" t="n">
        <f aca="false">'High pensions'!M110</f>
        <v>156620.495743889</v>
      </c>
      <c r="J110" s="81" t="n">
        <f aca="false">'High pensions'!W110</f>
        <v>861679.757065837</v>
      </c>
      <c r="K110" s="6"/>
      <c r="L110" s="81" t="n">
        <f aca="false">'High pensions'!N110</f>
        <v>5240442.64356871</v>
      </c>
      <c r="M110" s="8"/>
      <c r="N110" s="81" t="n">
        <f aca="false">'High pensions'!L110</f>
        <v>1412713.57881695</v>
      </c>
      <c r="O110" s="6"/>
      <c r="P110" s="81" t="n">
        <f aca="false">'High pensions'!X110</f>
        <v>34965015.0822529</v>
      </c>
      <c r="Q110" s="8"/>
      <c r="R110" s="81" t="n">
        <f aca="false">'High SIPA income'!G105</f>
        <v>37470489.4431239</v>
      </c>
      <c r="S110" s="8"/>
      <c r="T110" s="81" t="n">
        <f aca="false">'High SIPA income'!J105</f>
        <v>143271664.016804</v>
      </c>
      <c r="U110" s="6"/>
      <c r="V110" s="81" t="n">
        <f aca="false">'High SIPA income'!F105</f>
        <v>129773.545502702</v>
      </c>
      <c r="W110" s="8"/>
      <c r="X110" s="81" t="n">
        <f aca="false">'High SIPA income'!M105</f>
        <v>325953.73155143</v>
      </c>
      <c r="Y110" s="6"/>
      <c r="Z110" s="6" t="n">
        <f aca="false">R110+V110-N110-L110-F110</f>
        <v>-1000984.28857619</v>
      </c>
      <c r="AA110" s="6"/>
      <c r="AB110" s="6" t="n">
        <f aca="false">T110-P110-D110</f>
        <v>-67462321.8382676</v>
      </c>
      <c r="AC110" s="50"/>
      <c r="AD110" s="6"/>
      <c r="AE110" s="6"/>
      <c r="AF110" s="6"/>
      <c r="AG110" s="6" t="n">
        <f aca="false">BF110/100*$AG$57</f>
        <v>8906006969.86324</v>
      </c>
      <c r="AH110" s="61" t="n">
        <f aca="false">(AG110-AG109)/AG109</f>
        <v>0.00383048033604648</v>
      </c>
      <c r="AI110" s="61"/>
      <c r="AJ110" s="61" t="n">
        <f aca="false">AB110/AG110</f>
        <v>-0.00757492353942134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0.0056656492519014</v>
      </c>
      <c r="AV110" s="5"/>
      <c r="AW110" s="5" t="n">
        <f aca="false">workers_and_wage_high!C98</f>
        <v>14961830</v>
      </c>
      <c r="AX110" s="5"/>
      <c r="AY110" s="61" t="n">
        <f aca="false">(AW110-AW109)/AW109</f>
        <v>0.000322190041847265</v>
      </c>
      <c r="AZ110" s="11" t="n">
        <f aca="false">workers_and_wage_high!B98</f>
        <v>8523.10513367641</v>
      </c>
      <c r="BA110" s="61" t="n">
        <f aca="false">(AZ110-AZ109)/AZ109</f>
        <v>0.00350716032206821</v>
      </c>
      <c r="BB110" s="66"/>
      <c r="BC110" s="66"/>
      <c r="BD110" s="66"/>
      <c r="BE110" s="66"/>
      <c r="BF110" s="5" t="n">
        <f aca="false">BF109*(1+AY110)*(1+BA110)*(1-BE110)</f>
        <v>146.036608537157</v>
      </c>
      <c r="BG110" s="5"/>
      <c r="BH110" s="5"/>
      <c r="BI110" s="61" t="n">
        <f aca="false">T117/AG117</f>
        <v>0.0186600931373351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176170959.698327</v>
      </c>
      <c r="E111" s="9"/>
      <c r="F111" s="82" t="n">
        <f aca="false">'High pensions'!I111</f>
        <v>32021157.3004616</v>
      </c>
      <c r="G111" s="82" t="n">
        <f aca="false">'High pensions'!K111</f>
        <v>5128271.49254035</v>
      </c>
      <c r="H111" s="82" t="n">
        <f aca="false">'High pensions'!V111</f>
        <v>28214236.6672482</v>
      </c>
      <c r="I111" s="82" t="n">
        <f aca="false">'High pensions'!M111</f>
        <v>158606.334820835</v>
      </c>
      <c r="J111" s="82" t="n">
        <f aca="false">'High pensions'!W111</f>
        <v>872605.257749939</v>
      </c>
      <c r="K111" s="9"/>
      <c r="L111" s="82" t="n">
        <f aca="false">'High pensions'!N111</f>
        <v>4231963.79863719</v>
      </c>
      <c r="M111" s="67"/>
      <c r="N111" s="82" t="n">
        <f aca="false">'High pensions'!L111</f>
        <v>1415979.62934059</v>
      </c>
      <c r="O111" s="9"/>
      <c r="P111" s="82" t="n">
        <f aca="false">'High pensions'!X111</f>
        <v>29749982.4081369</v>
      </c>
      <c r="Q111" s="67"/>
      <c r="R111" s="82" t="n">
        <f aca="false">'High SIPA income'!G106</f>
        <v>43412860.8345257</v>
      </c>
      <c r="S111" s="67"/>
      <c r="T111" s="82" t="n">
        <f aca="false">'High SIPA income'!J106</f>
        <v>165992836.067259</v>
      </c>
      <c r="U111" s="9"/>
      <c r="V111" s="82" t="n">
        <f aca="false">'High SIPA income'!F106</f>
        <v>132883.219978621</v>
      </c>
      <c r="W111" s="67"/>
      <c r="X111" s="82" t="n">
        <f aca="false">'High SIPA income'!M106</f>
        <v>333764.337290911</v>
      </c>
      <c r="Y111" s="9"/>
      <c r="Z111" s="9" t="n">
        <f aca="false">R111+V111-N111-L111-F111</f>
        <v>5876643.32606495</v>
      </c>
      <c r="AA111" s="9"/>
      <c r="AB111" s="9" t="n">
        <f aca="false">T111-P111-D111</f>
        <v>-39928106.0392044</v>
      </c>
      <c r="AC111" s="50"/>
      <c r="AD111" s="9"/>
      <c r="AE111" s="9"/>
      <c r="AF111" s="9"/>
      <c r="AG111" s="9" t="n">
        <f aca="false">BF111/100*$AG$57</f>
        <v>8969359044.76772</v>
      </c>
      <c r="AH111" s="40" t="n">
        <f aca="false">(AG111-AG110)/AG110</f>
        <v>0.00711340953570496</v>
      </c>
      <c r="AI111" s="40"/>
      <c r="AJ111" s="40" t="n">
        <f aca="false">AB111/AG111</f>
        <v>-0.00445161196468063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15049113</v>
      </c>
      <c r="AX111" s="7"/>
      <c r="AY111" s="40" t="n">
        <f aca="false">(AW111-AW110)/AW110</f>
        <v>0.00583371151790924</v>
      </c>
      <c r="AZ111" s="12" t="n">
        <f aca="false">workers_and_wage_high!B99</f>
        <v>8533.94887516184</v>
      </c>
      <c r="BA111" s="40" t="n">
        <f aca="false">(AZ111-AZ110)/AZ110</f>
        <v>0.00127227592706596</v>
      </c>
      <c r="BB111" s="39"/>
      <c r="BC111" s="39"/>
      <c r="BD111" s="39"/>
      <c r="BE111" s="39"/>
      <c r="BF111" s="7" t="n">
        <f aca="false">BF110*(1+AY111)*(1+BA111)*(1-BE111)</f>
        <v>147.075426740887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176454320.19219</v>
      </c>
      <c r="E112" s="9"/>
      <c r="F112" s="82" t="n">
        <f aca="false">'High pensions'!I112</f>
        <v>32072661.4244232</v>
      </c>
      <c r="G112" s="82" t="n">
        <f aca="false">'High pensions'!K112</f>
        <v>5248203.84325597</v>
      </c>
      <c r="H112" s="82" t="n">
        <f aca="false">'High pensions'!V112</f>
        <v>28874069.0751213</v>
      </c>
      <c r="I112" s="82" t="n">
        <f aca="false">'High pensions'!M112</f>
        <v>162315.582781113</v>
      </c>
      <c r="J112" s="82" t="n">
        <f aca="false">'High pensions'!W112</f>
        <v>893012.445622309</v>
      </c>
      <c r="K112" s="9"/>
      <c r="L112" s="82" t="n">
        <f aca="false">'High pensions'!N112</f>
        <v>4211913.58626239</v>
      </c>
      <c r="M112" s="67"/>
      <c r="N112" s="82" t="n">
        <f aca="false">'High pensions'!L112</f>
        <v>1419484.83603422</v>
      </c>
      <c r="O112" s="9"/>
      <c r="P112" s="82" t="n">
        <f aca="false">'High pensions'!X112</f>
        <v>29665226.3738346</v>
      </c>
      <c r="Q112" s="67"/>
      <c r="R112" s="82" t="n">
        <f aca="false">'High SIPA income'!G107</f>
        <v>38029318.5747539</v>
      </c>
      <c r="S112" s="67"/>
      <c r="T112" s="82" t="n">
        <f aca="false">'High SIPA income'!J107</f>
        <v>145408395.636262</v>
      </c>
      <c r="U112" s="9"/>
      <c r="V112" s="82" t="n">
        <f aca="false">'High SIPA income'!F107</f>
        <v>133579.16969089</v>
      </c>
      <c r="W112" s="67"/>
      <c r="X112" s="82" t="n">
        <f aca="false">'High SIPA income'!M107</f>
        <v>335512.36232026</v>
      </c>
      <c r="Y112" s="9"/>
      <c r="Z112" s="9" t="n">
        <f aca="false">R112+V112-N112-L112-F112</f>
        <v>458837.897725035</v>
      </c>
      <c r="AA112" s="9"/>
      <c r="AB112" s="9" t="n">
        <f aca="false">T112-P112-D112</f>
        <v>-60711150.9297623</v>
      </c>
      <c r="AC112" s="50"/>
      <c r="AD112" s="9"/>
      <c r="AE112" s="9"/>
      <c r="AF112" s="9"/>
      <c r="AG112" s="9" t="n">
        <f aca="false">BF112/100*$AG$57</f>
        <v>9020962757.06099</v>
      </c>
      <c r="AH112" s="40" t="n">
        <f aca="false">(AG112-AG111)/AG111</f>
        <v>0.00575333332467824</v>
      </c>
      <c r="AI112" s="40"/>
      <c r="AJ112" s="40" t="n">
        <f aca="false">AB112/AG112</f>
        <v>-0.00673000793426864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15103274</v>
      </c>
      <c r="AX112" s="7"/>
      <c r="AY112" s="40" t="n">
        <f aca="false">(AW112-AW111)/AW111</f>
        <v>0.00359894965238151</v>
      </c>
      <c r="AZ112" s="12" t="n">
        <f aca="false">workers_and_wage_high!B100</f>
        <v>8552.26834443115</v>
      </c>
      <c r="BA112" s="40" t="n">
        <f aca="false">(AZ112-AZ111)/AZ111</f>
        <v>0.00214665795838361</v>
      </c>
      <c r="BB112" s="39"/>
      <c r="BC112" s="39"/>
      <c r="BD112" s="39"/>
      <c r="BE112" s="39"/>
      <c r="BF112" s="7" t="n">
        <f aca="false">BF111*(1+AY112)*(1+BA112)*(1-BE112)</f>
        <v>147.921600694797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177629807.925223</v>
      </c>
      <c r="E113" s="9"/>
      <c r="F113" s="82" t="n">
        <f aca="false">'High pensions'!I113</f>
        <v>32286320.2344148</v>
      </c>
      <c r="G113" s="82" t="n">
        <f aca="false">'High pensions'!K113</f>
        <v>5342516.90491122</v>
      </c>
      <c r="H113" s="82" t="n">
        <f aca="false">'High pensions'!V113</f>
        <v>29392951.7134965</v>
      </c>
      <c r="I113" s="82" t="n">
        <f aca="false">'High pensions'!M113</f>
        <v>165232.481595193</v>
      </c>
      <c r="J113" s="82" t="n">
        <f aca="false">'High pensions'!W113</f>
        <v>909060.362273092</v>
      </c>
      <c r="K113" s="9"/>
      <c r="L113" s="82" t="n">
        <f aca="false">'High pensions'!N113</f>
        <v>4219936.24953727</v>
      </c>
      <c r="M113" s="67"/>
      <c r="N113" s="82" t="n">
        <f aca="false">'High pensions'!L113</f>
        <v>1429093.54084827</v>
      </c>
      <c r="O113" s="9"/>
      <c r="P113" s="82" t="n">
        <f aca="false">'High pensions'!X113</f>
        <v>29759720.2705667</v>
      </c>
      <c r="Q113" s="67"/>
      <c r="R113" s="82" t="n">
        <f aca="false">'High SIPA income'!G108</f>
        <v>44194765.8682733</v>
      </c>
      <c r="S113" s="67"/>
      <c r="T113" s="82" t="n">
        <f aca="false">'High SIPA income'!J108</f>
        <v>168982517.732832</v>
      </c>
      <c r="U113" s="9"/>
      <c r="V113" s="82" t="n">
        <f aca="false">'High SIPA income'!F108</f>
        <v>129447.781316871</v>
      </c>
      <c r="W113" s="67"/>
      <c r="X113" s="82" t="n">
        <f aca="false">'High SIPA income'!M108</f>
        <v>325135.505837045</v>
      </c>
      <c r="Y113" s="9"/>
      <c r="Z113" s="9" t="n">
        <f aca="false">R113+V113-N113-L113-F113</f>
        <v>6388863.62478984</v>
      </c>
      <c r="AA113" s="9"/>
      <c r="AB113" s="9" t="n">
        <f aca="false">T113-P113-D113</f>
        <v>-38407010.4629583</v>
      </c>
      <c r="AC113" s="50"/>
      <c r="AD113" s="9"/>
      <c r="AE113" s="9"/>
      <c r="AF113" s="9"/>
      <c r="AG113" s="9" t="n">
        <f aca="false">BF113/100*$AG$57</f>
        <v>9074776172.04355</v>
      </c>
      <c r="AH113" s="40" t="n">
        <f aca="false">(AG113-AG112)/AG112</f>
        <v>0.00596537381117592</v>
      </c>
      <c r="AI113" s="40" t="n">
        <f aca="false">(AG113-AG109)/AG109</f>
        <v>0.0228531096539746</v>
      </c>
      <c r="AJ113" s="40" t="n">
        <f aca="false">AB113/AG113</f>
        <v>-0.00423228184748819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15057336</v>
      </c>
      <c r="AX113" s="7"/>
      <c r="AY113" s="40" t="n">
        <f aca="false">(AW113-AW112)/AW112</f>
        <v>-0.00304159217398824</v>
      </c>
      <c r="AZ113" s="12" t="n">
        <f aca="false">workers_and_wage_high!B101</f>
        <v>8629.53334312077</v>
      </c>
      <c r="BA113" s="40" t="n">
        <f aca="false">(AZ113-AZ112)/AZ112</f>
        <v>0.00903444508262377</v>
      </c>
      <c r="BB113" s="39"/>
      <c r="BC113" s="39"/>
      <c r="BD113" s="39"/>
      <c r="BE113" s="39"/>
      <c r="BF113" s="7" t="n">
        <f aca="false">BF112*(1+AY113)*(1+BA113)*(1-BE113)</f>
        <v>148.804008337689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178194135.776882</v>
      </c>
      <c r="E114" s="6"/>
      <c r="F114" s="81" t="n">
        <f aca="false">'High pensions'!I114</f>
        <v>32388893.5015295</v>
      </c>
      <c r="G114" s="81" t="n">
        <f aca="false">'High pensions'!K114</f>
        <v>5433792.19371295</v>
      </c>
      <c r="H114" s="81" t="n">
        <f aca="false">'High pensions'!V114</f>
        <v>29895121.4219196</v>
      </c>
      <c r="I114" s="81" t="n">
        <f aca="false">'High pensions'!M114</f>
        <v>168055.428671535</v>
      </c>
      <c r="J114" s="81" t="n">
        <f aca="false">'High pensions'!W114</f>
        <v>924591.384183084</v>
      </c>
      <c r="K114" s="6"/>
      <c r="L114" s="81" t="n">
        <f aca="false">'High pensions'!N114</f>
        <v>5200338.54751911</v>
      </c>
      <c r="M114" s="8"/>
      <c r="N114" s="81" t="n">
        <f aca="false">'High pensions'!L114</f>
        <v>1434108.64062488</v>
      </c>
      <c r="O114" s="6"/>
      <c r="P114" s="81" t="n">
        <f aca="false">'High pensions'!X114</f>
        <v>34874624.0547082</v>
      </c>
      <c r="Q114" s="8"/>
      <c r="R114" s="81" t="n">
        <f aca="false">'High SIPA income'!G109</f>
        <v>38648956.5086486</v>
      </c>
      <c r="S114" s="8"/>
      <c r="T114" s="81" t="n">
        <f aca="false">'High SIPA income'!J109</f>
        <v>147777634.981582</v>
      </c>
      <c r="U114" s="6"/>
      <c r="V114" s="81" t="n">
        <f aca="false">'High SIPA income'!F109</f>
        <v>127560.168930203</v>
      </c>
      <c r="W114" s="8"/>
      <c r="X114" s="81" t="n">
        <f aca="false">'High SIPA income'!M109</f>
        <v>320394.367735486</v>
      </c>
      <c r="Y114" s="6"/>
      <c r="Z114" s="6" t="n">
        <f aca="false">R114+V114-N114-L114-F114</f>
        <v>-246824.012094691</v>
      </c>
      <c r="AA114" s="6"/>
      <c r="AB114" s="6" t="n">
        <f aca="false">T114-P114-D114</f>
        <v>-65291124.8500086</v>
      </c>
      <c r="AC114" s="50"/>
      <c r="AD114" s="6"/>
      <c r="AE114" s="6"/>
      <c r="AF114" s="6"/>
      <c r="AG114" s="6" t="n">
        <f aca="false">BF114/100*$AG$57</f>
        <v>9119423714.39422</v>
      </c>
      <c r="AH114" s="61" t="n">
        <f aca="false">(AG114-AG113)/AG113</f>
        <v>0.0049199607245647</v>
      </c>
      <c r="AI114" s="61"/>
      <c r="AJ114" s="61" t="n">
        <f aca="false">AB114/AG114</f>
        <v>-0.00715956697427625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0.00563143615474913</v>
      </c>
      <c r="AV114" s="5"/>
      <c r="AW114" s="5" t="n">
        <f aca="false">workers_and_wage_high!C102</f>
        <v>15077652</v>
      </c>
      <c r="AX114" s="5"/>
      <c r="AY114" s="61" t="n">
        <f aca="false">(AW114-AW113)/AW113</f>
        <v>0.001349242654876</v>
      </c>
      <c r="AZ114" s="11" t="n">
        <f aca="false">workers_and_wage_high!B102</f>
        <v>8660.30545471649</v>
      </c>
      <c r="BA114" s="61" t="n">
        <f aca="false">(AZ114-AZ113)/AZ113</f>
        <v>0.00356590679613589</v>
      </c>
      <c r="BB114" s="66"/>
      <c r="BC114" s="66"/>
      <c r="BD114" s="66"/>
      <c r="BE114" s="66"/>
      <c r="BF114" s="5" t="n">
        <f aca="false">BF113*(1+AY114)*(1+BA114)*(1-BE114)</f>
        <v>149.536118214368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179718021.586876</v>
      </c>
      <c r="E115" s="9"/>
      <c r="F115" s="82" t="n">
        <f aca="false">'High pensions'!I115</f>
        <v>32665877.7860752</v>
      </c>
      <c r="G115" s="82" t="n">
        <f aca="false">'High pensions'!K115</f>
        <v>5553467.18476567</v>
      </c>
      <c r="H115" s="82" t="n">
        <f aca="false">'High pensions'!V115</f>
        <v>30553537.9128608</v>
      </c>
      <c r="I115" s="82" t="n">
        <f aca="false">'High pensions'!M115</f>
        <v>171756.717054607</v>
      </c>
      <c r="J115" s="82" t="n">
        <f aca="false">'High pensions'!W115</f>
        <v>944954.780810123</v>
      </c>
      <c r="K115" s="9"/>
      <c r="L115" s="82" t="n">
        <f aca="false">'High pensions'!N115</f>
        <v>4270863.62319587</v>
      </c>
      <c r="M115" s="67"/>
      <c r="N115" s="82" t="n">
        <f aca="false">'High pensions'!L115</f>
        <v>1446095.59753754</v>
      </c>
      <c r="O115" s="9"/>
      <c r="P115" s="82" t="n">
        <f aca="false">'High pensions'!X115</f>
        <v>30117522.9540663</v>
      </c>
      <c r="Q115" s="67"/>
      <c r="R115" s="82" t="n">
        <f aca="false">'High SIPA income'!G110</f>
        <v>44653931.7466909</v>
      </c>
      <c r="S115" s="67"/>
      <c r="T115" s="82" t="n">
        <f aca="false">'High SIPA income'!J110</f>
        <v>170738178.265649</v>
      </c>
      <c r="U115" s="9"/>
      <c r="V115" s="82" t="n">
        <f aca="false">'High SIPA income'!F110</f>
        <v>133496.838683084</v>
      </c>
      <c r="W115" s="67"/>
      <c r="X115" s="82" t="n">
        <f aca="false">'High SIPA income'!M110</f>
        <v>335305.57056534</v>
      </c>
      <c r="Y115" s="9"/>
      <c r="Z115" s="9" t="n">
        <f aca="false">R115+V115-N115-L115-F115</f>
        <v>6404591.57856542</v>
      </c>
      <c r="AA115" s="9"/>
      <c r="AB115" s="9" t="n">
        <f aca="false">T115-P115-D115</f>
        <v>-39097366.2752938</v>
      </c>
      <c r="AC115" s="50"/>
      <c r="AD115" s="9"/>
      <c r="AE115" s="9"/>
      <c r="AF115" s="9"/>
      <c r="AG115" s="9" t="n">
        <f aca="false">BF115/100*$AG$57</f>
        <v>9177004302.93917</v>
      </c>
      <c r="AH115" s="40" t="n">
        <f aca="false">(AG115-AG114)/AG114</f>
        <v>0.00631406000513677</v>
      </c>
      <c r="AI115" s="40"/>
      <c r="AJ115" s="40" t="n">
        <f aca="false">AB115/AG115</f>
        <v>-0.00426036263955677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15178925</v>
      </c>
      <c r="AX115" s="7"/>
      <c r="AY115" s="40" t="n">
        <f aca="false">(AW115-AW114)/AW114</f>
        <v>0.0067167619998127</v>
      </c>
      <c r="AZ115" s="12" t="n">
        <f aca="false">workers_and_wage_high!B103</f>
        <v>8656.84120100307</v>
      </c>
      <c r="BA115" s="40" t="n">
        <f aca="false">(AZ115-AZ114)/AZ114</f>
        <v>-0.000400015187862917</v>
      </c>
      <c r="BB115" s="39"/>
      <c r="BC115" s="39"/>
      <c r="BD115" s="39"/>
      <c r="BE115" s="39"/>
      <c r="BF115" s="7" t="n">
        <f aca="false">BF114*(1+AY115)*(1+BA115)*(1-BE115)</f>
        <v>150.480298237709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181124644.088494</v>
      </c>
      <c r="E116" s="9"/>
      <c r="F116" s="82" t="n">
        <f aca="false">'High pensions'!I116</f>
        <v>32921548.0762513</v>
      </c>
      <c r="G116" s="82" t="n">
        <f aca="false">'High pensions'!K116</f>
        <v>5601492.34521805</v>
      </c>
      <c r="H116" s="82" t="n">
        <f aca="false">'High pensions'!V116</f>
        <v>30817758.1759567</v>
      </c>
      <c r="I116" s="82" t="n">
        <f aca="false">'High pensions'!M116</f>
        <v>173242.031295402</v>
      </c>
      <c r="J116" s="82" t="n">
        <f aca="false">'High pensions'!W116</f>
        <v>953126.541524425</v>
      </c>
      <c r="K116" s="9"/>
      <c r="L116" s="82" t="n">
        <f aca="false">'High pensions'!N116</f>
        <v>4213955.35367959</v>
      </c>
      <c r="M116" s="67"/>
      <c r="N116" s="82" t="n">
        <f aca="false">'High pensions'!L116</f>
        <v>1456919.00017745</v>
      </c>
      <c r="O116" s="9"/>
      <c r="P116" s="82" t="n">
        <f aca="false">'High pensions'!X116</f>
        <v>29881772.8409206</v>
      </c>
      <c r="Q116" s="67"/>
      <c r="R116" s="82" t="n">
        <f aca="false">'High SIPA income'!G111</f>
        <v>39261875.0222644</v>
      </c>
      <c r="S116" s="67"/>
      <c r="T116" s="82" t="n">
        <f aca="false">'High SIPA income'!J111</f>
        <v>150121182.041081</v>
      </c>
      <c r="U116" s="9"/>
      <c r="V116" s="82" t="n">
        <f aca="false">'High SIPA income'!F111</f>
        <v>126509.198349319</v>
      </c>
      <c r="W116" s="67"/>
      <c r="X116" s="82" t="n">
        <f aca="false">'High SIPA income'!M111</f>
        <v>317754.632639532</v>
      </c>
      <c r="Y116" s="9"/>
      <c r="Z116" s="9" t="n">
        <f aca="false">R116+V116-N116-L116-F116</f>
        <v>795961.79050535</v>
      </c>
      <c r="AA116" s="9"/>
      <c r="AB116" s="9" t="n">
        <f aca="false">T116-P116-D116</f>
        <v>-60885234.8883337</v>
      </c>
      <c r="AC116" s="50"/>
      <c r="AD116" s="9"/>
      <c r="AE116" s="9"/>
      <c r="AF116" s="9"/>
      <c r="AG116" s="9" t="n">
        <f aca="false">BF116/100*$AG$57</f>
        <v>9233560867.8616</v>
      </c>
      <c r="AH116" s="40" t="n">
        <f aca="false">(AG116-AG115)/AG115</f>
        <v>0.0061628569689471</v>
      </c>
      <c r="AI116" s="40"/>
      <c r="AJ116" s="40" t="n">
        <f aca="false">AB116/AG116</f>
        <v>-0.00659390626862615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15211297</v>
      </c>
      <c r="AX116" s="7"/>
      <c r="AY116" s="40" t="n">
        <f aca="false">(AW116-AW115)/AW115</f>
        <v>0.00213269385019031</v>
      </c>
      <c r="AZ116" s="12" t="n">
        <f aca="false">workers_and_wage_high!B104</f>
        <v>8691.65543503347</v>
      </c>
      <c r="BA116" s="40" t="n">
        <f aca="false">(AZ116-AZ115)/AZ115</f>
        <v>0.00402158630637329</v>
      </c>
      <c r="BB116" s="39"/>
      <c r="BC116" s="39"/>
      <c r="BD116" s="39"/>
      <c r="BE116" s="39"/>
      <c r="BF116" s="7" t="n">
        <f aca="false">BF115*(1+AY116)*(1+BA116)*(1-BE116)</f>
        <v>151.407686792392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182093375.472506</v>
      </c>
      <c r="E117" s="9"/>
      <c r="F117" s="82" t="n">
        <f aca="false">'High pensions'!I117</f>
        <v>33097626.4723868</v>
      </c>
      <c r="G117" s="82" t="n">
        <f aca="false">'High pensions'!K117</f>
        <v>5636869.21254616</v>
      </c>
      <c r="H117" s="82" t="n">
        <f aca="false">'High pensions'!V117</f>
        <v>31012391.2621326</v>
      </c>
      <c r="I117" s="82" t="n">
        <f aca="false">'High pensions'!M117</f>
        <v>174336.161212767</v>
      </c>
      <c r="J117" s="82" t="n">
        <f aca="false">'High pensions'!W117</f>
        <v>959146.121509254</v>
      </c>
      <c r="K117" s="9"/>
      <c r="L117" s="82" t="n">
        <f aca="false">'High pensions'!N117</f>
        <v>4376768.83016264</v>
      </c>
      <c r="M117" s="67"/>
      <c r="N117" s="82" t="n">
        <f aca="false">'High pensions'!L117</f>
        <v>1464854.86942497</v>
      </c>
      <c r="O117" s="9"/>
      <c r="P117" s="82" t="n">
        <f aca="false">'High pensions'!X117</f>
        <v>30770273.5555137</v>
      </c>
      <c r="Q117" s="67"/>
      <c r="R117" s="82" t="n">
        <f aca="false">'High SIPA income'!G112</f>
        <v>45293286.0785944</v>
      </c>
      <c r="S117" s="67"/>
      <c r="T117" s="82" t="n">
        <f aca="false">'High SIPA income'!J112</f>
        <v>173182804.967609</v>
      </c>
      <c r="U117" s="9"/>
      <c r="V117" s="82" t="n">
        <f aca="false">'High SIPA income'!F112</f>
        <v>131911.557958228</v>
      </c>
      <c r="W117" s="67"/>
      <c r="X117" s="82" t="n">
        <f aca="false">'High SIPA income'!M112</f>
        <v>331323.802433618</v>
      </c>
      <c r="Y117" s="9"/>
      <c r="Z117" s="9" t="n">
        <f aca="false">R117+V117-N117-L117-F117</f>
        <v>6485947.46457826</v>
      </c>
      <c r="AA117" s="9"/>
      <c r="AB117" s="9" t="n">
        <f aca="false">T117-P117-D117</f>
        <v>-39680844.0604109</v>
      </c>
      <c r="AC117" s="50"/>
      <c r="AD117" s="9"/>
      <c r="AE117" s="9"/>
      <c r="AF117" s="9"/>
      <c r="AG117" s="9" t="n">
        <f aca="false">BF117/100*$AG$57</f>
        <v>9280918572.7538</v>
      </c>
      <c r="AH117" s="40" t="n">
        <f aca="false">(AG117-AG116)/AG116</f>
        <v>0.00512886692034796</v>
      </c>
      <c r="AI117" s="40" t="n">
        <f aca="false">(AG117-AG113)/AG113</f>
        <v>0.0227159763284632</v>
      </c>
      <c r="AJ117" s="40" t="n">
        <f aca="false">AB117/AG117</f>
        <v>-0.00427552981413961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15282636</v>
      </c>
      <c r="AX117" s="7"/>
      <c r="AY117" s="40" t="n">
        <f aca="false">(AW117-AW116)/AW116</f>
        <v>0.00468986964096487</v>
      </c>
      <c r="AZ117" s="12" t="n">
        <f aca="false">workers_and_wage_high!B105</f>
        <v>8695.45323692698</v>
      </c>
      <c r="BA117" s="40" t="n">
        <f aca="false">(AZ117-AZ116)/AZ116</f>
        <v>0.000436948049988525</v>
      </c>
      <c r="BB117" s="39"/>
      <c r="BC117" s="39"/>
      <c r="BD117" s="39"/>
      <c r="BE117" s="39"/>
      <c r="BF117" s="7" t="n">
        <f aca="false">BF116*(1+AY117)*(1+BA117)*(1-BE117)</f>
        <v>152.184236668668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135.405152167494</v>
      </c>
    </row>
    <row r="119" customFormat="false" ht="12.8" hidden="false" customHeight="false" outlineLevel="0" collapsed="false">
      <c r="AI119" s="32" t="n">
        <f aca="false">AVERAGE(AI29:AI117)</f>
        <v>0.0283381874807698</v>
      </c>
      <c r="BF119" s="0" t="s">
        <v>132</v>
      </c>
    </row>
    <row r="120" customFormat="false" ht="12.8" hidden="false" customHeight="false" outlineLevel="0" collapsed="false">
      <c r="AI120" s="32" t="n">
        <f aca="false">'Central scenario'!AI119</f>
        <v>0.0215618746494298</v>
      </c>
      <c r="AJ120" s="32" t="n">
        <f aca="false">AI119-AI120</f>
        <v>0.00677631283133997</v>
      </c>
    </row>
    <row r="121" customFormat="false" ht="12.8" hidden="false" customHeight="false" outlineLevel="0" collapsed="false">
      <c r="AI121" s="32" t="n">
        <f aca="false">'Low scenario'!AI119</f>
        <v>0.0129433524756733</v>
      </c>
      <c r="AJ121" s="32" t="n">
        <f aca="false">AI120-AI121</f>
        <v>0.0086185221737565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976562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123</v>
      </c>
      <c r="C1" s="97" t="s">
        <v>0</v>
      </c>
      <c r="D1" s="97" t="s">
        <v>124</v>
      </c>
      <c r="E1" s="97" t="s">
        <v>125</v>
      </c>
      <c r="F1" s="97" t="s">
        <v>126</v>
      </c>
      <c r="G1" s="97" t="s">
        <v>127</v>
      </c>
      <c r="H1" s="97" t="s">
        <v>128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-0.0331795977538116</v>
      </c>
      <c r="D26" s="101" t="n">
        <f aca="false">'Central scenario'!BO5</f>
        <v>-0.0331995920570141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-0.0366051126539165</v>
      </c>
      <c r="D27" s="101" t="n">
        <f aca="false">'Central scenario'!BO6</f>
        <v>-0.0370530841535637</v>
      </c>
      <c r="E27" s="103" t="n">
        <f aca="false">'Low scenario'!AL6</f>
        <v>-0.0366051126539165</v>
      </c>
      <c r="F27" s="103" t="n">
        <f aca="false">'Low scenario'!BO6</f>
        <v>-0.0370530841535637</v>
      </c>
      <c r="G27" s="103" t="n">
        <f aca="false">'High scenario'!AL6</f>
        <v>-0.0366051126539165</v>
      </c>
      <c r="H27" s="103" t="n">
        <f aca="false">'High scenario'!BO6</f>
        <v>-0.0370530841535637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-0.0367867634379302</v>
      </c>
      <c r="D28" s="101" t="n">
        <f aca="false">'Central scenario'!BO7</f>
        <v>-0.0376732487763681</v>
      </c>
      <c r="E28" s="103" t="n">
        <f aca="false">'Low scenario'!AL7</f>
        <v>-0.0367867634379302</v>
      </c>
      <c r="F28" s="103" t="n">
        <f aca="false">'Low scenario'!BO7</f>
        <v>-0.0376732487763681</v>
      </c>
      <c r="G28" s="103" t="n">
        <f aca="false">'High scenario'!AL7</f>
        <v>-0.0367867634379302</v>
      </c>
      <c r="H28" s="103" t="n">
        <f aca="false">'High scenario'!BO7</f>
        <v>-0.0376732487763681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-0.0376961884096757</v>
      </c>
      <c r="D29" s="101" t="n">
        <f aca="false">'Central scenario'!BO8</f>
        <v>-0.0385800679980238</v>
      </c>
      <c r="E29" s="103" t="n">
        <f aca="false">'Low scenario'!AL8</f>
        <v>-0.0377389074028458</v>
      </c>
      <c r="F29" s="103" t="n">
        <f aca="false">'Low scenario'!BO8</f>
        <v>-0.0386227869911939</v>
      </c>
      <c r="G29" s="103" t="n">
        <f aca="false">'High scenario'!AL8</f>
        <v>-0.037696040868939</v>
      </c>
      <c r="H29" s="103" t="n">
        <f aca="false">'High scenario'!BO8</f>
        <v>-0.0385799204572871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-0.0462320911620017</v>
      </c>
      <c r="D30" s="101" t="n">
        <f aca="false">'Central scenario'!BO9</f>
        <v>-0.0476115469221648</v>
      </c>
      <c r="E30" s="103" t="n">
        <f aca="false">'Low scenario'!AL9</f>
        <v>-0.0466196684132554</v>
      </c>
      <c r="F30" s="103" t="n">
        <f aca="false">'Low scenario'!BO9</f>
        <v>-0.0480034414406569</v>
      </c>
      <c r="G30" s="103" t="n">
        <f aca="false">'High scenario'!AL9</f>
        <v>-0.0462005002089527</v>
      </c>
      <c r="H30" s="103" t="n">
        <f aca="false">'High scenario'!BO9</f>
        <v>-0.0475742926541286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-0.0357944212135591</v>
      </c>
      <c r="D31" s="101" t="n">
        <f aca="false">'Central scenario'!BO10</f>
        <v>-0.0372983039654335</v>
      </c>
      <c r="E31" s="103" t="n">
        <f aca="false">'Low scenario'!AL10</f>
        <v>-0.036960308556128</v>
      </c>
      <c r="F31" s="103" t="n">
        <f aca="false">'Low scenario'!BO10</f>
        <v>-0.0384835313469952</v>
      </c>
      <c r="G31" s="103" t="n">
        <f aca="false">'High scenario'!AL10</f>
        <v>-0.0343692658147919</v>
      </c>
      <c r="H31" s="103" t="n">
        <f aca="false">'High scenario'!BO10</f>
        <v>-0.0358447178327493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-0.0387159039185849</v>
      </c>
      <c r="D32" s="101" t="n">
        <f aca="false">'Central scenario'!BO11</f>
        <v>-0.0405553690633029</v>
      </c>
      <c r="E32" s="103" t="n">
        <f aca="false">'Low scenario'!AL11</f>
        <v>-0.0401690468036048</v>
      </c>
      <c r="F32" s="103" t="n">
        <f aca="false">'Low scenario'!BO11</f>
        <v>-0.0420188390280193</v>
      </c>
      <c r="G32" s="103" t="n">
        <f aca="false">'High scenario'!AL11</f>
        <v>-0.0365673196173208</v>
      </c>
      <c r="H32" s="103" t="n">
        <f aca="false">'High scenario'!BO11</f>
        <v>-0.0384196575033057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-0.0408100819005653</v>
      </c>
      <c r="D33" s="101" t="n">
        <f aca="false">'Central scenario'!BO12</f>
        <v>-0.0429673584633391</v>
      </c>
      <c r="E33" s="103" t="n">
        <f aca="false">'Low scenario'!AL12</f>
        <v>-0.0425487478162937</v>
      </c>
      <c r="F33" s="103" t="n">
        <f aca="false">'Low scenario'!BO12</f>
        <v>-0.0446704236341178</v>
      </c>
      <c r="G33" s="103" t="n">
        <f aca="false">'High scenario'!AL12</f>
        <v>-0.0399127987692158</v>
      </c>
      <c r="H33" s="103" t="n">
        <f aca="false">'High scenario'!BO12</f>
        <v>-0.0421178942261027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-0.0430954944581871</v>
      </c>
      <c r="D34" s="104" t="n">
        <f aca="false">'Central scenario'!BO13</f>
        <v>-0.0456157620656929</v>
      </c>
      <c r="E34" s="103" t="n">
        <f aca="false">'Low scenario'!AL13</f>
        <v>-0.0438839908667392</v>
      </c>
      <c r="F34" s="103" t="n">
        <f aca="false">'Low scenario'!BO13</f>
        <v>-0.0464243933195672</v>
      </c>
      <c r="G34" s="103" t="n">
        <f aca="false">'High scenario'!AL13</f>
        <v>-0.0406958402684565</v>
      </c>
      <c r="H34" s="103" t="n">
        <f aca="false">'High scenario'!BO13</f>
        <v>-0.0433279453800413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-0.0437738764226119</v>
      </c>
      <c r="D35" s="105" t="n">
        <f aca="false">'Central scenario'!BO14</f>
        <v>-0.0472676520141931</v>
      </c>
      <c r="E35" s="103" t="n">
        <f aca="false">'Low scenario'!AL14</f>
        <v>-0.0453866455129763</v>
      </c>
      <c r="F35" s="103" t="n">
        <f aca="false">'Low scenario'!BO14</f>
        <v>-0.0488856870881806</v>
      </c>
      <c r="G35" s="103" t="n">
        <f aca="false">'High scenario'!AL14</f>
        <v>-0.0415036209792137</v>
      </c>
      <c r="H35" s="103" t="n">
        <f aca="false">'High scenario'!BO14</f>
        <v>-0.0450949395485856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-0.045914586230117</v>
      </c>
      <c r="D36" s="106" t="n">
        <f aca="false">'Central scenario'!BO15</f>
        <v>-0.0505259377537002</v>
      </c>
      <c r="E36" s="103" t="n">
        <f aca="false">'Low scenario'!AL15</f>
        <v>-0.0457533968699731</v>
      </c>
      <c r="F36" s="103" t="n">
        <f aca="false">'Low scenario'!BO15</f>
        <v>-0.0503077990309971</v>
      </c>
      <c r="G36" s="103" t="n">
        <f aca="false">'High scenario'!AL15</f>
        <v>-0.0428694464639267</v>
      </c>
      <c r="H36" s="103" t="n">
        <f aca="false">'High scenario'!BO15</f>
        <v>-0.047500189452998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-0.0435024228731765</v>
      </c>
      <c r="D37" s="106" t="n">
        <f aca="false">'Central scenario'!BO16</f>
        <v>-0.0488494311555169</v>
      </c>
      <c r="E37" s="103" t="n">
        <f aca="false">'Low scenario'!AL16</f>
        <v>-0.0449978281787918</v>
      </c>
      <c r="F37" s="103" t="n">
        <f aca="false">'Low scenario'!BO16</f>
        <v>-0.0503972385723406</v>
      </c>
      <c r="G37" s="103" t="n">
        <f aca="false">'High scenario'!AL16</f>
        <v>-0.0425292409311314</v>
      </c>
      <c r="H37" s="103" t="n">
        <f aca="false">'High scenario'!BO16</f>
        <v>-0.0479251107042893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-0.0413976116790691</v>
      </c>
      <c r="D38" s="106" t="n">
        <f aca="false">'Central scenario'!BO17</f>
        <v>-0.0474763690077611</v>
      </c>
      <c r="E38" s="103" t="n">
        <f aca="false">'Low scenario'!AL17</f>
        <v>-0.044289010858231</v>
      </c>
      <c r="F38" s="103" t="n">
        <f aca="false">'Low scenario'!BO17</f>
        <v>-0.0504611261467058</v>
      </c>
      <c r="G38" s="103" t="n">
        <f aca="false">'High scenario'!AL17</f>
        <v>-0.0403328190052102</v>
      </c>
      <c r="H38" s="103" t="n">
        <f aca="false">'High scenario'!BO17</f>
        <v>-0.0464346191447559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-0.0410401991825616</v>
      </c>
      <c r="D39" s="105" t="n">
        <f aca="false">'Central scenario'!BO18</f>
        <v>-0.0479431094224886</v>
      </c>
      <c r="E39" s="103" t="n">
        <f aca="false">'Low scenario'!AL18</f>
        <v>-0.0436668476120853</v>
      </c>
      <c r="F39" s="103" t="n">
        <f aca="false">'Low scenario'!BO18</f>
        <v>-0.050742566384311</v>
      </c>
      <c r="G39" s="103" t="n">
        <f aca="false">'High scenario'!AL18</f>
        <v>-0.0391624844765798</v>
      </c>
      <c r="H39" s="103" t="n">
        <f aca="false">'High scenario'!BO18</f>
        <v>-0.0461470581602474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-0.0394220487689796</v>
      </c>
      <c r="D40" s="106" t="n">
        <f aca="false">'Central scenario'!BO19</f>
        <v>-0.0469633813858853</v>
      </c>
      <c r="E40" s="103" t="n">
        <f aca="false">'Low scenario'!AL19</f>
        <v>-0.0406898646426872</v>
      </c>
      <c r="F40" s="103" t="n">
        <f aca="false">'Low scenario'!BO19</f>
        <v>-0.0484119609546626</v>
      </c>
      <c r="G40" s="103" t="n">
        <f aca="false">'High scenario'!AL19</f>
        <v>-0.0371395546449473</v>
      </c>
      <c r="H40" s="103" t="n">
        <f aca="false">'High scenario'!BO19</f>
        <v>-0.0446468287960984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-0.0378382151589693</v>
      </c>
      <c r="D41" s="106" t="n">
        <f aca="false">'Central scenario'!BO20</f>
        <v>-0.0462149389478659</v>
      </c>
      <c r="E41" s="103" t="n">
        <f aca="false">'Low scenario'!AL20</f>
        <v>-0.0397381961044671</v>
      </c>
      <c r="F41" s="103" t="n">
        <f aca="false">'Low scenario'!BO20</f>
        <v>-0.0484557859066087</v>
      </c>
      <c r="G41" s="103" t="n">
        <f aca="false">'High scenario'!AL20</f>
        <v>-0.0361766834525077</v>
      </c>
      <c r="H41" s="103" t="n">
        <f aca="false">'High scenario'!BO20</f>
        <v>-0.0445436693324991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-0.0366652715460535</v>
      </c>
      <c r="D42" s="106" t="n">
        <f aca="false">'Central scenario'!BO21</f>
        <v>-0.0458502169767674</v>
      </c>
      <c r="E42" s="103" t="n">
        <f aca="false">'Low scenario'!AL21</f>
        <v>-0.0400036253316773</v>
      </c>
      <c r="F42" s="103" t="n">
        <f aca="false">'Low scenario'!BO21</f>
        <v>-0.0494913576631556</v>
      </c>
      <c r="G42" s="103" t="n">
        <f aca="false">'High scenario'!AL21</f>
        <v>-0.0344578854803484</v>
      </c>
      <c r="H42" s="103" t="n">
        <f aca="false">'High scenario'!BO21</f>
        <v>-0.0436475365653405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-0.0355073421666852</v>
      </c>
      <c r="D43" s="105" t="n">
        <f aca="false">'Central scenario'!BO22</f>
        <v>-0.0453509554590283</v>
      </c>
      <c r="E43" s="103" t="n">
        <f aca="false">'Low scenario'!AL22</f>
        <v>-0.038944916666676</v>
      </c>
      <c r="F43" s="103" t="n">
        <f aca="false">'Low scenario'!BO22</f>
        <v>-0.0491160898667528</v>
      </c>
      <c r="G43" s="103" t="n">
        <f aca="false">'High scenario'!AL22</f>
        <v>-0.0317846357410914</v>
      </c>
      <c r="H43" s="103" t="n">
        <f aca="false">'High scenario'!BO22</f>
        <v>-0.0415708480731644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-0.0350234520407194</v>
      </c>
      <c r="D44" s="106" t="n">
        <f aca="false">'Central scenario'!BO23</f>
        <v>-0.0456009641076476</v>
      </c>
      <c r="E44" s="103" t="n">
        <f aca="false">'Low scenario'!AL23</f>
        <v>-0.0387287604448017</v>
      </c>
      <c r="F44" s="103" t="n">
        <f aca="false">'Low scenario'!BO23</f>
        <v>-0.049567890079139</v>
      </c>
      <c r="G44" s="103" t="n">
        <f aca="false">'High scenario'!AL23</f>
        <v>-0.0307392029689335</v>
      </c>
      <c r="H44" s="103" t="n">
        <f aca="false">'High scenario'!BO23</f>
        <v>-0.0409215531083871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-0.0334285529262667</v>
      </c>
      <c r="D45" s="106" t="n">
        <f aca="false">'Central scenario'!BO24</f>
        <v>-0.0448086386846665</v>
      </c>
      <c r="E45" s="103" t="n">
        <f aca="false">'Low scenario'!AL24</f>
        <v>-0.0378268408539409</v>
      </c>
      <c r="F45" s="103" t="n">
        <f aca="false">'Low scenario'!BO24</f>
        <v>-0.0492879341251887</v>
      </c>
      <c r="G45" s="103" t="n">
        <f aca="false">'High scenario'!AL24</f>
        <v>-0.0287874327303144</v>
      </c>
      <c r="H45" s="103" t="n">
        <f aca="false">'High scenario'!BO24</f>
        <v>-0.0393918020007681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-0.0320214457512724</v>
      </c>
      <c r="D46" s="106" t="n">
        <f aca="false">'Central scenario'!BO25</f>
        <v>-0.0442222256528429</v>
      </c>
      <c r="E46" s="103" t="n">
        <f aca="false">'Low scenario'!AL25</f>
        <v>-0.0365835268266134</v>
      </c>
      <c r="F46" s="103" t="n">
        <f aca="false">'Low scenario'!BO25</f>
        <v>-0.0489265029610822</v>
      </c>
      <c r="G46" s="103" t="n">
        <f aca="false">'High scenario'!AL25</f>
        <v>-0.0268267062040362</v>
      </c>
      <c r="H46" s="103" t="n">
        <f aca="false">'High scenario'!BO25</f>
        <v>-0.0380397750354824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-0.031141493401375</v>
      </c>
      <c r="D47" s="105" t="n">
        <f aca="false">'Central scenario'!BO26</f>
        <v>-0.0440619482578801</v>
      </c>
      <c r="E47" s="103" t="n">
        <f aca="false">'Low scenario'!AL26</f>
        <v>-0.0347023478475631</v>
      </c>
      <c r="F47" s="103" t="n">
        <f aca="false">'Low scenario'!BO26</f>
        <v>-0.0478113353269882</v>
      </c>
      <c r="G47" s="103" t="n">
        <f aca="false">'High scenario'!AL26</f>
        <v>-0.0259926838471239</v>
      </c>
      <c r="H47" s="103" t="n">
        <f aca="false">'High scenario'!BO26</f>
        <v>-0.0379241285640225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-0.029665189089408</v>
      </c>
      <c r="D48" s="106" t="n">
        <f aca="false">'Central scenario'!BO27</f>
        <v>-0.0430409191761324</v>
      </c>
      <c r="E48" s="103" t="n">
        <f aca="false">'Low scenario'!AL27</f>
        <v>-0.0342554765733197</v>
      </c>
      <c r="F48" s="103" t="n">
        <f aca="false">'Low scenario'!BO27</f>
        <v>-0.0481085742982711</v>
      </c>
      <c r="G48" s="103" t="n">
        <f aca="false">'High scenario'!AL27</f>
        <v>-0.0246415797156512</v>
      </c>
      <c r="H48" s="103" t="n">
        <f aca="false">'High scenario'!BO27</f>
        <v>-0.0371267039968294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-0.0284091802820956</v>
      </c>
      <c r="D49" s="106" t="n">
        <f aca="false">'Central scenario'!BO28</f>
        <v>-0.0425293161216982</v>
      </c>
      <c r="E49" s="103" t="n">
        <f aca="false">'Low scenario'!AL28</f>
        <v>-0.0338333827544826</v>
      </c>
      <c r="F49" s="103" t="n">
        <f aca="false">'Low scenario'!BO28</f>
        <v>-0.0485260952485231</v>
      </c>
      <c r="G49" s="103" t="n">
        <f aca="false">'High scenario'!AL28</f>
        <v>-0.0229638305070923</v>
      </c>
      <c r="H49" s="103" t="n">
        <f aca="false">'High scenario'!BO28</f>
        <v>-0.036071973198261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-0.0276507657125327</v>
      </c>
      <c r="D50" s="106" t="n">
        <f aca="false">'Central scenario'!BO29</f>
        <v>-0.0422907841798729</v>
      </c>
      <c r="E50" s="103" t="n">
        <f aca="false">'Low scenario'!AL29</f>
        <v>-0.033266941960959</v>
      </c>
      <c r="F50" s="103" t="n">
        <f aca="false">'Low scenario'!BO29</f>
        <v>-0.0485858126903118</v>
      </c>
      <c r="G50" s="103" t="n">
        <f aca="false">'High scenario'!AL29</f>
        <v>-0.02227106955276</v>
      </c>
      <c r="H50" s="103" t="n">
        <f aca="false">'High scenario'!BO29</f>
        <v>-0.0359692515652412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2021-01-29T16:09:13Z</dcterms:modified>
  <cp:revision>361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