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9.wmf" ContentType="image/x-wmf"/>
  <Override PartName="/xl/media/image20.wmf" ContentType="image/x-wmf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40.xml" ContentType="application/vnd.openxmlformats-officedocument.drawingml.chart+xml"/>
  <Override PartName="/xl/charts/chart136.xml" ContentType="application/vnd.openxmlformats-officedocument.drawingml.chart+xml"/>
  <Override PartName="/xl/charts/chart141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<sst xmlns="http://schemas.openxmlformats.org/spreadsheetml/2006/main" count="834" uniqueCount="261">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</sst>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87.1083906758408</c:v>
                </c:pt>
                <c:pt idx="27">
                  <c:v>91.2009012546005</c:v>
                </c:pt>
                <c:pt idx="28">
                  <c:v>90.7395606083266</c:v>
                </c:pt>
                <c:pt idx="29">
                  <c:v>90.9983518196867</c:v>
                </c:pt>
                <c:pt idx="30">
                  <c:v>93.2059780231497</c:v>
                </c:pt>
                <c:pt idx="31">
                  <c:v>95.3254141536968</c:v>
                </c:pt>
                <c:pt idx="32">
                  <c:v>93.4617474265765</c:v>
                </c:pt>
                <c:pt idx="33">
                  <c:v>94.6382858924737</c:v>
                </c:pt>
                <c:pt idx="34">
                  <c:v>97.8662769243072</c:v>
                </c:pt>
                <c:pt idx="35">
                  <c:v>101.335382373326</c:v>
                </c:pt>
                <c:pt idx="36">
                  <c:v>98.1348347979057</c:v>
                </c:pt>
                <c:pt idx="37">
                  <c:v>98.423817328173</c:v>
                </c:pt>
                <c:pt idx="38">
                  <c:v>100.802265232036</c:v>
                </c:pt>
                <c:pt idx="39">
                  <c:v>103.496334500152</c:v>
                </c:pt>
                <c:pt idx="40">
                  <c:v>101.078879841843</c:v>
                </c:pt>
                <c:pt idx="41">
                  <c:v>101.376531848018</c:v>
                </c:pt>
                <c:pt idx="42">
                  <c:v>103.826333188998</c:v>
                </c:pt>
                <c:pt idx="43">
                  <c:v>106.601224535157</c:v>
                </c:pt>
                <c:pt idx="44">
                  <c:v>104.40197670859</c:v>
                </c:pt>
                <c:pt idx="45">
                  <c:v>105.377696117082</c:v>
                </c:pt>
                <c:pt idx="46">
                  <c:v>106.353415525573</c:v>
                </c:pt>
                <c:pt idx="47">
                  <c:v>107.071955298121</c:v>
                </c:pt>
                <c:pt idx="48">
                  <c:v>123.081992500833</c:v>
                </c:pt>
                <c:pt idx="49">
                  <c:v>123.416272442819</c:v>
                </c:pt>
                <c:pt idx="50">
                  <c:v>124.178180265142</c:v>
                </c:pt>
                <c:pt idx="51">
                  <c:v>126.092818970396</c:v>
                </c:pt>
                <c:pt idx="52">
                  <c:v>125.602546840809</c:v>
                </c:pt>
                <c:pt idx="53">
                  <c:v>126.273629456444</c:v>
                </c:pt>
                <c:pt idx="54">
                  <c:v>127.471724728379</c:v>
                </c:pt>
                <c:pt idx="55">
                  <c:v>128.910114728291</c:v>
                </c:pt>
                <c:pt idx="56">
                  <c:v>129.743488543482</c:v>
                </c:pt>
                <c:pt idx="57">
                  <c:v>131.218189740841</c:v>
                </c:pt>
                <c:pt idx="58">
                  <c:v>131.684840836289</c:v>
                </c:pt>
                <c:pt idx="59">
                  <c:v>133.599855723823</c:v>
                </c:pt>
                <c:pt idx="60">
                  <c:v>134.791546248486</c:v>
                </c:pt>
                <c:pt idx="61">
                  <c:v>135.332559174184</c:v>
                </c:pt>
                <c:pt idx="62">
                  <c:v>135.65086907661</c:v>
                </c:pt>
                <c:pt idx="63">
                  <c:v>137.019299228396</c:v>
                </c:pt>
                <c:pt idx="64">
                  <c:v>137.529060701709</c:v>
                </c:pt>
                <c:pt idx="65">
                  <c:v>138.193622117087</c:v>
                </c:pt>
                <c:pt idx="66">
                  <c:v>138.725004280074</c:v>
                </c:pt>
                <c:pt idx="67">
                  <c:v>139.478520105862</c:v>
                </c:pt>
                <c:pt idx="68">
                  <c:v>140.514233572747</c:v>
                </c:pt>
                <c:pt idx="69">
                  <c:v>141.19262362022</c:v>
                </c:pt>
                <c:pt idx="70">
                  <c:v>142.572049783657</c:v>
                </c:pt>
                <c:pt idx="71">
                  <c:v>142.825700225277</c:v>
                </c:pt>
                <c:pt idx="72">
                  <c:v>143.847438224712</c:v>
                </c:pt>
                <c:pt idx="73">
                  <c:v>144.896397323957</c:v>
                </c:pt>
                <c:pt idx="74">
                  <c:v>145.836924282447</c:v>
                </c:pt>
                <c:pt idx="75">
                  <c:v>146.963341803719</c:v>
                </c:pt>
                <c:pt idx="76">
                  <c:v>147.65042768777</c:v>
                </c:pt>
                <c:pt idx="77">
                  <c:v>148.114267867205</c:v>
                </c:pt>
                <c:pt idx="78">
                  <c:v>148.941378147806</c:v>
                </c:pt>
                <c:pt idx="79">
                  <c:v>149.27061045143</c:v>
                </c:pt>
                <c:pt idx="80">
                  <c:v>150.115836789283</c:v>
                </c:pt>
                <c:pt idx="81">
                  <c:v>151.14863037522</c:v>
                </c:pt>
                <c:pt idx="82">
                  <c:v>151.680873532701</c:v>
                </c:pt>
                <c:pt idx="83">
                  <c:v>152.558200624382</c:v>
                </c:pt>
                <c:pt idx="84">
                  <c:v>152.654866370359</c:v>
                </c:pt>
                <c:pt idx="85">
                  <c:v>154.088212388573</c:v>
                </c:pt>
                <c:pt idx="86">
                  <c:v>154.640151760607</c:v>
                </c:pt>
                <c:pt idx="87">
                  <c:v>156.509928305802</c:v>
                </c:pt>
                <c:pt idx="88">
                  <c:v>156.835196899754</c:v>
                </c:pt>
                <c:pt idx="89">
                  <c:v>158.226268604628</c:v>
                </c:pt>
                <c:pt idx="90">
                  <c:v>159.707884380658</c:v>
                </c:pt>
                <c:pt idx="91">
                  <c:v>159.948970439626</c:v>
                </c:pt>
                <c:pt idx="92">
                  <c:v>160.418630275867</c:v>
                </c:pt>
                <c:pt idx="93">
                  <c:v>161.412653468125</c:v>
                </c:pt>
                <c:pt idx="94">
                  <c:v>162.368902140951</c:v>
                </c:pt>
                <c:pt idx="95">
                  <c:v>163.265760759484</c:v>
                </c:pt>
                <c:pt idx="96">
                  <c:v>164.564414480855</c:v>
                </c:pt>
                <c:pt idx="97">
                  <c:v>164.633469226253</c:v>
                </c:pt>
                <c:pt idx="98">
                  <c:v>166.18790182151</c:v>
                </c:pt>
                <c:pt idx="99">
                  <c:v>167.402537903725</c:v>
                </c:pt>
                <c:pt idx="100">
                  <c:v>167.383061832585</c:v>
                </c:pt>
                <c:pt idx="101">
                  <c:v>167.823932146833</c:v>
                </c:pt>
                <c:pt idx="102">
                  <c:v>168.949177566421</c:v>
                </c:pt>
                <c:pt idx="103">
                  <c:v>169.116070993493</c:v>
                </c:pt>
                <c:pt idx="104">
                  <c:v>169.75209194012</c:v>
                </c:pt>
                <c:pt idx="105">
                  <c:v>170.971385834406</c:v>
                </c:pt>
                <c:pt idx="106">
                  <c:v>171.925013270918</c:v>
                </c:pt>
                <c:pt idx="107">
                  <c:v>172.207207101993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605745"/>
        <c:axId val="24691691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0.0570000000000002</c:v>
                </c:pt>
                <c:pt idx="34">
                  <c:v>0.0460000000000003</c:v>
                </c:pt>
                <c:pt idx="38">
                  <c:v>0.0349999999999999</c:v>
                </c:pt>
                <c:pt idx="42">
                  <c:v>0.03</c:v>
                </c:pt>
                <c:pt idx="46">
                  <c:v>0.0249999999999999</c:v>
                </c:pt>
                <c:pt idx="50">
                  <c:v>0.173826426772867</c:v>
                </c:pt>
                <c:pt idx="54">
                  <c:v>0.0231269371983311</c:v>
                </c:pt>
                <c:pt idx="58">
                  <c:v>0.0353921798239192</c:v>
                </c:pt>
                <c:pt idx="62">
                  <c:v>0.0314451551103485</c:v>
                </c:pt>
                <c:pt idx="66">
                  <c:v>0.0205085683763873</c:v>
                </c:pt>
                <c:pt idx="70">
                  <c:v>0.0237908945736127</c:v>
                </c:pt>
                <c:pt idx="74">
                  <c:v>0.0254617829754178</c:v>
                </c:pt>
                <c:pt idx="78">
                  <c:v>0.021378572122777</c:v>
                </c:pt>
                <c:pt idx="82">
                  <c:v>0.0194062451858508</c:v>
                </c:pt>
                <c:pt idx="86">
                  <c:v>0.0204616763705672</c:v>
                </c:pt>
                <c:pt idx="90">
                  <c:v>0.0272298879814588</c:v>
                </c:pt>
                <c:pt idx="94">
                  <c:v>0.0200839111012927</c:v>
                </c:pt>
                <c:pt idx="98">
                  <c:v>0.0236651469738691</c:v>
                </c:pt>
                <c:pt idx="102">
                  <c:v>0.0158178995258964</c:v>
                </c:pt>
                <c:pt idx="106">
                  <c:v>0.0172047128579289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871953"/>
        <c:axId val="10393652"/>
      </c:lineChart>
      <c:catAx>
        <c:axId val="736057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691691"/>
        <c:crosses val="autoZero"/>
        <c:auto val="1"/>
        <c:lblAlgn val="ctr"/>
        <c:lblOffset val="100"/>
      </c:catAx>
      <c:valAx>
        <c:axId val="2469169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605745"/>
        <c:crossesAt val="1"/>
        <c:crossBetween val="midCat"/>
      </c:valAx>
      <c:catAx>
        <c:axId val="9587195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393652"/>
        <c:auto val="1"/>
        <c:lblAlgn val="ctr"/>
        <c:lblOffset val="100"/>
      </c:catAx>
      <c:valAx>
        <c:axId val="103936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87195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109.49779429592</c:v>
                </c:pt>
                <c:pt idx="45">
                  <c:v>110.53841851849</c:v>
                </c:pt>
                <c:pt idx="46">
                  <c:v>111.660769784112</c:v>
                </c:pt>
                <c:pt idx="47">
                  <c:v>112.739222772535</c:v>
                </c:pt>
                <c:pt idx="48">
                  <c:v>114.118651198738</c:v>
                </c:pt>
                <c:pt idx="49">
                  <c:v>114.787689474222</c:v>
                </c:pt>
                <c:pt idx="50">
                  <c:v>115.900888835116</c:v>
                </c:pt>
                <c:pt idx="51">
                  <c:v>117.139444598884</c:v>
                </c:pt>
                <c:pt idx="52">
                  <c:v>118.413958348814</c:v>
                </c:pt>
                <c:pt idx="53">
                  <c:v>119.309171388602</c:v>
                </c:pt>
                <c:pt idx="54">
                  <c:v>120.180067677137</c:v>
                </c:pt>
                <c:pt idx="55">
                  <c:v>121.428901106898</c:v>
                </c:pt>
                <c:pt idx="56">
                  <c:v>122.357144144731</c:v>
                </c:pt>
                <c:pt idx="57">
                  <c:v>123.430542226069</c:v>
                </c:pt>
                <c:pt idx="58">
                  <c:v>124.928924013754</c:v>
                </c:pt>
                <c:pt idx="59">
                  <c:v>125.447517065671</c:v>
                </c:pt>
                <c:pt idx="60">
                  <c:v>126.454015332252</c:v>
                </c:pt>
                <c:pt idx="61">
                  <c:v>127.922532160001</c:v>
                </c:pt>
                <c:pt idx="62">
                  <c:v>129.215818324248</c:v>
                </c:pt>
                <c:pt idx="63">
                  <c:v>130.011939514238</c:v>
                </c:pt>
                <c:pt idx="64">
                  <c:v>130.866372279627</c:v>
                </c:pt>
                <c:pt idx="65">
                  <c:v>132.340591767554</c:v>
                </c:pt>
                <c:pt idx="66">
                  <c:v>133.840345995249</c:v>
                </c:pt>
                <c:pt idx="67">
                  <c:v>135.189002669511</c:v>
                </c:pt>
                <c:pt idx="68">
                  <c:v>135.835491649159</c:v>
                </c:pt>
                <c:pt idx="69">
                  <c:v>137.365001435256</c:v>
                </c:pt>
                <c:pt idx="70">
                  <c:v>138.089643783547</c:v>
                </c:pt>
                <c:pt idx="71">
                  <c:v>138.483797183451</c:v>
                </c:pt>
                <c:pt idx="72">
                  <c:v>139.903416436524</c:v>
                </c:pt>
                <c:pt idx="73">
                  <c:v>141.259676388595</c:v>
                </c:pt>
                <c:pt idx="74">
                  <c:v>141.755150733676</c:v>
                </c:pt>
                <c:pt idx="75">
                  <c:v>142.650686657883</c:v>
                </c:pt>
                <c:pt idx="76">
                  <c:v>143.513124928323</c:v>
                </c:pt>
                <c:pt idx="77">
                  <c:v>144.530390171943</c:v>
                </c:pt>
                <c:pt idx="78">
                  <c:v>145.551055424939</c:v>
                </c:pt>
                <c:pt idx="79">
                  <c:v>146.88931521111</c:v>
                </c:pt>
                <c:pt idx="80">
                  <c:v>148.942303830075</c:v>
                </c:pt>
                <c:pt idx="81">
                  <c:v>149.629751650191</c:v>
                </c:pt>
                <c:pt idx="82">
                  <c:v>150.738683029263</c:v>
                </c:pt>
                <c:pt idx="83">
                  <c:v>151.766869094034</c:v>
                </c:pt>
                <c:pt idx="84">
                  <c:v>152.721957267842</c:v>
                </c:pt>
                <c:pt idx="85">
                  <c:v>153.271473412505</c:v>
                </c:pt>
                <c:pt idx="86">
                  <c:v>154.568779527452</c:v>
                </c:pt>
                <c:pt idx="87">
                  <c:v>155.455551932049</c:v>
                </c:pt>
                <c:pt idx="88">
                  <c:v>156.133386668722</c:v>
                </c:pt>
                <c:pt idx="89">
                  <c:v>157.022453587408</c:v>
                </c:pt>
                <c:pt idx="90">
                  <c:v>158.33353841131</c:v>
                </c:pt>
                <c:pt idx="91">
                  <c:v>159.673691300157</c:v>
                </c:pt>
                <c:pt idx="92">
                  <c:v>160.485311420293</c:v>
                </c:pt>
                <c:pt idx="93">
                  <c:v>161.890926633292</c:v>
                </c:pt>
                <c:pt idx="94">
                  <c:v>162.905490743566</c:v>
                </c:pt>
                <c:pt idx="95">
                  <c:v>163.837276437118</c:v>
                </c:pt>
                <c:pt idx="96">
                  <c:v>165.085192154805</c:v>
                </c:pt>
                <c:pt idx="97">
                  <c:v>166.491571802741</c:v>
                </c:pt>
                <c:pt idx="98">
                  <c:v>167.796662549734</c:v>
                </c:pt>
                <c:pt idx="99">
                  <c:v>168.377007493666</c:v>
                </c:pt>
                <c:pt idx="100">
                  <c:v>169.069656266144</c:v>
                </c:pt>
                <c:pt idx="101">
                  <c:v>170.099604857761</c:v>
                </c:pt>
                <c:pt idx="102">
                  <c:v>171.595345765759</c:v>
                </c:pt>
                <c:pt idx="103">
                  <c:v>172.928182227562</c:v>
                </c:pt>
                <c:pt idx="104">
                  <c:v>173.913812379605</c:v>
                </c:pt>
                <c:pt idx="105">
                  <c:v>174.147652703975</c:v>
                </c:pt>
                <c:pt idx="106">
                  <c:v>174.985455009803</c:v>
                </c:pt>
                <c:pt idx="107">
                  <c:v>176.750710373681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290372"/>
        <c:axId val="56883923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0.064704171256232</c:v>
                </c:pt>
                <c:pt idx="50">
                  <c:v>0.0393992850363822</c:v>
                </c:pt>
                <c:pt idx="54">
                  <c:v>0.0376351327739297</c:v>
                </c:pt>
                <c:pt idx="58">
                  <c:v>0.0351155889219472</c:v>
                </c:pt>
                <c:pt idx="62">
                  <c:v>0.0351500177373525</c:v>
                </c:pt>
                <c:pt idx="66">
                  <c:v>0.0362769688412252</c:v>
                </c:pt>
                <c:pt idx="70">
                  <c:v>0.0329508169972694</c:v>
                </c:pt>
                <c:pt idx="74">
                  <c:v>0.0287299837023332</c:v>
                </c:pt>
                <c:pt idx="78">
                  <c:v>0.0263715963214648</c:v>
                </c:pt>
                <c:pt idx="82">
                  <c:v>0.0354768192076986</c:v>
                </c:pt>
                <c:pt idx="86">
                  <c:v>0.0248556165581482</c:v>
                </c:pt>
                <c:pt idx="90">
                  <c:v>0.0245858297577979</c:v>
                </c:pt>
                <c:pt idx="94">
                  <c:v>0.0284489637006065</c:v>
                </c:pt>
                <c:pt idx="98">
                  <c:v>0.0287026394489134</c:v>
                </c:pt>
                <c:pt idx="102">
                  <c:v>0.0238747207107883</c:v>
                </c:pt>
                <c:pt idx="106">
                  <c:v>0.0235556694559136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147170"/>
        <c:axId val="4705729"/>
      </c:lineChart>
      <c:catAx>
        <c:axId val="702903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883923"/>
        <c:crosses val="autoZero"/>
        <c:auto val="1"/>
        <c:lblAlgn val="ctr"/>
        <c:lblOffset val="100"/>
      </c:catAx>
      <c:valAx>
        <c:axId val="5688392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290372"/>
        <c:crossesAt val="1"/>
        <c:crossBetween val="midCat"/>
      </c:valAx>
      <c:catAx>
        <c:axId val="861471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05729"/>
        <c:auto val="1"/>
        <c:lblAlgn val="ctr"/>
        <c:lblOffset val="100"/>
      </c:catAx>
      <c:valAx>
        <c:axId val="470572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14717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102.242239238731</c:v>
                </c:pt>
                <c:pt idx="45">
                  <c:v>102.953445704766</c:v>
                </c:pt>
                <c:pt idx="46">
                  <c:v>103.829573581273</c:v>
                </c:pt>
                <c:pt idx="47">
                  <c:v>104.961124271558</c:v>
                </c:pt>
                <c:pt idx="48">
                  <c:v>106.161813124696</c:v>
                </c:pt>
                <c:pt idx="49">
                  <c:v>107.088415550852</c:v>
                </c:pt>
                <c:pt idx="50">
                  <c:v>108.198498994121</c:v>
                </c:pt>
                <c:pt idx="51">
                  <c:v>109.424067840144</c:v>
                </c:pt>
                <c:pt idx="52">
                  <c:v>109.544567080264</c:v>
                </c:pt>
                <c:pt idx="53">
                  <c:v>110.6414649227</c:v>
                </c:pt>
                <c:pt idx="54">
                  <c:v>111.794833001248</c:v>
                </c:pt>
                <c:pt idx="55">
                  <c:v>112.136593788759</c:v>
                </c:pt>
                <c:pt idx="56">
                  <c:v>112.918716574385</c:v>
                </c:pt>
                <c:pt idx="57">
                  <c:v>113.418219195846</c:v>
                </c:pt>
                <c:pt idx="58">
                  <c:v>114.002121609904</c:v>
                </c:pt>
                <c:pt idx="59">
                  <c:v>114.747929985175</c:v>
                </c:pt>
                <c:pt idx="60">
                  <c:v>114.724760382733</c:v>
                </c:pt>
                <c:pt idx="61">
                  <c:v>115.615290827078</c:v>
                </c:pt>
                <c:pt idx="62">
                  <c:v>115.234700616174</c:v>
                </c:pt>
                <c:pt idx="63">
                  <c:v>116.312764972079</c:v>
                </c:pt>
                <c:pt idx="64">
                  <c:v>116.531540740233</c:v>
                </c:pt>
                <c:pt idx="65">
                  <c:v>117.71380905417</c:v>
                </c:pt>
                <c:pt idx="66">
                  <c:v>117.379634432878</c:v>
                </c:pt>
                <c:pt idx="67">
                  <c:v>117.470769825281</c:v>
                </c:pt>
                <c:pt idx="68">
                  <c:v>117.805114158801</c:v>
                </c:pt>
                <c:pt idx="69">
                  <c:v>117.894950231934</c:v>
                </c:pt>
                <c:pt idx="70">
                  <c:v>118.367893977359</c:v>
                </c:pt>
                <c:pt idx="71">
                  <c:v>118.353453427147</c:v>
                </c:pt>
                <c:pt idx="72">
                  <c:v>118.678343782646</c:v>
                </c:pt>
                <c:pt idx="73">
                  <c:v>119.024088333353</c:v>
                </c:pt>
                <c:pt idx="74">
                  <c:v>119.827907640837</c:v>
                </c:pt>
                <c:pt idx="75">
                  <c:v>120.259340092201</c:v>
                </c:pt>
                <c:pt idx="76">
                  <c:v>120.32306428871</c:v>
                </c:pt>
                <c:pt idx="77">
                  <c:v>120.951344197897</c:v>
                </c:pt>
                <c:pt idx="78">
                  <c:v>121.452985454307</c:v>
                </c:pt>
                <c:pt idx="79">
                  <c:v>122.002109155274</c:v>
                </c:pt>
                <c:pt idx="80">
                  <c:v>122.549587139546</c:v>
                </c:pt>
                <c:pt idx="81">
                  <c:v>123.215196320432</c:v>
                </c:pt>
                <c:pt idx="82">
                  <c:v>123.842843139574</c:v>
                </c:pt>
                <c:pt idx="83">
                  <c:v>124.0016491596</c:v>
                </c:pt>
                <c:pt idx="84">
                  <c:v>124.58041718446</c:v>
                </c:pt>
                <c:pt idx="85">
                  <c:v>124.80198984358</c:v>
                </c:pt>
                <c:pt idx="86">
                  <c:v>124.405309704758</c:v>
                </c:pt>
                <c:pt idx="87">
                  <c:v>125.584406573367</c:v>
                </c:pt>
                <c:pt idx="88">
                  <c:v>125.779793233058</c:v>
                </c:pt>
                <c:pt idx="89">
                  <c:v>126.051620064982</c:v>
                </c:pt>
                <c:pt idx="90">
                  <c:v>126.150276281541</c:v>
                </c:pt>
                <c:pt idx="91">
                  <c:v>126.195616304994</c:v>
                </c:pt>
                <c:pt idx="92">
                  <c:v>127.094230739822</c:v>
                </c:pt>
                <c:pt idx="93">
                  <c:v>128.275563227698</c:v>
                </c:pt>
                <c:pt idx="94">
                  <c:v>128.264118026241</c:v>
                </c:pt>
                <c:pt idx="95">
                  <c:v>127.994031611938</c:v>
                </c:pt>
                <c:pt idx="96">
                  <c:v>127.98089337052</c:v>
                </c:pt>
                <c:pt idx="97">
                  <c:v>128.683218153596</c:v>
                </c:pt>
                <c:pt idx="98">
                  <c:v>129.169745212134</c:v>
                </c:pt>
                <c:pt idx="99">
                  <c:v>130.068640230825</c:v>
                </c:pt>
                <c:pt idx="100">
                  <c:v>130.24233962465</c:v>
                </c:pt>
                <c:pt idx="101">
                  <c:v>129.942004933045</c:v>
                </c:pt>
                <c:pt idx="102">
                  <c:v>130.970848940966</c:v>
                </c:pt>
                <c:pt idx="103">
                  <c:v>131.194527978151</c:v>
                </c:pt>
                <c:pt idx="104">
                  <c:v>131.054338338132</c:v>
                </c:pt>
                <c:pt idx="105">
                  <c:v>131.895838135607</c:v>
                </c:pt>
                <c:pt idx="106">
                  <c:v>132.140467786211</c:v>
                </c:pt>
                <c:pt idx="107">
                  <c:v>131.698511309713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767217"/>
        <c:axId val="614452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0.0305530096257698</c:v>
                </c:pt>
                <c:pt idx="50">
                  <c:v>0.0407897781550795</c:v>
                </c:pt>
                <c:pt idx="54">
                  <c:v>0.0307391495150806</c:v>
                </c:pt>
                <c:pt idx="58">
                  <c:v>0.0246996112293212</c:v>
                </c:pt>
                <c:pt idx="62">
                  <c:v>0.014943361646361</c:v>
                </c:pt>
                <c:pt idx="66">
                  <c:v>0.0156060447454123</c:v>
                </c:pt>
                <c:pt idx="70">
                  <c:v>0.00708950723588631</c:v>
                </c:pt>
                <c:pt idx="74">
                  <c:v>0.0113633038633783</c:v>
                </c:pt>
                <c:pt idx="78">
                  <c:v>0.0145248496144672</c:v>
                </c:pt>
                <c:pt idx="82">
                  <c:v>0.018319026604001</c:v>
                </c:pt>
                <c:pt idx="86">
                  <c:v>0.0116749174499413</c:v>
                </c:pt>
                <c:pt idx="90">
                  <c:v>0.00962244857922201</c:v>
                </c:pt>
                <c:pt idx="94">
                  <c:v>0.0147778125555496</c:v>
                </c:pt>
                <c:pt idx="98">
                  <c:v>0.00835480824454393</c:v>
                </c:pt>
                <c:pt idx="102">
                  <c:v>0.0124969825648056</c:v>
                </c:pt>
                <c:pt idx="106">
                  <c:v>0.00849896900547642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693491"/>
        <c:axId val="17289500"/>
      </c:lineChart>
      <c:catAx>
        <c:axId val="947672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44527"/>
        <c:crosses val="autoZero"/>
        <c:auto val="1"/>
        <c:lblAlgn val="ctr"/>
        <c:lblOffset val="100"/>
      </c:catAx>
      <c:valAx>
        <c:axId val="6144527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767217"/>
        <c:crossesAt val="1"/>
        <c:crossBetween val="midCat"/>
      </c:valAx>
      <c:catAx>
        <c:axId val="6969349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289500"/>
        <c:auto val="1"/>
        <c:lblAlgn val="ctr"/>
        <c:lblOffset val="100"/>
      </c:catAx>
      <c:valAx>
        <c:axId val="17289500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69349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97.4931701496959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99.6365841715996</c:v>
                </c:pt>
                <c:pt idx="16">
                  <c:v>101.902247607534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104.61841338018</c:v>
                </c:pt>
                <c:pt idx="20">
                  <c:v>108.326864537523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107.756965781585</c:v>
                </c:pt>
                <c:pt idx="24">
                  <c:v>110.636908303406</c:v>
                </c:pt>
                <c:pt idx="25">
                  <c:v>108.052665</c:v>
                </c:pt>
                <c:pt idx="26">
                  <c:v>108.370853058279</c:v>
                </c:pt>
                <c:pt idx="27">
                  <c:v>110.989674755033</c:v>
                </c:pt>
                <c:pt idx="28">
                  <c:v>113.956015552508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95.2426252300555</c:v>
                </c:pt>
                <c:pt idx="12">
                  <c:v>93.5845357647018</c:v>
                </c:pt>
                <c:pt idx="13">
                  <c:v>94.0766700845849</c:v>
                </c:pt>
                <c:pt idx="14">
                  <c:v>94.6705861257826</c:v>
                </c:pt>
                <c:pt idx="15">
                  <c:v>95.2682516222247</c:v>
                </c:pt>
                <c:pt idx="16">
                  <c:v>95.8696902446213</c:v>
                </c:pt>
                <c:pt idx="17">
                  <c:v>96.1255763547975</c:v>
                </c:pt>
                <c:pt idx="18">
                  <c:v>96.382145451445</c:v>
                </c:pt>
                <c:pt idx="19">
                  <c:v>96.639399357524</c:v>
                </c:pt>
                <c:pt idx="20">
                  <c:v>96.8973399008627</c:v>
                </c:pt>
                <c:pt idx="21">
                  <c:v>97.0726681524552</c:v>
                </c:pt>
                <c:pt idx="22">
                  <c:v>97.2483136469751</c:v>
                </c:pt>
                <c:pt idx="23">
                  <c:v>97.4242769584496</c:v>
                </c:pt>
                <c:pt idx="24">
                  <c:v>97.600558661944</c:v>
                </c:pt>
                <c:pt idx="25">
                  <c:v>97.6757294189131</c:v>
                </c:pt>
                <c:pt idx="26">
                  <c:v>97.7509580714794</c:v>
                </c:pt>
                <c:pt idx="27">
                  <c:v>97.826244664235</c:v>
                </c:pt>
                <c:pt idx="28">
                  <c:v>97.901589241803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395852"/>
        <c:axId val="8909563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122.877608588107</c:v>
                </c:pt>
                <c:pt idx="13">
                  <c:v>130.955604288993</c:v>
                </c:pt>
                <c:pt idx="14">
                  <c:v>139.564648854627</c:v>
                </c:pt>
                <c:pt idx="15">
                  <c:v>148.739653531211</c:v>
                </c:pt>
                <c:pt idx="16">
                  <c:v>158.517824636445</c:v>
                </c:pt>
                <c:pt idx="17">
                  <c:v>167.282078557436</c:v>
                </c:pt>
                <c:pt idx="18">
                  <c:v>176.530897207772</c:v>
                </c:pt>
                <c:pt idx="19">
                  <c:v>186.291071570356</c:v>
                </c:pt>
                <c:pt idx="20">
                  <c:v>196.590873868303</c:v>
                </c:pt>
                <c:pt idx="21">
                  <c:v>205.753158957202</c:v>
                </c:pt>
                <c:pt idx="22">
                  <c:v>215.34246014506</c:v>
                </c:pt>
                <c:pt idx="23">
                  <c:v>225.378678880807</c:v>
                </c:pt>
                <c:pt idx="24">
                  <c:v>235.882644137347</c:v>
                </c:pt>
                <c:pt idx="25">
                  <c:v>245.202177993449</c:v>
                </c:pt>
                <c:pt idx="26">
                  <c:v>254.889919148622</c:v>
                </c:pt>
                <c:pt idx="27">
                  <c:v>264.960415177578</c:v>
                </c:pt>
                <c:pt idx="28">
                  <c:v>275.428788418032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366135"/>
        <c:axId val="21513971"/>
      </c:lineChart>
      <c:catAx>
        <c:axId val="513958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09563"/>
        <c:crosses val="autoZero"/>
        <c:auto val="1"/>
        <c:lblAlgn val="ctr"/>
        <c:lblOffset val="100"/>
      </c:catAx>
      <c:valAx>
        <c:axId val="890956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395852"/>
        <c:crossesAt val="1"/>
        <c:crossBetween val="midCat"/>
      </c:valAx>
      <c:catAx>
        <c:axId val="983661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513971"/>
        <c:auto val="1"/>
        <c:lblAlgn val="ctr"/>
        <c:lblOffset val="100"/>
      </c:catAx>
      <c:valAx>
        <c:axId val="2151397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36613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241164"/>
        <c:axId val="75208439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068154"/>
        <c:axId val="81689462"/>
      </c:lineChart>
      <c:catAx>
        <c:axId val="592411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208439"/>
        <c:crosses val="autoZero"/>
        <c:auto val="1"/>
        <c:lblAlgn val="ctr"/>
        <c:lblOffset val="100"/>
      </c:catAx>
      <c:valAx>
        <c:axId val="7520843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241164"/>
        <c:crossesAt val="1"/>
        <c:crossBetween val="midCat"/>
      </c:valAx>
      <c:catAx>
        <c:axId val="5006815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689462"/>
        <c:auto val="1"/>
        <c:lblAlgn val="ctr"/>
        <c:lblOffset val="100"/>
      </c:catAx>
      <c:valAx>
        <c:axId val="81689462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06815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547539"/>
        <c:axId val="10061868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202430"/>
        <c:axId val="91439318"/>
      </c:lineChart>
      <c:catAx>
        <c:axId val="775475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061868"/>
        <c:crosses val="autoZero"/>
        <c:auto val="1"/>
        <c:lblAlgn val="ctr"/>
        <c:lblOffset val="100"/>
      </c:catAx>
      <c:valAx>
        <c:axId val="10061868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547539"/>
        <c:crossesAt val="1"/>
        <c:crossBetween val="midCat"/>
      </c:valAx>
      <c:catAx>
        <c:axId val="6720243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439318"/>
        <c:auto val="1"/>
        <c:lblAlgn val="ctr"/>
        <c:lblOffset val="100"/>
      </c:catAx>
      <c:valAx>
        <c:axId val="9143931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20243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-0.0476510203923441</c:v>
                </c:pt>
                <c:pt idx="7">
                  <c:v>-0.0388111154447184</c:v>
                </c:pt>
                <c:pt idx="8">
                  <c:v>-0.0420932944348418</c:v>
                </c:pt>
                <c:pt idx="9">
                  <c:v>-0.043173590062452</c:v>
                </c:pt>
                <c:pt idx="10">
                  <c:v>-0.0440962076521535</c:v>
                </c:pt>
                <c:pt idx="11">
                  <c:v>-0.0441882211493259</c:v>
                </c:pt>
                <c:pt idx="12">
                  <c:v>-0.0478094725012404</c:v>
                </c:pt>
                <c:pt idx="13">
                  <c:v>-0.0482673178321143</c:v>
                </c:pt>
                <c:pt idx="14">
                  <c:v>-0.0458180635139436</c:v>
                </c:pt>
                <c:pt idx="15">
                  <c:v>-0.0437536865120895</c:v>
                </c:pt>
                <c:pt idx="16">
                  <c:v>-0.0430520872864722</c:v>
                </c:pt>
                <c:pt idx="17">
                  <c:v>-0.0420361416440028</c:v>
                </c:pt>
                <c:pt idx="18">
                  <c:v>-0.040926772339054</c:v>
                </c:pt>
                <c:pt idx="19">
                  <c:v>-0.038989018406873</c:v>
                </c:pt>
                <c:pt idx="20">
                  <c:v>-0.038114726959576</c:v>
                </c:pt>
                <c:pt idx="21">
                  <c:v>-0.0365236277538689</c:v>
                </c:pt>
                <c:pt idx="22">
                  <c:v>-0.0345160383131837</c:v>
                </c:pt>
                <c:pt idx="23">
                  <c:v>-0.0332393470117973</c:v>
                </c:pt>
                <c:pt idx="24">
                  <c:v>-0.0315214056806522</c:v>
                </c:pt>
                <c:pt idx="25">
                  <c:v>-0.0312322923312226</c:v>
                </c:pt>
                <c:pt idx="26">
                  <c:v>-0.0306588724979763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-0.0387698546571102</c:v>
                </c:pt>
                <c:pt idx="6">
                  <c:v>-0.0490187319455544</c:v>
                </c:pt>
                <c:pt idx="7">
                  <c:v>-0.0404828088374346</c:v>
                </c:pt>
                <c:pt idx="8">
                  <c:v>-0.0441847068687688</c:v>
                </c:pt>
                <c:pt idx="9">
                  <c:v>-0.0455989345429814</c:v>
                </c:pt>
                <c:pt idx="10">
                  <c:v>-0.0469183270130511</c:v>
                </c:pt>
                <c:pt idx="11">
                  <c:v>-0.0480866179370237</c:v>
                </c:pt>
                <c:pt idx="12">
                  <c:v>-0.0532809652770659</c:v>
                </c:pt>
                <c:pt idx="13">
                  <c:v>-0.0548113557778211</c:v>
                </c:pt>
                <c:pt idx="14">
                  <c:v>-0.0534736480252943</c:v>
                </c:pt>
                <c:pt idx="15">
                  <c:v>-0.0523736166200295</c:v>
                </c:pt>
                <c:pt idx="16">
                  <c:v>-0.0526657102798137</c:v>
                </c:pt>
                <c:pt idx="17">
                  <c:v>-0.0525569568801999</c:v>
                </c:pt>
                <c:pt idx="18">
                  <c:v>-0.0524513522862475</c:v>
                </c:pt>
                <c:pt idx="19">
                  <c:v>-0.0513203445744504</c:v>
                </c:pt>
                <c:pt idx="20">
                  <c:v>-0.051155255186211</c:v>
                </c:pt>
                <c:pt idx="21">
                  <c:v>-0.0503145045663168</c:v>
                </c:pt>
                <c:pt idx="22">
                  <c:v>-0.0488513479468895</c:v>
                </c:pt>
                <c:pt idx="23">
                  <c:v>-0.0485153252294163</c:v>
                </c:pt>
                <c:pt idx="24">
                  <c:v>-0.0475374360724377</c:v>
                </c:pt>
                <c:pt idx="25">
                  <c:v>-0.0482979027846035</c:v>
                </c:pt>
                <c:pt idx="26">
                  <c:v>-0.0483562186154138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-0.0466026987213428</c:v>
                </c:pt>
                <c:pt idx="7">
                  <c:v>-0.0387349343367938</c:v>
                </c:pt>
                <c:pt idx="8">
                  <c:v>-0.0404848002224667</c:v>
                </c:pt>
                <c:pt idx="9">
                  <c:v>-0.0431069217090009</c:v>
                </c:pt>
                <c:pt idx="10">
                  <c:v>-0.047842862752998</c:v>
                </c:pt>
                <c:pt idx="11">
                  <c:v>-0.0523705394676988</c:v>
                </c:pt>
                <c:pt idx="12">
                  <c:v>-0.0558875822372091</c:v>
                </c:pt>
                <c:pt idx="13">
                  <c:v>-0.0564174706912356</c:v>
                </c:pt>
                <c:pt idx="14">
                  <c:v>-0.0559456492451788</c:v>
                </c:pt>
                <c:pt idx="15">
                  <c:v>-0.0551533324078059</c:v>
                </c:pt>
                <c:pt idx="16">
                  <c:v>-0.0543770207525127</c:v>
                </c:pt>
                <c:pt idx="17">
                  <c:v>-0.0538173949292461</c:v>
                </c:pt>
                <c:pt idx="18">
                  <c:v>-0.0520173137213144</c:v>
                </c:pt>
                <c:pt idx="19">
                  <c:v>-0.0505394171616556</c:v>
                </c:pt>
                <c:pt idx="20">
                  <c:v>-0.0486131627567446</c:v>
                </c:pt>
                <c:pt idx="21">
                  <c:v>-0.0473527401149432</c:v>
                </c:pt>
                <c:pt idx="22">
                  <c:v>-0.0469864692850644</c:v>
                </c:pt>
                <c:pt idx="23">
                  <c:v>-0.0454300687919157</c:v>
                </c:pt>
                <c:pt idx="24">
                  <c:v>-0.0440869341131373</c:v>
                </c:pt>
                <c:pt idx="25">
                  <c:v>-0.0417877163840477</c:v>
                </c:pt>
                <c:pt idx="26">
                  <c:v>-0.0404637265337599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-0.0479727542943235</c:v>
                </c:pt>
                <c:pt idx="7">
                  <c:v>-0.0404516659945296</c:v>
                </c:pt>
                <c:pt idx="8">
                  <c:v>-0.0425841092450243</c:v>
                </c:pt>
                <c:pt idx="9">
                  <c:v>-0.0455902908684637</c:v>
                </c:pt>
                <c:pt idx="10">
                  <c:v>-0.050811575316276</c:v>
                </c:pt>
                <c:pt idx="11">
                  <c:v>-0.0566366077005228</c:v>
                </c:pt>
                <c:pt idx="12">
                  <c:v>-0.0617724411342724</c:v>
                </c:pt>
                <c:pt idx="13">
                  <c:v>-0.0634303715300083</c:v>
                </c:pt>
                <c:pt idx="14">
                  <c:v>-0.0642053276019761</c:v>
                </c:pt>
                <c:pt idx="15">
                  <c:v>-0.0644949701322272</c:v>
                </c:pt>
                <c:pt idx="16">
                  <c:v>-0.064532350795657</c:v>
                </c:pt>
                <c:pt idx="17">
                  <c:v>-0.0649792018413913</c:v>
                </c:pt>
                <c:pt idx="18">
                  <c:v>-0.0643307422258669</c:v>
                </c:pt>
                <c:pt idx="19">
                  <c:v>-0.0642024715190877</c:v>
                </c:pt>
                <c:pt idx="20">
                  <c:v>-0.0630225726619548</c:v>
                </c:pt>
                <c:pt idx="21">
                  <c:v>-0.0626904545429776</c:v>
                </c:pt>
                <c:pt idx="22">
                  <c:v>-0.0633596090936978</c:v>
                </c:pt>
                <c:pt idx="23">
                  <c:v>-0.0628440802310531</c:v>
                </c:pt>
                <c:pt idx="24">
                  <c:v>-0.0626945984209998</c:v>
                </c:pt>
                <c:pt idx="25">
                  <c:v>-0.0613647998058854</c:v>
                </c:pt>
                <c:pt idx="26">
                  <c:v>-0.0610694475190276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-0.0472709302147546</c:v>
                </c:pt>
                <c:pt idx="7">
                  <c:v>-0.041158749250122</c:v>
                </c:pt>
                <c:pt idx="8">
                  <c:v>-0.0435837879042868</c:v>
                </c:pt>
                <c:pt idx="9">
                  <c:v>-0.0441188746872703</c:v>
                </c:pt>
                <c:pt idx="10">
                  <c:v>-0.0474154867115287</c:v>
                </c:pt>
                <c:pt idx="11">
                  <c:v>-0.0502980418309142</c:v>
                </c:pt>
                <c:pt idx="12">
                  <c:v>-0.0537643994333488</c:v>
                </c:pt>
                <c:pt idx="13">
                  <c:v>-0.0526668864313965</c:v>
                </c:pt>
                <c:pt idx="14">
                  <c:v>-0.0508445876185172</c:v>
                </c:pt>
                <c:pt idx="15">
                  <c:v>-0.0487431684536897</c:v>
                </c:pt>
                <c:pt idx="16">
                  <c:v>-0.0465084762593434</c:v>
                </c:pt>
                <c:pt idx="17">
                  <c:v>-0.0441314323226892</c:v>
                </c:pt>
                <c:pt idx="18">
                  <c:v>-0.0424736821809915</c:v>
                </c:pt>
                <c:pt idx="19">
                  <c:v>-0.0406899159879417</c:v>
                </c:pt>
                <c:pt idx="20">
                  <c:v>-0.0382334678999651</c:v>
                </c:pt>
                <c:pt idx="21">
                  <c:v>-0.0363905068027143</c:v>
                </c:pt>
                <c:pt idx="22">
                  <c:v>-0.0338486253895352</c:v>
                </c:pt>
                <c:pt idx="23">
                  <c:v>-0.0318415444905397</c:v>
                </c:pt>
                <c:pt idx="24">
                  <c:v>-0.0300550381921614</c:v>
                </c:pt>
                <c:pt idx="25">
                  <c:v>-0.030010532802498</c:v>
                </c:pt>
                <c:pt idx="26">
                  <c:v>-0.0295152922574962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-0.048652765156163</c:v>
                </c:pt>
                <c:pt idx="7">
                  <c:v>-0.0429686183523768</c:v>
                </c:pt>
                <c:pt idx="8">
                  <c:v>-0.0458644698875308</c:v>
                </c:pt>
                <c:pt idx="9">
                  <c:v>-0.0468049526801905</c:v>
                </c:pt>
                <c:pt idx="10">
                  <c:v>-0.0506137199792847</c:v>
                </c:pt>
                <c:pt idx="11">
                  <c:v>-0.0546284452484344</c:v>
                </c:pt>
                <c:pt idx="12">
                  <c:v>-0.0596274198357355</c:v>
                </c:pt>
                <c:pt idx="13">
                  <c:v>-0.0596960393989415</c:v>
                </c:pt>
                <c:pt idx="14">
                  <c:v>-0.0590994403796736</c:v>
                </c:pt>
                <c:pt idx="15">
                  <c:v>-0.058071723967982</c:v>
                </c:pt>
                <c:pt idx="16">
                  <c:v>-0.0566283419915528</c:v>
                </c:pt>
                <c:pt idx="17">
                  <c:v>-0.0550686011625623</c:v>
                </c:pt>
                <c:pt idx="18">
                  <c:v>-0.0547228599110078</c:v>
                </c:pt>
                <c:pt idx="19">
                  <c:v>-0.0539335606226588</c:v>
                </c:pt>
                <c:pt idx="20">
                  <c:v>-0.051999730598216</c:v>
                </c:pt>
                <c:pt idx="21">
                  <c:v>-0.0510704076085465</c:v>
                </c:pt>
                <c:pt idx="22">
                  <c:v>-0.0493837847885355</c:v>
                </c:pt>
                <c:pt idx="23">
                  <c:v>-0.0483987245766518</c:v>
                </c:pt>
                <c:pt idx="24">
                  <c:v>-0.0473206690827675</c:v>
                </c:pt>
                <c:pt idx="25">
                  <c:v>-0.0480494136176664</c:v>
                </c:pt>
                <c:pt idx="26">
                  <c:v>-0.0484173105632234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892324"/>
        <c:axId val="69763580"/>
      </c:lineChart>
      <c:catAx>
        <c:axId val="678923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63580"/>
        <c:crosses val="autoZero"/>
        <c:auto val="1"/>
        <c:lblAlgn val="ctr"/>
        <c:lblOffset val="100"/>
      </c:catAx>
      <c:valAx>
        <c:axId val="6976358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8923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-0.0476510203923441</c:v>
                </c:pt>
                <c:pt idx="29">
                  <c:v>-0.0388111154447184</c:v>
                </c:pt>
                <c:pt idx="30">
                  <c:v>-0.0420932944348418</c:v>
                </c:pt>
                <c:pt idx="31">
                  <c:v>-0.043173590062452</c:v>
                </c:pt>
                <c:pt idx="32">
                  <c:v>-0.0440962076521535</c:v>
                </c:pt>
                <c:pt idx="33">
                  <c:v>-0.0441882211493259</c:v>
                </c:pt>
                <c:pt idx="34">
                  <c:v>-0.0478094725012404</c:v>
                </c:pt>
                <c:pt idx="35">
                  <c:v>-0.0482673178321143</c:v>
                </c:pt>
                <c:pt idx="36">
                  <c:v>-0.0458180635139436</c:v>
                </c:pt>
                <c:pt idx="37">
                  <c:v>-0.0437536865120895</c:v>
                </c:pt>
                <c:pt idx="38">
                  <c:v>-0.0430520872864722</c:v>
                </c:pt>
                <c:pt idx="39">
                  <c:v>-0.0420361416440028</c:v>
                </c:pt>
                <c:pt idx="40">
                  <c:v>-0.040926772339054</c:v>
                </c:pt>
                <c:pt idx="41">
                  <c:v>-0.038989018406873</c:v>
                </c:pt>
                <c:pt idx="42">
                  <c:v>-0.038114726959576</c:v>
                </c:pt>
                <c:pt idx="43">
                  <c:v>-0.0365236277538689</c:v>
                </c:pt>
                <c:pt idx="44">
                  <c:v>-0.0345160383131837</c:v>
                </c:pt>
                <c:pt idx="45">
                  <c:v>-0.0332393470117973</c:v>
                </c:pt>
                <c:pt idx="46">
                  <c:v>-0.0315214056806522</c:v>
                </c:pt>
                <c:pt idx="47">
                  <c:v>-0.0312322923312226</c:v>
                </c:pt>
                <c:pt idx="48">
                  <c:v>-0.0306588724979763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-0.0370800402140634</c:v>
                </c:pt>
                <c:pt idx="26">
                  <c:v>-0.0377885224575695</c:v>
                </c:pt>
                <c:pt idx="27">
                  <c:v>-0.0387698546571102</c:v>
                </c:pt>
                <c:pt idx="28">
                  <c:v>-0.0490187319455544</c:v>
                </c:pt>
                <c:pt idx="29">
                  <c:v>-0.0404828088374346</c:v>
                </c:pt>
                <c:pt idx="30">
                  <c:v>-0.0441847068687688</c:v>
                </c:pt>
                <c:pt idx="31">
                  <c:v>-0.0455989345429814</c:v>
                </c:pt>
                <c:pt idx="32">
                  <c:v>-0.0469183270130511</c:v>
                </c:pt>
                <c:pt idx="33">
                  <c:v>-0.0480866179370237</c:v>
                </c:pt>
                <c:pt idx="34">
                  <c:v>-0.0532809652770659</c:v>
                </c:pt>
                <c:pt idx="35">
                  <c:v>-0.0548113557778211</c:v>
                </c:pt>
                <c:pt idx="36">
                  <c:v>-0.0534736480252943</c:v>
                </c:pt>
                <c:pt idx="37">
                  <c:v>-0.0523736166200295</c:v>
                </c:pt>
                <c:pt idx="38">
                  <c:v>-0.0526657102798137</c:v>
                </c:pt>
                <c:pt idx="39">
                  <c:v>-0.0525569568801999</c:v>
                </c:pt>
                <c:pt idx="40">
                  <c:v>-0.0524513522862475</c:v>
                </c:pt>
                <c:pt idx="41">
                  <c:v>-0.0513203445744504</c:v>
                </c:pt>
                <c:pt idx="42">
                  <c:v>-0.051155255186211</c:v>
                </c:pt>
                <c:pt idx="43">
                  <c:v>-0.0503145045663168</c:v>
                </c:pt>
                <c:pt idx="44">
                  <c:v>-0.0488513479468895</c:v>
                </c:pt>
                <c:pt idx="45">
                  <c:v>-0.0485153252294163</c:v>
                </c:pt>
                <c:pt idx="46">
                  <c:v>-0.0475374360724377</c:v>
                </c:pt>
                <c:pt idx="47">
                  <c:v>-0.0482979027846035</c:v>
                </c:pt>
                <c:pt idx="48">
                  <c:v>-0.0483562186154138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-0.0466026987213428</c:v>
                </c:pt>
                <c:pt idx="29">
                  <c:v>-0.0387349343367938</c:v>
                </c:pt>
                <c:pt idx="30">
                  <c:v>-0.0404848002224667</c:v>
                </c:pt>
                <c:pt idx="31">
                  <c:v>-0.0431069217090009</c:v>
                </c:pt>
                <c:pt idx="32">
                  <c:v>-0.047842862752998</c:v>
                </c:pt>
                <c:pt idx="33">
                  <c:v>-0.0523705394676988</c:v>
                </c:pt>
                <c:pt idx="34">
                  <c:v>-0.0558875822372091</c:v>
                </c:pt>
                <c:pt idx="35">
                  <c:v>-0.0564174706912356</c:v>
                </c:pt>
                <c:pt idx="36">
                  <c:v>-0.0559456492451788</c:v>
                </c:pt>
                <c:pt idx="37">
                  <c:v>-0.0551533324078059</c:v>
                </c:pt>
                <c:pt idx="38">
                  <c:v>-0.0543770207525127</c:v>
                </c:pt>
                <c:pt idx="39">
                  <c:v>-0.0538173949292461</c:v>
                </c:pt>
                <c:pt idx="40">
                  <c:v>-0.0520173137213144</c:v>
                </c:pt>
                <c:pt idx="41">
                  <c:v>-0.0505394171616556</c:v>
                </c:pt>
                <c:pt idx="42">
                  <c:v>-0.0486131627567446</c:v>
                </c:pt>
                <c:pt idx="43">
                  <c:v>-0.0473527401149432</c:v>
                </c:pt>
                <c:pt idx="44">
                  <c:v>-0.0469864692850644</c:v>
                </c:pt>
                <c:pt idx="45">
                  <c:v>-0.0454300687919157</c:v>
                </c:pt>
                <c:pt idx="46">
                  <c:v>-0.0440869341131373</c:v>
                </c:pt>
                <c:pt idx="47">
                  <c:v>-0.0417877163840477</c:v>
                </c:pt>
                <c:pt idx="48">
                  <c:v>-0.0404637265337599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-0.0479727542943235</c:v>
                </c:pt>
                <c:pt idx="29">
                  <c:v>-0.0404516659945296</c:v>
                </c:pt>
                <c:pt idx="30">
                  <c:v>-0.0425841092450243</c:v>
                </c:pt>
                <c:pt idx="31">
                  <c:v>-0.0455902908684637</c:v>
                </c:pt>
                <c:pt idx="32">
                  <c:v>-0.050811575316276</c:v>
                </c:pt>
                <c:pt idx="33">
                  <c:v>-0.0566366077005228</c:v>
                </c:pt>
                <c:pt idx="34">
                  <c:v>-0.0617724411342724</c:v>
                </c:pt>
                <c:pt idx="35">
                  <c:v>-0.0634303715300083</c:v>
                </c:pt>
                <c:pt idx="36">
                  <c:v>-0.0642053276019761</c:v>
                </c:pt>
                <c:pt idx="37">
                  <c:v>-0.0644949701322272</c:v>
                </c:pt>
                <c:pt idx="38">
                  <c:v>-0.064532350795657</c:v>
                </c:pt>
                <c:pt idx="39">
                  <c:v>-0.0649792018413913</c:v>
                </c:pt>
                <c:pt idx="40">
                  <c:v>-0.0643307422258669</c:v>
                </c:pt>
                <c:pt idx="41">
                  <c:v>-0.0642024715190877</c:v>
                </c:pt>
                <c:pt idx="42">
                  <c:v>-0.0630225726619548</c:v>
                </c:pt>
                <c:pt idx="43">
                  <c:v>-0.0626904545429776</c:v>
                </c:pt>
                <c:pt idx="44">
                  <c:v>-0.0633596090936978</c:v>
                </c:pt>
                <c:pt idx="45">
                  <c:v>-0.0628440802310531</c:v>
                </c:pt>
                <c:pt idx="46">
                  <c:v>-0.0626945984209998</c:v>
                </c:pt>
                <c:pt idx="47">
                  <c:v>-0.0613647998058854</c:v>
                </c:pt>
                <c:pt idx="48">
                  <c:v>-0.0610694475190276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-0.0472709302147546</c:v>
                </c:pt>
                <c:pt idx="29">
                  <c:v>-0.041158749250122</c:v>
                </c:pt>
                <c:pt idx="30">
                  <c:v>-0.0435837879042868</c:v>
                </c:pt>
                <c:pt idx="31">
                  <c:v>-0.0441188746872703</c:v>
                </c:pt>
                <c:pt idx="32">
                  <c:v>-0.0474154867115287</c:v>
                </c:pt>
                <c:pt idx="33">
                  <c:v>-0.0502980418309142</c:v>
                </c:pt>
                <c:pt idx="34">
                  <c:v>-0.0537643994333488</c:v>
                </c:pt>
                <c:pt idx="35">
                  <c:v>-0.0526668864313965</c:v>
                </c:pt>
                <c:pt idx="36">
                  <c:v>-0.0508445876185172</c:v>
                </c:pt>
                <c:pt idx="37">
                  <c:v>-0.0487431684536897</c:v>
                </c:pt>
                <c:pt idx="38">
                  <c:v>-0.0465084762593434</c:v>
                </c:pt>
                <c:pt idx="39">
                  <c:v>-0.0441314323226892</c:v>
                </c:pt>
                <c:pt idx="40">
                  <c:v>-0.0424736821809915</c:v>
                </c:pt>
                <c:pt idx="41">
                  <c:v>-0.0406899159879417</c:v>
                </c:pt>
                <c:pt idx="42">
                  <c:v>-0.0382334678999651</c:v>
                </c:pt>
                <c:pt idx="43">
                  <c:v>-0.0363905068027143</c:v>
                </c:pt>
                <c:pt idx="44">
                  <c:v>-0.0338486253895352</c:v>
                </c:pt>
                <c:pt idx="45">
                  <c:v>-0.0318415444905397</c:v>
                </c:pt>
                <c:pt idx="46">
                  <c:v>-0.0300550381921614</c:v>
                </c:pt>
                <c:pt idx="47">
                  <c:v>-0.030010532802498</c:v>
                </c:pt>
                <c:pt idx="48">
                  <c:v>-0.0295152922574962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-0.048652765156163</c:v>
                </c:pt>
                <c:pt idx="29">
                  <c:v>-0.0429686183523768</c:v>
                </c:pt>
                <c:pt idx="30">
                  <c:v>-0.0458644698875308</c:v>
                </c:pt>
                <c:pt idx="31">
                  <c:v>-0.0468049526801905</c:v>
                </c:pt>
                <c:pt idx="32">
                  <c:v>-0.0506137199792847</c:v>
                </c:pt>
                <c:pt idx="33">
                  <c:v>-0.0546284452484344</c:v>
                </c:pt>
                <c:pt idx="34">
                  <c:v>-0.0596274198357355</c:v>
                </c:pt>
                <c:pt idx="35">
                  <c:v>-0.0596960393989415</c:v>
                </c:pt>
                <c:pt idx="36">
                  <c:v>-0.0590994403796736</c:v>
                </c:pt>
                <c:pt idx="37">
                  <c:v>-0.058071723967982</c:v>
                </c:pt>
                <c:pt idx="38">
                  <c:v>-0.0566283419915528</c:v>
                </c:pt>
                <c:pt idx="39">
                  <c:v>-0.0550686011625623</c:v>
                </c:pt>
                <c:pt idx="40">
                  <c:v>-0.0547228599110078</c:v>
                </c:pt>
                <c:pt idx="41">
                  <c:v>-0.0539335606226588</c:v>
                </c:pt>
                <c:pt idx="42">
                  <c:v>-0.051999730598216</c:v>
                </c:pt>
                <c:pt idx="43">
                  <c:v>-0.0510704076085465</c:v>
                </c:pt>
                <c:pt idx="44">
                  <c:v>-0.0493837847885355</c:v>
                </c:pt>
                <c:pt idx="45">
                  <c:v>-0.0483987245766518</c:v>
                </c:pt>
                <c:pt idx="46">
                  <c:v>-0.0473206690827675</c:v>
                </c:pt>
                <c:pt idx="47">
                  <c:v>-0.0480494136176664</c:v>
                </c:pt>
                <c:pt idx="48">
                  <c:v>-0.0484173105632234</c:v>
                </c:pt>
              </c:numCache>
            </c:numRef>
          </c:yVal>
          <c:smooth val="0"/>
        </c:ser>
        <c:axId val="92683984"/>
        <c:axId val="27515047"/>
      </c:scatterChart>
      <c:valAx>
        <c:axId val="9268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515047"/>
        <c:crosses val="autoZero"/>
        <c:crossBetween val="midCat"/>
      </c:valAx>
      <c:valAx>
        <c:axId val="27515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68398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-0.00941408774439182</c:v>
                </c:pt>
                <c:pt idx="28">
                  <c:v>-0.0141750016179307</c:v>
                </c:pt>
                <c:pt idx="29">
                  <c:v>-0.0239213323865581</c:v>
                </c:pt>
                <c:pt idx="30">
                  <c:v>-0.0150814274389324</c:v>
                </c:pt>
                <c:pt idx="31">
                  <c:v>-0.0183636064290558</c:v>
                </c:pt>
                <c:pt idx="32">
                  <c:v>-0.019443902056666</c:v>
                </c:pt>
                <c:pt idx="33">
                  <c:v>-0.0203665196463675</c:v>
                </c:pt>
                <c:pt idx="34">
                  <c:v>-0.0204585331435399</c:v>
                </c:pt>
                <c:pt idx="35">
                  <c:v>-0.0240797844954544</c:v>
                </c:pt>
                <c:pt idx="36">
                  <c:v>-0.0245376298263283</c:v>
                </c:pt>
                <c:pt idx="37">
                  <c:v>-0.0220883755081576</c:v>
                </c:pt>
                <c:pt idx="38">
                  <c:v>-0.0200239985063035</c:v>
                </c:pt>
                <c:pt idx="39">
                  <c:v>-0.0193223992806862</c:v>
                </c:pt>
                <c:pt idx="40">
                  <c:v>-0.0183064536382167</c:v>
                </c:pt>
                <c:pt idx="41">
                  <c:v>-0.017197084333268</c:v>
                </c:pt>
                <c:pt idx="42">
                  <c:v>-0.015259330401087</c:v>
                </c:pt>
                <c:pt idx="43">
                  <c:v>-0.01438503895379</c:v>
                </c:pt>
                <c:pt idx="44">
                  <c:v>-0.0127939397480829</c:v>
                </c:pt>
                <c:pt idx="45">
                  <c:v>-0.0107863503073977</c:v>
                </c:pt>
                <c:pt idx="46">
                  <c:v>-0.00950965900601133</c:v>
                </c:pt>
                <c:pt idx="47">
                  <c:v>-0.00779171767486622</c:v>
                </c:pt>
                <c:pt idx="48">
                  <c:v>-0.00750260432543657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-0.0374593105699477</c:v>
                </c:pt>
                <c:pt idx="30">
                  <c:v>-0.0283916725035005</c:v>
                </c:pt>
                <c:pt idx="31">
                  <c:v>-0.0318213260111781</c:v>
                </c:pt>
                <c:pt idx="32">
                  <c:v>-0.0329832479901816</c:v>
                </c:pt>
                <c:pt idx="33">
                  <c:v>-0.0341495072957687</c:v>
                </c:pt>
                <c:pt idx="34">
                  <c:v>-0.035190431818152</c:v>
                </c:pt>
                <c:pt idx="35">
                  <c:v>-0.0376034373276745</c:v>
                </c:pt>
                <c:pt idx="36">
                  <c:v>-0.0391338278284297</c:v>
                </c:pt>
                <c:pt idx="37">
                  <c:v>-0.0377961200759029</c:v>
                </c:pt>
                <c:pt idx="38">
                  <c:v>-0.0366960886706381</c:v>
                </c:pt>
                <c:pt idx="39">
                  <c:v>-0.0369881823304223</c:v>
                </c:pt>
                <c:pt idx="40">
                  <c:v>-0.0368794289308085</c:v>
                </c:pt>
                <c:pt idx="41">
                  <c:v>-0.0367738243368561</c:v>
                </c:pt>
                <c:pt idx="42">
                  <c:v>-0.035642816625059</c:v>
                </c:pt>
                <c:pt idx="43">
                  <c:v>-0.0354777272368196</c:v>
                </c:pt>
                <c:pt idx="44">
                  <c:v>-0.0346369766169254</c:v>
                </c:pt>
                <c:pt idx="45">
                  <c:v>-0.0331738199974981</c:v>
                </c:pt>
                <c:pt idx="46">
                  <c:v>-0.0328377972800249</c:v>
                </c:pt>
                <c:pt idx="47">
                  <c:v>-0.0318599081230463</c:v>
                </c:pt>
                <c:pt idx="48">
                  <c:v>-0.0326203748352121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-0.0228730107155568</c:v>
                </c:pt>
                <c:pt idx="30">
                  <c:v>-0.0150052463310078</c:v>
                </c:pt>
                <c:pt idx="31">
                  <c:v>-0.0167551122166807</c:v>
                </c:pt>
                <c:pt idx="32">
                  <c:v>-0.0193772337032149</c:v>
                </c:pt>
                <c:pt idx="33">
                  <c:v>-0.0241131747472119</c:v>
                </c:pt>
                <c:pt idx="34">
                  <c:v>-0.0286408514619128</c:v>
                </c:pt>
                <c:pt idx="35">
                  <c:v>-0.0321578942314231</c:v>
                </c:pt>
                <c:pt idx="36">
                  <c:v>-0.0326877826854496</c:v>
                </c:pt>
                <c:pt idx="37">
                  <c:v>-0.0322159612393928</c:v>
                </c:pt>
                <c:pt idx="38">
                  <c:v>-0.0314236444020198</c:v>
                </c:pt>
                <c:pt idx="39">
                  <c:v>-0.0306473327467266</c:v>
                </c:pt>
                <c:pt idx="40">
                  <c:v>-0.0300877069234601</c:v>
                </c:pt>
                <c:pt idx="41">
                  <c:v>-0.0282876257155284</c:v>
                </c:pt>
                <c:pt idx="42">
                  <c:v>-0.0268097291558696</c:v>
                </c:pt>
                <c:pt idx="43">
                  <c:v>-0.0248834747509586</c:v>
                </c:pt>
                <c:pt idx="44">
                  <c:v>-0.0236230521091572</c:v>
                </c:pt>
                <c:pt idx="45">
                  <c:v>-0.0232567812792783</c:v>
                </c:pt>
                <c:pt idx="46">
                  <c:v>-0.0217003807861297</c:v>
                </c:pt>
                <c:pt idx="47">
                  <c:v>-0.0203572461073513</c:v>
                </c:pt>
                <c:pt idx="48">
                  <c:v>-0.0180580283782617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-0.0247741380451382</c:v>
                </c:pt>
                <c:pt idx="31">
                  <c:v>-0.0269065812956329</c:v>
                </c:pt>
                <c:pt idx="32">
                  <c:v>-0.0299127629190723</c:v>
                </c:pt>
                <c:pt idx="33">
                  <c:v>-0.0351340473668846</c:v>
                </c:pt>
                <c:pt idx="34">
                  <c:v>-0.0409590797511314</c:v>
                </c:pt>
                <c:pt idx="35">
                  <c:v>-0.046094913184881</c:v>
                </c:pt>
                <c:pt idx="36">
                  <c:v>-0.0477528435806169</c:v>
                </c:pt>
                <c:pt idx="37">
                  <c:v>-0.0485277996525847</c:v>
                </c:pt>
                <c:pt idx="38">
                  <c:v>-0.0488174421828358</c:v>
                </c:pt>
                <c:pt idx="39">
                  <c:v>-0.0488548228462655</c:v>
                </c:pt>
                <c:pt idx="40">
                  <c:v>-0.0493016738919999</c:v>
                </c:pt>
                <c:pt idx="41">
                  <c:v>-0.0486532142764755</c:v>
                </c:pt>
                <c:pt idx="42">
                  <c:v>-0.0485249435696963</c:v>
                </c:pt>
                <c:pt idx="43">
                  <c:v>-0.0473450447125634</c:v>
                </c:pt>
                <c:pt idx="44">
                  <c:v>-0.0470129265935862</c:v>
                </c:pt>
                <c:pt idx="45">
                  <c:v>-0.0476820811443064</c:v>
                </c:pt>
                <c:pt idx="46">
                  <c:v>-0.0471665522816617</c:v>
                </c:pt>
                <c:pt idx="47">
                  <c:v>-0.0470170704716083</c:v>
                </c:pt>
                <c:pt idx="48">
                  <c:v>-0.045687271856494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-0.0235412422089686</c:v>
                </c:pt>
                <c:pt idx="30">
                  <c:v>-0.017429061244336</c:v>
                </c:pt>
                <c:pt idx="31">
                  <c:v>-0.0198540998985008</c:v>
                </c:pt>
                <c:pt idx="32">
                  <c:v>-0.0203891866814843</c:v>
                </c:pt>
                <c:pt idx="33">
                  <c:v>-0.0236857987057427</c:v>
                </c:pt>
                <c:pt idx="34">
                  <c:v>-0.0265683538251282</c:v>
                </c:pt>
                <c:pt idx="35">
                  <c:v>-0.0300347114275628</c:v>
                </c:pt>
                <c:pt idx="36">
                  <c:v>-0.0289371984256105</c:v>
                </c:pt>
                <c:pt idx="37">
                  <c:v>-0.0271148996127312</c:v>
                </c:pt>
                <c:pt idx="38">
                  <c:v>-0.0250134804479037</c:v>
                </c:pt>
                <c:pt idx="39">
                  <c:v>-0.0227787882535574</c:v>
                </c:pt>
                <c:pt idx="40">
                  <c:v>-0.0204017443169032</c:v>
                </c:pt>
                <c:pt idx="41">
                  <c:v>-0.0187439941752055</c:v>
                </c:pt>
                <c:pt idx="42">
                  <c:v>-0.0169602279821557</c:v>
                </c:pt>
                <c:pt idx="43">
                  <c:v>-0.0145037798941791</c:v>
                </c:pt>
                <c:pt idx="44">
                  <c:v>-0.0126608187969283</c:v>
                </c:pt>
                <c:pt idx="45">
                  <c:v>-0.0101189373837492</c:v>
                </c:pt>
                <c:pt idx="46">
                  <c:v>-0.00811185648475366</c:v>
                </c:pt>
                <c:pt idx="47">
                  <c:v>-0.0063253501863754</c:v>
                </c:pt>
                <c:pt idx="48">
                  <c:v>-0.00628084479671197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-0.0272910904029854</c:v>
                </c:pt>
                <c:pt idx="31">
                  <c:v>-0.0301869419381394</c:v>
                </c:pt>
                <c:pt idx="32">
                  <c:v>-0.0311274247307991</c:v>
                </c:pt>
                <c:pt idx="33">
                  <c:v>-0.0349361920298933</c:v>
                </c:pt>
                <c:pt idx="34">
                  <c:v>-0.038950917299043</c:v>
                </c:pt>
                <c:pt idx="35">
                  <c:v>-0.0439498918863441</c:v>
                </c:pt>
                <c:pt idx="36">
                  <c:v>-0.0440185114495501</c:v>
                </c:pt>
                <c:pt idx="37">
                  <c:v>-0.0434219124302822</c:v>
                </c:pt>
                <c:pt idx="38">
                  <c:v>-0.0423941960185906</c:v>
                </c:pt>
                <c:pt idx="39">
                  <c:v>-0.0409508140421614</c:v>
                </c:pt>
                <c:pt idx="40">
                  <c:v>-0.0393910732131709</c:v>
                </c:pt>
                <c:pt idx="41">
                  <c:v>-0.0390453319616164</c:v>
                </c:pt>
                <c:pt idx="42">
                  <c:v>-0.0382560326732674</c:v>
                </c:pt>
                <c:pt idx="43">
                  <c:v>-0.0363222026488246</c:v>
                </c:pt>
                <c:pt idx="44">
                  <c:v>-0.0353928796591551</c:v>
                </c:pt>
                <c:pt idx="45">
                  <c:v>-0.0337062568391441</c:v>
                </c:pt>
                <c:pt idx="46">
                  <c:v>-0.0327211966272604</c:v>
                </c:pt>
                <c:pt idx="47">
                  <c:v>-0.0316431411333761</c:v>
                </c:pt>
                <c:pt idx="48">
                  <c:v>-0.032371885668275</c:v>
                </c:pt>
              </c:numCache>
            </c:numRef>
          </c:yVal>
          <c:smooth val="0"/>
        </c:ser>
        <c:axId val="24408363"/>
        <c:axId val="65562161"/>
      </c:scatterChart>
      <c:valAx>
        <c:axId val="244083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562161"/>
        <c:crosses val="autoZero"/>
        <c:crossBetween val="midCat"/>
      </c:valAx>
      <c:valAx>
        <c:axId val="65562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40836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1.12%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-0.0136307839254516</c:v>
                </c:pt>
                <c:pt idx="7">
                  <c:v>-0.0148050320854004</c:v>
                </c:pt>
                <c:pt idx="8">
                  <c:v>-0.0133118246357224</c:v>
                </c:pt>
                <c:pt idx="9">
                  <c:v>-0.0138548908202009</c:v>
                </c:pt>
                <c:pt idx="10">
                  <c:v>-0.0139299176734979</c:v>
                </c:pt>
                <c:pt idx="11">
                  <c:v>-0.0141689084664369</c:v>
                </c:pt>
                <c:pt idx="12">
                  <c:v>-0.014192600837034</c:v>
                </c:pt>
                <c:pt idx="13">
                  <c:v>-0.0148735464185316</c:v>
                </c:pt>
                <c:pt idx="14">
                  <c:v>-0.0149433050515692</c:v>
                </c:pt>
                <c:pt idx="15">
                  <c:v>-0.0144273559416633</c:v>
                </c:pt>
                <c:pt idx="16">
                  <c:v>-0.0139973892386573</c:v>
                </c:pt>
                <c:pt idx="17">
                  <c:v>-0.0137909048222286</c:v>
                </c:pt>
                <c:pt idx="18">
                  <c:v>-0.0134214034768646</c:v>
                </c:pt>
                <c:pt idx="19">
                  <c:v>-0.0133557513672752</c:v>
                </c:pt>
                <c:pt idx="20">
                  <c:v>-0.0130580332043468</c:v>
                </c:pt>
                <c:pt idx="21">
                  <c:v>-0.01285309318231</c:v>
                </c:pt>
                <c:pt idx="22">
                  <c:v>-0.0123622700437301</c:v>
                </c:pt>
                <c:pt idx="23">
                  <c:v>-0.0120843320130981</c:v>
                </c:pt>
                <c:pt idx="24">
                  <c:v>-0.011807663989538</c:v>
                </c:pt>
                <c:pt idx="25">
                  <c:v>-0.01142707101188</c:v>
                </c:pt>
                <c:pt idx="26">
                  <c:v>-0.0114765135560835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10.11%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-0.0767147566851233</c:v>
                </c:pt>
                <c:pt idx="7">
                  <c:v>-0.0933636426570819</c:v>
                </c:pt>
                <c:pt idx="8">
                  <c:v>-0.0843576246130737</c:v>
                </c:pt>
                <c:pt idx="9">
                  <c:v>-0.0882390982973955</c:v>
                </c:pt>
                <c:pt idx="10">
                  <c:v>-0.0907243998649859</c:v>
                </c:pt>
                <c:pt idx="11">
                  <c:v>-0.0927535868767443</c:v>
                </c:pt>
                <c:pt idx="12">
                  <c:v>-0.0950232886119588</c:v>
                </c:pt>
                <c:pt idx="13">
                  <c:v>-0.0988275193231789</c:v>
                </c:pt>
                <c:pt idx="14">
                  <c:v>-0.100418301487301</c:v>
                </c:pt>
                <c:pt idx="15">
                  <c:v>-0.0999659269037715</c:v>
                </c:pt>
                <c:pt idx="16">
                  <c:v>-0.0998502256223259</c:v>
                </c:pt>
                <c:pt idx="17">
                  <c:v>-0.100642312368823</c:v>
                </c:pt>
                <c:pt idx="18">
                  <c:v>-0.100900714078319</c:v>
                </c:pt>
                <c:pt idx="19">
                  <c:v>-0.101187683954616</c:v>
                </c:pt>
                <c:pt idx="20">
                  <c:v>-0.100845350913648</c:v>
                </c:pt>
                <c:pt idx="21">
                  <c:v>-0.101055205557306</c:v>
                </c:pt>
                <c:pt idx="22">
                  <c:v>-0.100968290249743</c:v>
                </c:pt>
                <c:pt idx="23">
                  <c:v>-0.100167849941187</c:v>
                </c:pt>
                <c:pt idx="24">
                  <c:v>-0.100371614550549</c:v>
                </c:pt>
                <c:pt idx="25">
                  <c:v>-0.0999913995131166</c:v>
                </c:pt>
                <c:pt idx="26">
                  <c:v>-0.100600632000488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6.39%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0.0607890100036002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0.0515756859534648</c:v>
                </c:pt>
                <c:pt idx="7">
                  <c:v>0.0591499427969278</c:v>
                </c:pt>
                <c:pt idx="8">
                  <c:v>0.0571866404113615</c:v>
                </c:pt>
                <c:pt idx="9">
                  <c:v>0.0579092822488276</c:v>
                </c:pt>
                <c:pt idx="10">
                  <c:v>0.0590553829955024</c:v>
                </c:pt>
                <c:pt idx="11">
                  <c:v>0.0600041683301302</c:v>
                </c:pt>
                <c:pt idx="12">
                  <c:v>0.0611292715119691</c:v>
                </c:pt>
                <c:pt idx="13">
                  <c:v>0.0604201004646446</c:v>
                </c:pt>
                <c:pt idx="14">
                  <c:v>0.0605502507610494</c:v>
                </c:pt>
                <c:pt idx="15">
                  <c:v>0.0609196348201406</c:v>
                </c:pt>
                <c:pt idx="16">
                  <c:v>0.0614739982409538</c:v>
                </c:pt>
                <c:pt idx="17">
                  <c:v>0.0617675069112381</c:v>
                </c:pt>
                <c:pt idx="18">
                  <c:v>0.061765160674984</c:v>
                </c:pt>
                <c:pt idx="19">
                  <c:v>0.0620920830356441</c:v>
                </c:pt>
                <c:pt idx="20">
                  <c:v>0.0625830395435446</c:v>
                </c:pt>
                <c:pt idx="21">
                  <c:v>0.0627530435534046</c:v>
                </c:pt>
                <c:pt idx="22">
                  <c:v>0.0630160557271562</c:v>
                </c:pt>
                <c:pt idx="23">
                  <c:v>0.0634008340073953</c:v>
                </c:pt>
                <c:pt idx="24">
                  <c:v>0.0636639533106712</c:v>
                </c:pt>
                <c:pt idx="25">
                  <c:v>0.0638810344525588</c:v>
                </c:pt>
                <c:pt idx="26">
                  <c:v>0.0637792427719679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0.0115594213756067</c:v>
                </c:pt>
                <c:pt idx="8">
                  <c:v>0.0120911363339341</c:v>
                </c:pt>
                <c:pt idx="9">
                  <c:v>0.0123633808575908</c:v>
                </c:pt>
                <c:pt idx="10">
                  <c:v>0.0126156865527998</c:v>
                </c:pt>
                <c:pt idx="11">
                  <c:v>0.0127688197172824</c:v>
                </c:pt>
                <c:pt idx="12">
                  <c:v>0.0128961861188716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90486224"/>
        <c:axId val="1535929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-3.27%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-0.0219082556996055</c:v>
                </c:pt>
                <c:pt idx="6">
                  <c:v>-0.0274818946964398</c:v>
                </c:pt>
                <c:pt idx="7">
                  <c:v>-0.0374593105699478</c:v>
                </c:pt>
                <c:pt idx="8">
                  <c:v>-0.0283916725035005</c:v>
                </c:pt>
                <c:pt idx="9">
                  <c:v>-0.031821326011178</c:v>
                </c:pt>
                <c:pt idx="10">
                  <c:v>-0.0329832479901816</c:v>
                </c:pt>
                <c:pt idx="11">
                  <c:v>-0.0341495072957687</c:v>
                </c:pt>
                <c:pt idx="12">
                  <c:v>-0.035190431818152</c:v>
                </c:pt>
                <c:pt idx="13">
                  <c:v>-0.0376034373276745</c:v>
                </c:pt>
                <c:pt idx="14">
                  <c:v>-0.0391338278284297</c:v>
                </c:pt>
                <c:pt idx="15">
                  <c:v>-0.0377961200759029</c:v>
                </c:pt>
                <c:pt idx="16">
                  <c:v>-0.0366960886706381</c:v>
                </c:pt>
                <c:pt idx="17">
                  <c:v>-0.0369881823304223</c:v>
                </c:pt>
                <c:pt idx="18">
                  <c:v>-0.0368794289308085</c:v>
                </c:pt>
                <c:pt idx="19">
                  <c:v>-0.0367738243368561</c:v>
                </c:pt>
                <c:pt idx="20">
                  <c:v>-0.035642816625059</c:v>
                </c:pt>
                <c:pt idx="21">
                  <c:v>-0.0354777272368196</c:v>
                </c:pt>
                <c:pt idx="22">
                  <c:v>-0.0346369766169254</c:v>
                </c:pt>
                <c:pt idx="23">
                  <c:v>-0.0331738199974981</c:v>
                </c:pt>
                <c:pt idx="24">
                  <c:v>-0.0328377972800249</c:v>
                </c:pt>
                <c:pt idx="25">
                  <c:v>-0.0318599081230463</c:v>
                </c:pt>
                <c:pt idx="26">
                  <c:v>-0.0326203748352121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486224"/>
        <c:axId val="1535929"/>
      </c:lineChart>
      <c:catAx>
        <c:axId val="9048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35929"/>
        <c:crosses val="autoZero"/>
        <c:auto val="1"/>
        <c:lblAlgn val="ctr"/>
        <c:lblOffset val="100"/>
      </c:catAx>
      <c:valAx>
        <c:axId val="15359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48622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-0.0374593105699477</c:v>
                </c:pt>
                <c:pt idx="30">
                  <c:v>-0.0283916725035005</c:v>
                </c:pt>
                <c:pt idx="31">
                  <c:v>-0.0318213260111781</c:v>
                </c:pt>
                <c:pt idx="32">
                  <c:v>-0.0329832479901816</c:v>
                </c:pt>
                <c:pt idx="33">
                  <c:v>-0.0341495072957687</c:v>
                </c:pt>
                <c:pt idx="34">
                  <c:v>-0.035190431818152</c:v>
                </c:pt>
                <c:pt idx="35">
                  <c:v>-0.0376034373276745</c:v>
                </c:pt>
                <c:pt idx="36">
                  <c:v>-0.0391338278284297</c:v>
                </c:pt>
                <c:pt idx="37">
                  <c:v>-0.0377961200759029</c:v>
                </c:pt>
                <c:pt idx="38">
                  <c:v>-0.0366960886706381</c:v>
                </c:pt>
                <c:pt idx="39">
                  <c:v>-0.0369881823304223</c:v>
                </c:pt>
                <c:pt idx="40">
                  <c:v>-0.0368794289308085</c:v>
                </c:pt>
                <c:pt idx="41">
                  <c:v>-0.0367738243368561</c:v>
                </c:pt>
                <c:pt idx="42">
                  <c:v>-0.035642816625059</c:v>
                </c:pt>
                <c:pt idx="43">
                  <c:v>-0.0354777272368196</c:v>
                </c:pt>
                <c:pt idx="44">
                  <c:v>-0.0346369766169254</c:v>
                </c:pt>
                <c:pt idx="45">
                  <c:v>-0.0331738199974981</c:v>
                </c:pt>
                <c:pt idx="46">
                  <c:v>-0.0328377972800249</c:v>
                </c:pt>
                <c:pt idx="47">
                  <c:v>-0.0318599081230463</c:v>
                </c:pt>
                <c:pt idx="48">
                  <c:v>-0.0326203748352121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-0.0247741380451382</c:v>
                </c:pt>
                <c:pt idx="31">
                  <c:v>-0.0269065812956329</c:v>
                </c:pt>
                <c:pt idx="32">
                  <c:v>-0.0299127629190723</c:v>
                </c:pt>
                <c:pt idx="33">
                  <c:v>-0.0351340473668846</c:v>
                </c:pt>
                <c:pt idx="34">
                  <c:v>-0.0409590797511314</c:v>
                </c:pt>
                <c:pt idx="35">
                  <c:v>-0.046094913184881</c:v>
                </c:pt>
                <c:pt idx="36">
                  <c:v>-0.0477528435806169</c:v>
                </c:pt>
                <c:pt idx="37">
                  <c:v>-0.0485277996525847</c:v>
                </c:pt>
                <c:pt idx="38">
                  <c:v>-0.0488174421828358</c:v>
                </c:pt>
                <c:pt idx="39">
                  <c:v>-0.0488548228462655</c:v>
                </c:pt>
                <c:pt idx="40">
                  <c:v>-0.0493016738919999</c:v>
                </c:pt>
                <c:pt idx="41">
                  <c:v>-0.0486532142764755</c:v>
                </c:pt>
                <c:pt idx="42">
                  <c:v>-0.0485249435696963</c:v>
                </c:pt>
                <c:pt idx="43">
                  <c:v>-0.0473450447125634</c:v>
                </c:pt>
                <c:pt idx="44">
                  <c:v>-0.0470129265935862</c:v>
                </c:pt>
                <c:pt idx="45">
                  <c:v>-0.0476820811443064</c:v>
                </c:pt>
                <c:pt idx="46">
                  <c:v>-0.0471665522816617</c:v>
                </c:pt>
                <c:pt idx="47">
                  <c:v>-0.0470170704716083</c:v>
                </c:pt>
                <c:pt idx="48">
                  <c:v>-0.045687271856494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-0.0272910904029854</c:v>
                </c:pt>
                <c:pt idx="31">
                  <c:v>-0.0301869419381394</c:v>
                </c:pt>
                <c:pt idx="32">
                  <c:v>-0.0311274247307991</c:v>
                </c:pt>
                <c:pt idx="33">
                  <c:v>-0.0349361920298933</c:v>
                </c:pt>
                <c:pt idx="34">
                  <c:v>-0.038950917299043</c:v>
                </c:pt>
                <c:pt idx="35">
                  <c:v>-0.0439498918863441</c:v>
                </c:pt>
                <c:pt idx="36">
                  <c:v>-0.0440185114495501</c:v>
                </c:pt>
                <c:pt idx="37">
                  <c:v>-0.0434219124302822</c:v>
                </c:pt>
                <c:pt idx="38">
                  <c:v>-0.0423941960185906</c:v>
                </c:pt>
                <c:pt idx="39">
                  <c:v>-0.0409508140421614</c:v>
                </c:pt>
                <c:pt idx="40">
                  <c:v>-0.0393910732131709</c:v>
                </c:pt>
                <c:pt idx="41">
                  <c:v>-0.0390453319616164</c:v>
                </c:pt>
                <c:pt idx="42">
                  <c:v>-0.0382560326732674</c:v>
                </c:pt>
                <c:pt idx="43">
                  <c:v>-0.0363222026488246</c:v>
                </c:pt>
                <c:pt idx="44">
                  <c:v>-0.0353928796591551</c:v>
                </c:pt>
                <c:pt idx="45">
                  <c:v>-0.0337062568391441</c:v>
                </c:pt>
                <c:pt idx="46">
                  <c:v>-0.0327211966272604</c:v>
                </c:pt>
                <c:pt idx="47">
                  <c:v>-0.0316431411333761</c:v>
                </c:pt>
                <c:pt idx="48">
                  <c:v>-0.032371885668275</c:v>
                </c:pt>
              </c:numCache>
            </c:numRef>
          </c:yVal>
          <c:smooth val="0"/>
        </c:ser>
        <c:axId val="74569316"/>
        <c:axId val="82402126"/>
      </c:scatterChart>
      <c:valAx>
        <c:axId val="745693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402126"/>
        <c:crosses val="autoZero"/>
        <c:crossBetween val="midCat"/>
      </c:valAx>
      <c:valAx>
        <c:axId val="82402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56931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-0.0136307839254516</c:v>
                </c:pt>
                <c:pt idx="6">
                  <c:v>-0.0148050320854004</c:v>
                </c:pt>
                <c:pt idx="7">
                  <c:v>-0.0133118246357224</c:v>
                </c:pt>
                <c:pt idx="8">
                  <c:v>-0.0138548908202009</c:v>
                </c:pt>
                <c:pt idx="9">
                  <c:v>-0.0139299176734979</c:v>
                </c:pt>
                <c:pt idx="10">
                  <c:v>-0.0141689084664369</c:v>
                </c:pt>
                <c:pt idx="11">
                  <c:v>-0.014192600837034</c:v>
                </c:pt>
                <c:pt idx="12">
                  <c:v>-0.0148735464185316</c:v>
                </c:pt>
                <c:pt idx="13">
                  <c:v>-0.0149433050515692</c:v>
                </c:pt>
                <c:pt idx="14">
                  <c:v>-0.0144273559416633</c:v>
                </c:pt>
                <c:pt idx="15">
                  <c:v>-0.0139973892386573</c:v>
                </c:pt>
                <c:pt idx="16">
                  <c:v>-0.0137909048222286</c:v>
                </c:pt>
                <c:pt idx="17">
                  <c:v>-0.0134214034768646</c:v>
                </c:pt>
                <c:pt idx="18">
                  <c:v>-0.0133557513672752</c:v>
                </c:pt>
                <c:pt idx="19">
                  <c:v>-0.0130580332043468</c:v>
                </c:pt>
                <c:pt idx="20">
                  <c:v>-0.01285309318231</c:v>
                </c:pt>
                <c:pt idx="21">
                  <c:v>-0.0123622700437301</c:v>
                </c:pt>
                <c:pt idx="22">
                  <c:v>-0.0120843320130981</c:v>
                </c:pt>
                <c:pt idx="23">
                  <c:v>-0.011807663989538</c:v>
                </c:pt>
                <c:pt idx="24">
                  <c:v>-0.01142707101188</c:v>
                </c:pt>
                <c:pt idx="25">
                  <c:v>-0.0114765135560835</c:v>
                </c:pt>
                <c:pt idx="26">
                  <c:v>-0.0112426884609284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-0.0767147566851233</c:v>
                </c:pt>
                <c:pt idx="6">
                  <c:v>-0.0933636426570819</c:v>
                </c:pt>
                <c:pt idx="7">
                  <c:v>-0.0843576246130737</c:v>
                </c:pt>
                <c:pt idx="8">
                  <c:v>-0.0882390982973955</c:v>
                </c:pt>
                <c:pt idx="9">
                  <c:v>-0.0907243998649859</c:v>
                </c:pt>
                <c:pt idx="10">
                  <c:v>-0.0927535868767443</c:v>
                </c:pt>
                <c:pt idx="11">
                  <c:v>-0.0950232886119588</c:v>
                </c:pt>
                <c:pt idx="12">
                  <c:v>-0.0988275193231789</c:v>
                </c:pt>
                <c:pt idx="13">
                  <c:v>-0.100418301487301</c:v>
                </c:pt>
                <c:pt idx="14">
                  <c:v>-0.0999659269037715</c:v>
                </c:pt>
                <c:pt idx="15">
                  <c:v>-0.0998502256223259</c:v>
                </c:pt>
                <c:pt idx="16">
                  <c:v>-0.100642312368823</c:v>
                </c:pt>
                <c:pt idx="17">
                  <c:v>-0.100900714078319</c:v>
                </c:pt>
                <c:pt idx="18">
                  <c:v>-0.101187683954616</c:v>
                </c:pt>
                <c:pt idx="19">
                  <c:v>-0.100845350913648</c:v>
                </c:pt>
                <c:pt idx="20">
                  <c:v>-0.101055205557306</c:v>
                </c:pt>
                <c:pt idx="21">
                  <c:v>-0.100968290249743</c:v>
                </c:pt>
                <c:pt idx="22">
                  <c:v>-0.100167849941187</c:v>
                </c:pt>
                <c:pt idx="23">
                  <c:v>-0.100371614550549</c:v>
                </c:pt>
                <c:pt idx="24">
                  <c:v>-0.0999913995131166</c:v>
                </c:pt>
                <c:pt idx="25">
                  <c:v>-0.100600632000488</c:v>
                </c:pt>
                <c:pt idx="26">
                  <c:v>-0.101059855263554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0.0515756859534648</c:v>
                </c:pt>
                <c:pt idx="6">
                  <c:v>0.0591499427969278</c:v>
                </c:pt>
                <c:pt idx="7">
                  <c:v>0.0571866404113615</c:v>
                </c:pt>
                <c:pt idx="8">
                  <c:v>0.0579092822488276</c:v>
                </c:pt>
                <c:pt idx="9">
                  <c:v>0.0590553829955024</c:v>
                </c:pt>
                <c:pt idx="10">
                  <c:v>0.0600041683301302</c:v>
                </c:pt>
                <c:pt idx="11">
                  <c:v>0.0611292715119691</c:v>
                </c:pt>
                <c:pt idx="12">
                  <c:v>0.0604201004646446</c:v>
                </c:pt>
                <c:pt idx="13">
                  <c:v>0.0605502507610494</c:v>
                </c:pt>
                <c:pt idx="14">
                  <c:v>0.0609196348201406</c:v>
                </c:pt>
                <c:pt idx="15">
                  <c:v>0.0614739982409538</c:v>
                </c:pt>
                <c:pt idx="16">
                  <c:v>0.0617675069112381</c:v>
                </c:pt>
                <c:pt idx="17">
                  <c:v>0.061765160674984</c:v>
                </c:pt>
                <c:pt idx="18">
                  <c:v>0.0620920830356441</c:v>
                </c:pt>
                <c:pt idx="19">
                  <c:v>0.0625830395435446</c:v>
                </c:pt>
                <c:pt idx="20">
                  <c:v>0.0627530435534046</c:v>
                </c:pt>
                <c:pt idx="21">
                  <c:v>0.0630160557271562</c:v>
                </c:pt>
                <c:pt idx="22">
                  <c:v>0.0634008340073953</c:v>
                </c:pt>
                <c:pt idx="23">
                  <c:v>0.0636639533106712</c:v>
                </c:pt>
                <c:pt idx="24">
                  <c:v>0.0638810344525588</c:v>
                </c:pt>
                <c:pt idx="25">
                  <c:v>0.0637792427719679</c:v>
                </c:pt>
                <c:pt idx="26">
                  <c:v>0.063946325109069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0.0115594213756067</c:v>
                </c:pt>
                <c:pt idx="7">
                  <c:v>0.0120911363339341</c:v>
                </c:pt>
                <c:pt idx="8">
                  <c:v>0.0123633808575908</c:v>
                </c:pt>
                <c:pt idx="9">
                  <c:v>0.0126156865527998</c:v>
                </c:pt>
                <c:pt idx="10">
                  <c:v>0.0127688197172824</c:v>
                </c:pt>
                <c:pt idx="11">
                  <c:v>0.0128961861188716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54319377"/>
        <c:axId val="49555579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-0.0274818946964398</c:v>
                </c:pt>
                <c:pt idx="6">
                  <c:v>-0.0374593105699478</c:v>
                </c:pt>
                <c:pt idx="7">
                  <c:v>-0.0283916725035005</c:v>
                </c:pt>
                <c:pt idx="8">
                  <c:v>-0.031821326011178</c:v>
                </c:pt>
                <c:pt idx="9">
                  <c:v>-0.0329832479901816</c:v>
                </c:pt>
                <c:pt idx="10">
                  <c:v>-0.0341495072957687</c:v>
                </c:pt>
                <c:pt idx="11">
                  <c:v>-0.035190431818152</c:v>
                </c:pt>
                <c:pt idx="12">
                  <c:v>-0.0376034373276745</c:v>
                </c:pt>
                <c:pt idx="13">
                  <c:v>-0.0391338278284297</c:v>
                </c:pt>
                <c:pt idx="14">
                  <c:v>-0.0377961200759029</c:v>
                </c:pt>
                <c:pt idx="15">
                  <c:v>-0.0366960886706381</c:v>
                </c:pt>
                <c:pt idx="16">
                  <c:v>-0.0369881823304223</c:v>
                </c:pt>
                <c:pt idx="17">
                  <c:v>-0.0368794289308085</c:v>
                </c:pt>
                <c:pt idx="18">
                  <c:v>-0.0367738243368561</c:v>
                </c:pt>
                <c:pt idx="19">
                  <c:v>-0.035642816625059</c:v>
                </c:pt>
                <c:pt idx="20">
                  <c:v>-0.0354777272368196</c:v>
                </c:pt>
                <c:pt idx="21">
                  <c:v>-0.0346369766169254</c:v>
                </c:pt>
                <c:pt idx="22">
                  <c:v>-0.0331738199974981</c:v>
                </c:pt>
                <c:pt idx="23">
                  <c:v>-0.0328377972800249</c:v>
                </c:pt>
                <c:pt idx="24">
                  <c:v>-0.0318599081230463</c:v>
                </c:pt>
                <c:pt idx="25">
                  <c:v>-0.0326203748352121</c:v>
                </c:pt>
                <c:pt idx="26">
                  <c:v>-0.0326786906660223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319377"/>
        <c:axId val="49555579"/>
      </c:lineChart>
      <c:catAx>
        <c:axId val="543193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49555579"/>
        <c:crosses val="autoZero"/>
        <c:auto val="1"/>
        <c:lblAlgn val="ctr"/>
        <c:lblOffset val="100"/>
      </c:catAx>
      <c:valAx>
        <c:axId val="49555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4319377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-0.0274818946964399</c:v>
                </c:pt>
                <c:pt idx="27">
                  <c:v>-0.0374593105699477</c:v>
                </c:pt>
                <c:pt idx="28">
                  <c:v>-0.0283916725035005</c:v>
                </c:pt>
                <c:pt idx="29">
                  <c:v>-0.0318213260111781</c:v>
                </c:pt>
                <c:pt idx="30">
                  <c:v>-0.0329832479901816</c:v>
                </c:pt>
                <c:pt idx="31">
                  <c:v>-0.0341495072957687</c:v>
                </c:pt>
                <c:pt idx="32">
                  <c:v>-0.035190431818152</c:v>
                </c:pt>
                <c:pt idx="33">
                  <c:v>-0.0376034373276745</c:v>
                </c:pt>
                <c:pt idx="34">
                  <c:v>-0.0391338278284297</c:v>
                </c:pt>
                <c:pt idx="35">
                  <c:v>-0.0377961200759029</c:v>
                </c:pt>
                <c:pt idx="36">
                  <c:v>-0.0366960886706381</c:v>
                </c:pt>
                <c:pt idx="37">
                  <c:v>-0.0369881823304223</c:v>
                </c:pt>
                <c:pt idx="38">
                  <c:v>-0.0368794289308085</c:v>
                </c:pt>
                <c:pt idx="39">
                  <c:v>-0.0367738243368561</c:v>
                </c:pt>
                <c:pt idx="40">
                  <c:v>-0.035642816625059</c:v>
                </c:pt>
                <c:pt idx="41">
                  <c:v>-0.0354777272368196</c:v>
                </c:pt>
                <c:pt idx="42">
                  <c:v>-0.0346369766169254</c:v>
                </c:pt>
                <c:pt idx="43">
                  <c:v>-0.0331738199974981</c:v>
                </c:pt>
                <c:pt idx="44">
                  <c:v>-0.0328377972800249</c:v>
                </c:pt>
                <c:pt idx="45">
                  <c:v>-0.0318599081230463</c:v>
                </c:pt>
                <c:pt idx="46">
                  <c:v>-0.0326203748352121</c:v>
                </c:pt>
                <c:pt idx="47">
                  <c:v>-0.0326786906660224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-0.0322952263449321</c:v>
                </c:pt>
                <c:pt idx="28">
                  <c:v>-0.0247741380451382</c:v>
                </c:pt>
                <c:pt idx="29">
                  <c:v>-0.0269065812956329</c:v>
                </c:pt>
                <c:pt idx="30">
                  <c:v>-0.0299127629190723</c:v>
                </c:pt>
                <c:pt idx="31">
                  <c:v>-0.0351340473668846</c:v>
                </c:pt>
                <c:pt idx="32">
                  <c:v>-0.0409590797511314</c:v>
                </c:pt>
                <c:pt idx="33">
                  <c:v>-0.046094913184881</c:v>
                </c:pt>
                <c:pt idx="34">
                  <c:v>-0.0477528435806169</c:v>
                </c:pt>
                <c:pt idx="35">
                  <c:v>-0.0485277996525847</c:v>
                </c:pt>
                <c:pt idx="36">
                  <c:v>-0.0488174421828358</c:v>
                </c:pt>
                <c:pt idx="37">
                  <c:v>-0.0488548228462655</c:v>
                </c:pt>
                <c:pt idx="38">
                  <c:v>-0.0493016738919999</c:v>
                </c:pt>
                <c:pt idx="39">
                  <c:v>-0.0486532142764755</c:v>
                </c:pt>
                <c:pt idx="40">
                  <c:v>-0.0485249435696963</c:v>
                </c:pt>
                <c:pt idx="41">
                  <c:v>-0.0473450447125634</c:v>
                </c:pt>
                <c:pt idx="42">
                  <c:v>-0.0470129265935862</c:v>
                </c:pt>
                <c:pt idx="43">
                  <c:v>-0.0476820811443064</c:v>
                </c:pt>
                <c:pt idx="44">
                  <c:v>-0.0471665522816617</c:v>
                </c:pt>
                <c:pt idx="45">
                  <c:v>-0.0470170704716083</c:v>
                </c:pt>
                <c:pt idx="46">
                  <c:v>-0.045687271856494</c:v>
                </c:pt>
                <c:pt idx="47">
                  <c:v>-0.0453919195696362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-0.0329752372067716</c:v>
                </c:pt>
                <c:pt idx="28">
                  <c:v>-0.0272910904029854</c:v>
                </c:pt>
                <c:pt idx="29">
                  <c:v>-0.0301869419381394</c:v>
                </c:pt>
                <c:pt idx="30">
                  <c:v>-0.0311274247307991</c:v>
                </c:pt>
                <c:pt idx="31">
                  <c:v>-0.0349361920298933</c:v>
                </c:pt>
                <c:pt idx="32">
                  <c:v>-0.038950917299043</c:v>
                </c:pt>
                <c:pt idx="33">
                  <c:v>-0.0439498918863441</c:v>
                </c:pt>
                <c:pt idx="34">
                  <c:v>-0.0440185114495501</c:v>
                </c:pt>
                <c:pt idx="35">
                  <c:v>-0.0434219124302822</c:v>
                </c:pt>
                <c:pt idx="36">
                  <c:v>-0.0423941960185906</c:v>
                </c:pt>
                <c:pt idx="37">
                  <c:v>-0.0409508140421614</c:v>
                </c:pt>
                <c:pt idx="38">
                  <c:v>-0.0393910732131709</c:v>
                </c:pt>
                <c:pt idx="39">
                  <c:v>-0.0390453319616164</c:v>
                </c:pt>
                <c:pt idx="40">
                  <c:v>-0.0382560326732674</c:v>
                </c:pt>
                <c:pt idx="41">
                  <c:v>-0.0363222026488246</c:v>
                </c:pt>
                <c:pt idx="42">
                  <c:v>-0.0353928796591551</c:v>
                </c:pt>
                <c:pt idx="43">
                  <c:v>-0.0337062568391441</c:v>
                </c:pt>
                <c:pt idx="44">
                  <c:v>-0.0327211966272604</c:v>
                </c:pt>
                <c:pt idx="45">
                  <c:v>-0.0316431411333761</c:v>
                </c:pt>
                <c:pt idx="46">
                  <c:v>-0.032371885668275</c:v>
                </c:pt>
                <c:pt idx="47">
                  <c:v>-0.032739782613832</c:v>
                </c:pt>
              </c:numCache>
            </c:numRef>
          </c:yVal>
          <c:smooth val="0"/>
        </c:ser>
        <c:axId val="36372556"/>
        <c:axId val="32953349"/>
      </c:scatterChart>
      <c:valAx>
        <c:axId val="36372556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953349"/>
        <c:crosses val="autoZero"/>
        <c:crossBetween val="midCat"/>
        <c:majorUnit val="2"/>
      </c:valAx>
      <c:valAx>
        <c:axId val="32953349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3725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result'!$C$148:$C$159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-0.0136307839254516</c:v>
                </c:pt>
                <c:pt idx="6">
                  <c:v>-0.0148050320854004</c:v>
                </c:pt>
                <c:pt idx="7">
                  <c:v>-0.0133118246357224</c:v>
                </c:pt>
                <c:pt idx="8">
                  <c:v>-0.0138548908202009</c:v>
                </c:pt>
                <c:pt idx="9">
                  <c:v>-0.0139299176734979</c:v>
                </c:pt>
                <c:pt idx="10">
                  <c:v>-0.0141689084664369</c:v>
                </c:pt>
                <c:pt idx="11">
                  <c:v>-0.014192600837034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result'!$D$148:$D$159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-0.0767147566851233</c:v>
                </c:pt>
                <c:pt idx="6">
                  <c:v>-0.0933636426570819</c:v>
                </c:pt>
                <c:pt idx="7">
                  <c:v>-0.0843576246130737</c:v>
                </c:pt>
                <c:pt idx="8">
                  <c:v>-0.0882390982973955</c:v>
                </c:pt>
                <c:pt idx="9">
                  <c:v>-0.0907243998649859</c:v>
                </c:pt>
                <c:pt idx="10">
                  <c:v>-0.0927535868767443</c:v>
                </c:pt>
                <c:pt idx="11">
                  <c:v>-0.0950232886119588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result'!$E$148:$E$159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0.0515756859534648</c:v>
                </c:pt>
                <c:pt idx="6">
                  <c:v>0.0591499427969278</c:v>
                </c:pt>
                <c:pt idx="7">
                  <c:v>0.0571866404113615</c:v>
                </c:pt>
                <c:pt idx="8">
                  <c:v>0.0579092822488276</c:v>
                </c:pt>
                <c:pt idx="9">
                  <c:v>0.0590553829955024</c:v>
                </c:pt>
                <c:pt idx="10">
                  <c:v>0.0600041683301302</c:v>
                </c:pt>
                <c:pt idx="11">
                  <c:v>0.0611292715119691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result'!$F$148:$F$159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0.0115594213756067</c:v>
                </c:pt>
                <c:pt idx="7">
                  <c:v>0.0120911363339341</c:v>
                </c:pt>
                <c:pt idx="8">
                  <c:v>0.0123633808575908</c:v>
                </c:pt>
                <c:pt idx="9">
                  <c:v>0.0126156865527998</c:v>
                </c:pt>
                <c:pt idx="10">
                  <c:v>0.0127688197172824</c:v>
                </c:pt>
                <c:pt idx="11">
                  <c:v>0.0128961861188716</c:v>
                </c:pt>
              </c:numCache>
            </c:numRef>
          </c:val>
        </c:ser>
        <c:gapWidth val="100"/>
        <c:overlap val="100"/>
        <c:axId val="76235053"/>
        <c:axId val="58344613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result'!$G$148:$G$159</c:f>
              <c:numCache>
                <c:formatCode>General</c:formatCode>
                <c:ptCount val="12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-0.0274818946964398</c:v>
                </c:pt>
                <c:pt idx="6">
                  <c:v>-0.0374593105699478</c:v>
                </c:pt>
                <c:pt idx="7">
                  <c:v>-0.0283916725035005</c:v>
                </c:pt>
                <c:pt idx="8">
                  <c:v>-0.031821326011178</c:v>
                </c:pt>
                <c:pt idx="9">
                  <c:v>-0.0329832479901816</c:v>
                </c:pt>
                <c:pt idx="10">
                  <c:v>-0.0341495072957687</c:v>
                </c:pt>
                <c:pt idx="11">
                  <c:v>-0.035190431818152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235053"/>
        <c:axId val="58344613"/>
      </c:lineChart>
      <c:catAx>
        <c:axId val="762350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8344613"/>
        <c:crosses val="autoZero"/>
        <c:auto val="1"/>
        <c:lblAlgn val="ctr"/>
        <c:lblOffset val="100"/>
      </c:catAx>
      <c:valAx>
        <c:axId val="58344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7623505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9.wmf"/><Relationship Id="rId2" Type="http://schemas.openxmlformats.org/officeDocument/2006/relationships/image" Target="../media/image20.wmf"/><Relationship Id="rId3" Type="http://schemas.openxmlformats.org/officeDocument/2006/relationships/chart" Target="../charts/chart14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Relationship Id="rId3" Type="http://schemas.openxmlformats.org/officeDocument/2006/relationships/chart" Target="../charts/chart143.xml"/><Relationship Id="rId4" Type="http://schemas.openxmlformats.org/officeDocument/2006/relationships/chart" Target="../charts/chart144.xml"/><Relationship Id="rId5" Type="http://schemas.openxmlformats.org/officeDocument/2006/relationships/chart" Target="../charts/chart145.xml"/><Relationship Id="rId6" Type="http://schemas.openxmlformats.org/officeDocument/2006/relationships/chart" Target="../charts/chart1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109080</xdr:colOff>
      <xdr:row>142</xdr:row>
      <xdr:rowOff>141840</xdr:rowOff>
    </xdr:to>
    <xdr:graphicFrame>
      <xdr:nvGraphicFramePr>
        <xdr:cNvPr id="0" name=""/>
        <xdr:cNvGraphicFramePr/>
      </xdr:nvGraphicFramePr>
      <xdr:xfrm>
        <a:off x="2813760" y="19997280"/>
        <a:ext cx="594684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255960</xdr:colOff>
      <xdr:row>143</xdr:row>
      <xdr:rowOff>116280</xdr:rowOff>
    </xdr:to>
    <xdr:graphicFrame>
      <xdr:nvGraphicFramePr>
        <xdr:cNvPr id="1" name=""/>
        <xdr:cNvGraphicFramePr/>
      </xdr:nvGraphicFramePr>
      <xdr:xfrm>
        <a:off x="12028320" y="20135160"/>
        <a:ext cx="593568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376560</xdr:colOff>
      <xdr:row>142</xdr:row>
      <xdr:rowOff>101880</xdr:rowOff>
    </xdr:to>
    <xdr:graphicFrame>
      <xdr:nvGraphicFramePr>
        <xdr:cNvPr id="2" name=""/>
        <xdr:cNvGraphicFramePr/>
      </xdr:nvGraphicFramePr>
      <xdr:xfrm>
        <a:off x="18036360" y="19958040"/>
        <a:ext cx="596448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768600</xdr:colOff>
      <xdr:row>21</xdr:row>
      <xdr:rowOff>136440</xdr:rowOff>
    </xdr:to>
    <xdr:graphicFrame>
      <xdr:nvGraphicFramePr>
        <xdr:cNvPr id="3" name=""/>
        <xdr:cNvGraphicFramePr/>
      </xdr:nvGraphicFramePr>
      <xdr:xfrm>
        <a:off x="12033000" y="460800"/>
        <a:ext cx="3704760" cy="359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763920</xdr:colOff>
      <xdr:row>26</xdr:row>
      <xdr:rowOff>59040</xdr:rowOff>
    </xdr:to>
    <xdr:graphicFrame>
      <xdr:nvGraphicFramePr>
        <xdr:cNvPr id="4" name=""/>
        <xdr:cNvGraphicFramePr/>
      </xdr:nvGraphicFramePr>
      <xdr:xfrm>
        <a:off x="11188800" y="1212480"/>
        <a:ext cx="3703680" cy="35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771120</xdr:colOff>
      <xdr:row>26</xdr:row>
      <xdr:rowOff>15480</xdr:rowOff>
    </xdr:to>
    <xdr:graphicFrame>
      <xdr:nvGraphicFramePr>
        <xdr:cNvPr id="5" name=""/>
        <xdr:cNvGraphicFramePr/>
      </xdr:nvGraphicFramePr>
      <xdr:xfrm>
        <a:off x="11196000" y="1168920"/>
        <a:ext cx="3703680" cy="35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570960</xdr:colOff>
      <xdr:row>35</xdr:row>
      <xdr:rowOff>44280</xdr:rowOff>
    </xdr:to>
    <xdr:graphicFrame>
      <xdr:nvGraphicFramePr>
        <xdr:cNvPr id="6" name="Chart 1"/>
        <xdr:cNvGraphicFramePr/>
      </xdr:nvGraphicFramePr>
      <xdr:xfrm>
        <a:off x="6141240" y="46080"/>
        <a:ext cx="7371000" cy="68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245880</xdr:colOff>
      <xdr:row>83</xdr:row>
      <xdr:rowOff>155160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62080" y="13689000"/>
          <a:ext cx="10132560" cy="1257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424800</xdr:colOff>
      <xdr:row>73</xdr:row>
      <xdr:rowOff>114120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10840" y="7844400"/>
          <a:ext cx="13293360" cy="543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717840</xdr:colOff>
      <xdr:row>36</xdr:row>
      <xdr:rowOff>144000</xdr:rowOff>
    </xdr:to>
    <xdr:graphicFrame>
      <xdr:nvGraphicFramePr>
        <xdr:cNvPr id="9" name="Chart 1"/>
        <xdr:cNvGraphicFramePr/>
      </xdr:nvGraphicFramePr>
      <xdr:xfrm>
        <a:off x="6714000" y="327960"/>
        <a:ext cx="13830840" cy="69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643680</xdr:colOff>
      <xdr:row>41</xdr:row>
      <xdr:rowOff>88560</xdr:rowOff>
    </xdr:to>
    <xdr:graphicFrame>
      <xdr:nvGraphicFramePr>
        <xdr:cNvPr id="10" name="Chart 1"/>
        <xdr:cNvGraphicFramePr/>
      </xdr:nvGraphicFramePr>
      <xdr:xfrm>
        <a:off x="10770840" y="1496520"/>
        <a:ext cx="13830480" cy="70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639720</xdr:colOff>
      <xdr:row>192</xdr:row>
      <xdr:rowOff>82440</xdr:rowOff>
    </xdr:to>
    <xdr:graphicFrame>
      <xdr:nvGraphicFramePr>
        <xdr:cNvPr id="11" name=""/>
        <xdr:cNvGraphicFramePr/>
      </xdr:nvGraphicFramePr>
      <xdr:xfrm>
        <a:off x="6636600" y="24466680"/>
        <a:ext cx="6395040" cy="86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640080</xdr:colOff>
      <xdr:row>41</xdr:row>
      <xdr:rowOff>93600</xdr:rowOff>
    </xdr:to>
    <xdr:graphicFrame>
      <xdr:nvGraphicFramePr>
        <xdr:cNvPr id="12" name="Chart 1"/>
        <xdr:cNvGraphicFramePr/>
      </xdr:nvGraphicFramePr>
      <xdr:xfrm>
        <a:off x="26463960" y="1501560"/>
        <a:ext cx="13830480" cy="70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374760</xdr:colOff>
      <xdr:row>159</xdr:row>
      <xdr:rowOff>128520</xdr:rowOff>
    </xdr:to>
    <xdr:graphicFrame>
      <xdr:nvGraphicFramePr>
        <xdr:cNvPr id="13" name=""/>
        <xdr:cNvGraphicFramePr/>
      </xdr:nvGraphicFramePr>
      <xdr:xfrm>
        <a:off x="12103920" y="18489960"/>
        <a:ext cx="7271640" cy="935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150120</xdr:colOff>
      <xdr:row>84</xdr:row>
      <xdr:rowOff>110160</xdr:rowOff>
    </xdr:from>
    <xdr:to>
      <xdr:col>33</xdr:col>
      <xdr:colOff>801000</xdr:colOff>
      <xdr:row>142</xdr:row>
      <xdr:rowOff>39240</xdr:rowOff>
    </xdr:to>
    <xdr:graphicFrame>
      <xdr:nvGraphicFramePr>
        <xdr:cNvPr id="14" name="Chart 1"/>
        <xdr:cNvGraphicFramePr/>
      </xdr:nvGraphicFramePr>
      <xdr:xfrm>
        <a:off x="20803320" y="15635880"/>
        <a:ext cx="7260120" cy="93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360</xdr:colOff>
      <xdr:row>163</xdr:row>
      <xdr:rowOff>150480</xdr:rowOff>
    </xdr:from>
    <xdr:to>
      <xdr:col>30</xdr:col>
      <xdr:colOff>663120</xdr:colOff>
      <xdr:row>221</xdr:row>
      <xdr:rowOff>77760</xdr:rowOff>
    </xdr:to>
    <xdr:graphicFrame>
      <xdr:nvGraphicFramePr>
        <xdr:cNvPr id="15" name=""/>
        <xdr:cNvGraphicFramePr/>
      </xdr:nvGraphicFramePr>
      <xdr:xfrm>
        <a:off x="18175320" y="28518120"/>
        <a:ext cx="7271640" cy="935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X915" activePane="bottomRight" state="frozen"/>
      <selection pane="topLeft" activeCell="A1" activeCellId="0" sqref="A1"/>
      <selection pane="topRight" activeCell="X1" activeCellId="0" sqref="X1"/>
      <selection pane="bottomLeft" activeCell="A915" activeCellId="0" sqref="A915"/>
      <selection pane="bottomRight" activeCell="Z930" activeCellId="0" sqref="Z930"/>
    </sheetView>
  </sheetViews>
  <sheetFormatPr defaultColWidth="11.992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4463803318.74889</v>
      </c>
      <c r="F33" s="9" t="n">
        <f aca="false">E33/$B$14*100</f>
        <v>87.1083906758408</v>
      </c>
      <c r="G33" s="10" t="n">
        <f aca="false">AVERAGE(E31:E34)/AVERAGE(E27:E30)-1</f>
        <v>-0.112455706638967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4673520914.97293</v>
      </c>
      <c r="F34" s="9" t="n">
        <f aca="false">E34/$B$14*100</f>
        <v>91.2009012546005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90.9983518196867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4776269551.06131</v>
      </c>
      <c r="F37" s="9" t="n">
        <f aca="false">E37/$B$14*100</f>
        <v>93.2059780231497</v>
      </c>
      <c r="G37" s="10" t="n">
        <f aca="false">AVERAGE(E35:E38)/AVERAGE(E31:E34)-1</f>
        <v>0.0570000000000002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4884878445.7959</v>
      </c>
      <c r="F38" s="9" t="n">
        <f aca="false">E38/$B$14*100</f>
        <v>95.3254141536968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93.4617474265765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94.6382858924737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5015083028.61438</v>
      </c>
      <c r="F41" s="9" t="n">
        <f aca="false">E41/$B$14*100</f>
        <v>97.8662769243072</v>
      </c>
      <c r="G41" s="10" t="n">
        <f aca="false">AVERAGE(E39:E42)/AVERAGE(E35:E38)-1</f>
        <v>0.0460000000000003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5192854702.45973</v>
      </c>
      <c r="F42" s="9" t="n">
        <f aca="false">E42/$B$14*100</f>
        <v>101.335382373326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98.1348347979057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5165535519.47281</v>
      </c>
      <c r="F45" s="9" t="n">
        <f aca="false">E45/$B$14*100</f>
        <v>100.802265232036</v>
      </c>
      <c r="G45" s="10" t="n">
        <f aca="false">AVERAGE(E43:E46)/AVERAGE(E39:E42)-1</f>
        <v>0.0349999999999999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5303591052.89101</v>
      </c>
      <c r="F46" s="9" t="n">
        <f aca="false">E46/$B$14*100</f>
        <v>103.496334500152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5179710425.05525</v>
      </c>
      <c r="F47" s="6" t="n">
        <f aca="false">E47/$B$14*100</f>
        <v>101.078879841843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5194963376.03608</v>
      </c>
      <c r="F48" s="9" t="n">
        <f aca="false">E48/$B$14*100</f>
        <v>101.376531848018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5320501585.05699</v>
      </c>
      <c r="F49" s="9" t="n">
        <f aca="false">E49/$B$14*100</f>
        <v>103.826333188998</v>
      </c>
      <c r="G49" s="10" t="n">
        <f aca="false">AVERAGE(E47:E50)/AVERAGE(E43:E46)-1</f>
        <v>0.03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5462698784.47774</v>
      </c>
      <c r="F50" s="9" t="n">
        <f aca="false">E50/$B$14*100</f>
        <v>106.601224535157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5350000000</v>
      </c>
      <c r="F51" s="6" t="n">
        <f aca="false">E51/$B$14*100</f>
        <v>104.40197670859</v>
      </c>
      <c r="G51" s="7"/>
      <c r="H51" s="2" t="n">
        <f aca="false">H50</f>
        <v>52</v>
      </c>
      <c r="K51" s="6" t="n">
        <f aca="false">'High scenario'!AG54</f>
        <v>5611131301.8365</v>
      </c>
      <c r="L51" s="6" t="n">
        <f aca="false">K51/$B$14*100</f>
        <v>109.49779429592</v>
      </c>
      <c r="M51" s="7"/>
      <c r="O51" s="5" t="n">
        <f aca="false">O47+1</f>
        <v>2025</v>
      </c>
      <c r="P51" s="6" t="n">
        <f aca="false">'Low scenario'!AG54</f>
        <v>5239325893.74243</v>
      </c>
      <c r="Q51" s="6" t="n">
        <f aca="false">P51/$B$14*100</f>
        <v>102.242239238731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5400000000</v>
      </c>
      <c r="F52" s="9" t="n">
        <f aca="false">E52/$B$14*100</f>
        <v>105.377696117082</v>
      </c>
      <c r="G52" s="7"/>
      <c r="H52" s="2" t="n">
        <f aca="false">H51</f>
        <v>52</v>
      </c>
      <c r="K52" s="9" t="n">
        <f aca="false">'High scenario'!AG55</f>
        <v>5664457299.73679</v>
      </c>
      <c r="L52" s="9" t="n">
        <f aca="false">K52/$B$14*100</f>
        <v>110.53841851849</v>
      </c>
      <c r="M52" s="7"/>
      <c r="O52" s="7" t="n">
        <f aca="false">O48+1</f>
        <v>2025</v>
      </c>
      <c r="P52" s="9" t="n">
        <f aca="false">'Low scenario'!AG55</f>
        <v>5275771128.91175</v>
      </c>
      <c r="Q52" s="9" t="n">
        <f aca="false">P52/$B$14*100</f>
        <v>102.953445704766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5450000000</v>
      </c>
      <c r="F53" s="9" t="n">
        <f aca="false">E53/$B$14*100</f>
        <v>106.353415525573</v>
      </c>
      <c r="G53" s="10" t="n">
        <f aca="false">AVERAGE(E51:E54)/AVERAGE(E47:E50)-1</f>
        <v>0.0249999999999999</v>
      </c>
      <c r="H53" s="2" t="n">
        <f aca="false">H52</f>
        <v>52</v>
      </c>
      <c r="K53" s="9" t="n">
        <f aca="false">'High scenario'!AG56</f>
        <v>5721971337.88412</v>
      </c>
      <c r="L53" s="9" t="n">
        <f aca="false">K53/$B$14*100</f>
        <v>111.660769784112</v>
      </c>
      <c r="M53" s="10" t="n">
        <f aca="false">AVERAGE(K51:K54)/AVERAGE(K47:K50)-1</f>
        <v>0.064704171256232</v>
      </c>
      <c r="O53" s="7" t="n">
        <f aca="false">O49+1</f>
        <v>2025</v>
      </c>
      <c r="P53" s="9" t="n">
        <f aca="false">'Low scenario'!AG56</f>
        <v>5320667636.49798</v>
      </c>
      <c r="Q53" s="9" t="n">
        <f aca="false">P53/$B$14*100</f>
        <v>103.829573581273</v>
      </c>
      <c r="R53" s="10" t="n">
        <f aca="false">AVERAGE(P51:P54)/AVERAGE(P47:P50)-1</f>
        <v>0.0305530096257698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5486821024.89171</v>
      </c>
      <c r="F54" s="9" t="n">
        <f aca="false">E54/$B$14*100</f>
        <v>107.071955298121</v>
      </c>
      <c r="G54" s="7"/>
      <c r="H54" s="2" t="n">
        <f aca="false">H53</f>
        <v>52</v>
      </c>
      <c r="K54" s="9" t="n">
        <f aca="false">'High scenario'!AG57</f>
        <v>5777235842.15851</v>
      </c>
      <c r="L54" s="9" t="n">
        <f aca="false">K54/$B$14*100</f>
        <v>112.739222772535</v>
      </c>
      <c r="M54" s="7"/>
      <c r="O54" s="7" t="n">
        <f aca="false">O50+1</f>
        <v>2025</v>
      </c>
      <c r="P54" s="9" t="n">
        <f aca="false">'Low scenario'!AG57</f>
        <v>5378653092.17494</v>
      </c>
      <c r="Q54" s="9" t="n">
        <f aca="false">P54/$B$14*100</f>
        <v>104.961124271558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6307243221.24139</v>
      </c>
      <c r="F55" s="6" t="n">
        <f aca="false">E55/$B$14*100</f>
        <v>123.081992500833</v>
      </c>
      <c r="G55" s="7"/>
      <c r="H55" s="2" t="n">
        <f aca="false">H54</f>
        <v>52</v>
      </c>
      <c r="K55" s="6" t="n">
        <f aca="false">'High scenario'!AG58</f>
        <v>5847923604.14201</v>
      </c>
      <c r="L55" s="6" t="n">
        <f aca="false">K55/$B$14*100</f>
        <v>114.118651198738</v>
      </c>
      <c r="M55" s="7"/>
      <c r="O55" s="5" t="n">
        <f aca="false">O51+1</f>
        <v>2026</v>
      </c>
      <c r="P55" s="6" t="n">
        <f aca="false">'Low scenario'!AG58</f>
        <v>5440181480.49482</v>
      </c>
      <c r="Q55" s="6" t="n">
        <f aca="false">P55/$B$14*100</f>
        <v>106.161813124696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6324373142.97285</v>
      </c>
      <c r="F56" s="9" t="n">
        <f aca="false">E56/$B$14*100</f>
        <v>123.416272442819</v>
      </c>
      <c r="G56" s="7"/>
      <c r="H56" s="2" t="n">
        <f aca="false">H55</f>
        <v>52</v>
      </c>
      <c r="K56" s="9" t="n">
        <f aca="false">'High scenario'!AG59</f>
        <v>5882207962.41455</v>
      </c>
      <c r="L56" s="9" t="n">
        <f aca="false">K56/$B$14*100</f>
        <v>114.787689474222</v>
      </c>
      <c r="M56" s="7"/>
      <c r="O56" s="7" t="n">
        <f aca="false">O52+1</f>
        <v>2026</v>
      </c>
      <c r="P56" s="9" t="n">
        <f aca="false">'Low scenario'!AG59</f>
        <v>5487664518.04086</v>
      </c>
      <c r="Q56" s="9" t="n">
        <f aca="false">P56/$B$14*100</f>
        <v>107.088415550852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6363416530.63594</v>
      </c>
      <c r="F57" s="9" t="n">
        <f aca="false">E57/$B$14*100</f>
        <v>124.178180265142</v>
      </c>
      <c r="G57" s="10" t="n">
        <f aca="false">AVERAGE(E55:E58)/AVERAGE(E51:E54)-1</f>
        <v>0.173826426772867</v>
      </c>
      <c r="H57" s="2" t="n">
        <f aca="false">H56</f>
        <v>52</v>
      </c>
      <c r="K57" s="9" t="n">
        <f aca="false">'High scenario'!AG60</f>
        <v>5939253018.15529</v>
      </c>
      <c r="L57" s="9" t="n">
        <f aca="false">K57/$B$14*100</f>
        <v>115.900888835116</v>
      </c>
      <c r="M57" s="10" t="n">
        <f aca="false">AVERAGE(K55:K58)/AVERAGE(K51:K54)-1</f>
        <v>0.0393992850363822</v>
      </c>
      <c r="O57" s="7" t="n">
        <f aca="false">O53+1</f>
        <v>2026</v>
      </c>
      <c r="P57" s="9" t="n">
        <f aca="false">'Low scenario'!AG60</f>
        <v>5544549900.94954</v>
      </c>
      <c r="Q57" s="9" t="n">
        <f aca="false">P57/$B$14*100</f>
        <v>108.198498994121</v>
      </c>
      <c r="R57" s="10" t="n">
        <f aca="false">AVERAGE(P55:P58)/AVERAGE(P51:P54)-1</f>
        <v>0.0407897781550795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6461530736.86114</v>
      </c>
      <c r="F58" s="9" t="n">
        <f aca="false">E58/$B$14*100</f>
        <v>126.092818970396</v>
      </c>
      <c r="G58" s="7"/>
      <c r="H58" s="2" t="n">
        <f aca="false">H57</f>
        <v>52</v>
      </c>
      <c r="K58" s="9" t="n">
        <f aca="false">'High scenario'!AG61</f>
        <v>6002721867.54935</v>
      </c>
      <c r="L58" s="9" t="n">
        <f aca="false">K58/$B$14*100</f>
        <v>117.139444598884</v>
      </c>
      <c r="M58" s="7"/>
      <c r="O58" s="7" t="n">
        <f aca="false">O54+1</f>
        <v>2026</v>
      </c>
      <c r="P58" s="9" t="n">
        <f aca="false">'Low scenario'!AG61</f>
        <v>5607353245.6077</v>
      </c>
      <c r="Q58" s="9" t="n">
        <f aca="false">P58/$B$14*100</f>
        <v>109.424067840144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6436407113.95688</v>
      </c>
      <c r="F59" s="6" t="n">
        <f aca="false">E59/$B$14*100</f>
        <v>125.602546840809</v>
      </c>
      <c r="G59" s="7"/>
      <c r="H59" s="2" t="n">
        <f aca="false">H58</f>
        <v>52</v>
      </c>
      <c r="K59" s="6" t="n">
        <f aca="false">'High scenario'!AG62</f>
        <v>6068033356.63308</v>
      </c>
      <c r="L59" s="6" t="n">
        <f aca="false">K59/$B$14*100</f>
        <v>118.413958348814</v>
      </c>
      <c r="M59" s="7"/>
      <c r="O59" s="5" t="n">
        <f aca="false">O55+1</f>
        <v>2027</v>
      </c>
      <c r="P59" s="6" t="n">
        <f aca="false">'Low scenario'!AG62</f>
        <v>5613528137.64485</v>
      </c>
      <c r="Q59" s="6" t="n">
        <f aca="false">P59/$B$14*100</f>
        <v>109.544567080264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6470796232.88772</v>
      </c>
      <c r="F60" s="9" t="n">
        <f aca="false">E60/$B$14*100</f>
        <v>126.273629456444</v>
      </c>
      <c r="G60" s="7"/>
      <c r="H60" s="2" t="n">
        <f aca="false">H59</f>
        <v>52</v>
      </c>
      <c r="K60" s="9" t="n">
        <f aca="false">'High scenario'!AG63</f>
        <v>6113907868.91586</v>
      </c>
      <c r="L60" s="9" t="n">
        <f aca="false">K60/$B$14*100</f>
        <v>119.309171388602</v>
      </c>
      <c r="M60" s="7"/>
      <c r="O60" s="7" t="n">
        <f aca="false">O56+1</f>
        <v>2027</v>
      </c>
      <c r="P60" s="9" t="n">
        <f aca="false">'Low scenario'!AG63</f>
        <v>5669737834.45368</v>
      </c>
      <c r="Q60" s="9" t="n">
        <f aca="false">P60/$B$14*100</f>
        <v>110.6414649227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6532191715.10872</v>
      </c>
      <c r="F61" s="9" t="n">
        <f aca="false">E61/$B$14*100</f>
        <v>127.471724728379</v>
      </c>
      <c r="G61" s="10" t="n">
        <f aca="false">AVERAGE(E59:E62)/AVERAGE(E55:E58)-1</f>
        <v>0.0231269371983311</v>
      </c>
      <c r="H61" s="2" t="n">
        <f aca="false">H60</f>
        <v>52</v>
      </c>
      <c r="K61" s="9" t="n">
        <f aca="false">'High scenario'!AG64</f>
        <v>6158536287.75002</v>
      </c>
      <c r="L61" s="9" t="n">
        <f aca="false">K61/$B$14*100</f>
        <v>120.180067677137</v>
      </c>
      <c r="M61" s="10" t="n">
        <f aca="false">AVERAGE(K59:K62)/AVERAGE(K55:K58)-1</f>
        <v>0.0376351327739297</v>
      </c>
      <c r="O61" s="7" t="n">
        <f aca="false">O57+1</f>
        <v>2027</v>
      </c>
      <c r="P61" s="9" t="n">
        <f aca="false">'Low scenario'!AG64</f>
        <v>5728841305.62121</v>
      </c>
      <c r="Q61" s="9" t="n">
        <f aca="false">P61/$B$14*100</f>
        <v>111.794833001248</v>
      </c>
      <c r="R61" s="10" t="n">
        <f aca="false">AVERAGE(P59:P62)/AVERAGE(P55:P58)-1</f>
        <v>0.0307391495150806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6605900918.15389</v>
      </c>
      <c r="F62" s="9" t="n">
        <f aca="false">E62/$B$14*100</f>
        <v>128.910114728291</v>
      </c>
      <c r="G62" s="7"/>
      <c r="H62" s="2" t="n">
        <f aca="false">H61</f>
        <v>52</v>
      </c>
      <c r="K62" s="9" t="n">
        <f aca="false">'High scenario'!AG65</f>
        <v>6222531808.33169</v>
      </c>
      <c r="L62" s="9" t="n">
        <f aca="false">K62/$B$14*100</f>
        <v>121.428901106898</v>
      </c>
      <c r="M62" s="7"/>
      <c r="O62" s="7" t="n">
        <f aca="false">O58+1</f>
        <v>2027</v>
      </c>
      <c r="P62" s="9" t="n">
        <f aca="false">'Low scenario'!AG65</f>
        <v>5746354577.59966</v>
      </c>
      <c r="Q62" s="9" t="n">
        <f aca="false">P62/$B$14*100</f>
        <v>112.136593788759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6648606526.34095</v>
      </c>
      <c r="F63" s="6" t="n">
        <f aca="false">E63/$B$14*100</f>
        <v>129.743488543482</v>
      </c>
      <c r="G63" s="7"/>
      <c r="H63" s="2" t="n">
        <f aca="false">H62</f>
        <v>52</v>
      </c>
      <c r="K63" s="6" t="n">
        <f aca="false">'High scenario'!AG66</f>
        <v>6270098917.77699</v>
      </c>
      <c r="L63" s="6" t="n">
        <f aca="false">K63/$B$14*100</f>
        <v>122.357144144731</v>
      </c>
      <c r="M63" s="7"/>
      <c r="O63" s="5" t="n">
        <f aca="false">O59+1</f>
        <v>2028</v>
      </c>
      <c r="P63" s="6" t="n">
        <f aca="false">'Low scenario'!AG66</f>
        <v>5786433865.70339</v>
      </c>
      <c r="Q63" s="6" t="n">
        <f aca="false">P63/$B$14*100</f>
        <v>112.918716574385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6724176469.11984</v>
      </c>
      <c r="F64" s="9" t="n">
        <f aca="false">E64/$B$14*100</f>
        <v>131.218189740841</v>
      </c>
      <c r="G64" s="7"/>
      <c r="H64" s="2" t="n">
        <f aca="false">H63</f>
        <v>52</v>
      </c>
      <c r="K64" s="9" t="n">
        <f aca="false">'High scenario'!AG67</f>
        <v>6325104387.17714</v>
      </c>
      <c r="L64" s="9" t="n">
        <f aca="false">K64/$B$14*100</f>
        <v>123.430542226069</v>
      </c>
      <c r="M64" s="7"/>
      <c r="O64" s="7" t="n">
        <f aca="false">O60+1</f>
        <v>2028</v>
      </c>
      <c r="P64" s="9" t="n">
        <f aca="false">'Low scenario'!AG67</f>
        <v>5812030498.15291</v>
      </c>
      <c r="Q64" s="9" t="n">
        <f aca="false">P64/$B$14*100</f>
        <v>113.418219195846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6748089650.07059</v>
      </c>
      <c r="F65" s="9" t="n">
        <f aca="false">E65/$B$14*100</f>
        <v>131.684840836289</v>
      </c>
      <c r="G65" s="10" t="n">
        <f aca="false">AVERAGE(E63:E66)/AVERAGE(E59:E62)-1</f>
        <v>0.0353921798239192</v>
      </c>
      <c r="H65" s="2" t="n">
        <f aca="false">H64</f>
        <v>52</v>
      </c>
      <c r="K65" s="9" t="n">
        <f aca="false">'High scenario'!AG68</f>
        <v>6401887823.82117</v>
      </c>
      <c r="L65" s="9" t="n">
        <f aca="false">K65/$B$14*100</f>
        <v>124.928924013754</v>
      </c>
      <c r="M65" s="10" t="n">
        <f aca="false">AVERAGE(K63:K66)/AVERAGE(K59:K62)-1</f>
        <v>0.0351155889219472</v>
      </c>
      <c r="O65" s="7" t="n">
        <f aca="false">O61+1</f>
        <v>2028</v>
      </c>
      <c r="P65" s="9" t="n">
        <f aca="false">'Low scenario'!AG68</f>
        <v>5841952133.86995</v>
      </c>
      <c r="Q65" s="9" t="n">
        <f aca="false">P65/$B$14*100</f>
        <v>114.002121609904</v>
      </c>
      <c r="R65" s="10" t="n">
        <f aca="false">AVERAGE(P63:P66)/AVERAGE(P59:P62)-1</f>
        <v>0.0246996112293212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6846223133.47101</v>
      </c>
      <c r="F66" s="9" t="n">
        <f aca="false">E66/$B$14*100</f>
        <v>133.599855723823</v>
      </c>
      <c r="G66" s="7"/>
      <c r="H66" s="2" t="n">
        <f aca="false">H65</f>
        <v>52</v>
      </c>
      <c r="K66" s="9" t="n">
        <f aca="false">'High scenario'!AG69</f>
        <v>6428462730.87969</v>
      </c>
      <c r="L66" s="9" t="n">
        <f aca="false">K66/$B$14*100</f>
        <v>125.447517065671</v>
      </c>
      <c r="M66" s="7"/>
      <c r="O66" s="7" t="n">
        <f aca="false">O62+1</f>
        <v>2028</v>
      </c>
      <c r="P66" s="9" t="n">
        <f aca="false">'Low scenario'!AG69</f>
        <v>5880170517.59688</v>
      </c>
      <c r="Q66" s="9" t="n">
        <f aca="false">P66/$B$14*100</f>
        <v>114.747929985175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6907290409.28268</v>
      </c>
      <c r="F67" s="6" t="n">
        <f aca="false">E67/$B$14*100</f>
        <v>134.791546248486</v>
      </c>
      <c r="G67" s="7"/>
      <c r="H67" s="2" t="n">
        <f aca="false">H66</f>
        <v>52</v>
      </c>
      <c r="K67" s="6" t="n">
        <f aca="false">'High scenario'!AG70</f>
        <v>6480039970.08502</v>
      </c>
      <c r="L67" s="6" t="n">
        <f aca="false">K67/$B$14*100</f>
        <v>126.454015332252</v>
      </c>
      <c r="M67" s="7"/>
      <c r="O67" s="5" t="n">
        <f aca="false">O63+1</f>
        <v>2029</v>
      </c>
      <c r="P67" s="6" t="n">
        <f aca="false">'Low scenario'!AG70</f>
        <v>5878983208.91771</v>
      </c>
      <c r="Q67" s="6" t="n">
        <f aca="false">P67/$B$14*100</f>
        <v>114.724760382733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6935014205.74456</v>
      </c>
      <c r="F68" s="9" t="n">
        <f aca="false">E68/$B$14*100</f>
        <v>135.332559174184</v>
      </c>
      <c r="G68" s="7"/>
      <c r="H68" s="2" t="n">
        <f aca="false">H67</f>
        <v>52</v>
      </c>
      <c r="K68" s="9" t="n">
        <f aca="false">'High scenario'!AG71</f>
        <v>6555292999.54043</v>
      </c>
      <c r="L68" s="9" t="n">
        <f aca="false">K68/$B$14*100</f>
        <v>127.922532160001</v>
      </c>
      <c r="M68" s="7"/>
      <c r="O68" s="7" t="n">
        <f aca="false">O64+1</f>
        <v>2029</v>
      </c>
      <c r="P68" s="9" t="n">
        <f aca="false">'Low scenario'!AG71</f>
        <v>5924617765.15362</v>
      </c>
      <c r="Q68" s="9" t="n">
        <f aca="false">P68/$B$14*100</f>
        <v>115.615290827078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6951325754.92848</v>
      </c>
      <c r="F69" s="9" t="n">
        <f aca="false">E69/$B$14*100</f>
        <v>135.65086907661</v>
      </c>
      <c r="G69" s="10" t="n">
        <f aca="false">AVERAGE(E67:E70)/AVERAGE(E63:E66)-1</f>
        <v>0.0314451551103485</v>
      </c>
      <c r="H69" s="2" t="n">
        <f aca="false">H68</f>
        <v>52</v>
      </c>
      <c r="K69" s="9" t="n">
        <f aca="false">'High scenario'!AG72</f>
        <v>6621566466.73766</v>
      </c>
      <c r="L69" s="9" t="n">
        <f aca="false">K69/$B$14*100</f>
        <v>129.215818324248</v>
      </c>
      <c r="M69" s="10" t="n">
        <f aca="false">AVERAGE(K67:K70)/AVERAGE(K63:K66)-1</f>
        <v>0.0351500177373525</v>
      </c>
      <c r="O69" s="7" t="n">
        <f aca="false">O65+1</f>
        <v>2029</v>
      </c>
      <c r="P69" s="9" t="n">
        <f aca="false">'Low scenario'!AG72</f>
        <v>5905114708.86552</v>
      </c>
      <c r="Q69" s="9" t="n">
        <f aca="false">P69/$B$14*100</f>
        <v>115.234700616174</v>
      </c>
      <c r="R69" s="10" t="n">
        <f aca="false">AVERAGE(P67:P70)/AVERAGE(P63:P66)-1</f>
        <v>0.014943361646361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7021449918.69302</v>
      </c>
      <c r="F70" s="9" t="n">
        <f aca="false">E70/$B$14*100</f>
        <v>137.019299228396</v>
      </c>
      <c r="G70" s="7"/>
      <c r="H70" s="2" t="n">
        <f aca="false">H69</f>
        <v>52</v>
      </c>
      <c r="K70" s="9" t="n">
        <f aca="false">'High scenario'!AG73</f>
        <v>6662363092.44076</v>
      </c>
      <c r="L70" s="9" t="n">
        <f aca="false">K70/$B$14*100</f>
        <v>130.011939514238</v>
      </c>
      <c r="M70" s="7"/>
      <c r="O70" s="7" t="n">
        <f aca="false">O66+1</f>
        <v>2029</v>
      </c>
      <c r="P70" s="9" t="n">
        <f aca="false">'Low scenario'!AG73</f>
        <v>5960359297.96167</v>
      </c>
      <c r="Q70" s="9" t="n">
        <f aca="false">P70/$B$14*100</f>
        <v>116.312764972079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7047572258.21379</v>
      </c>
      <c r="F71" s="6" t="n">
        <f aca="false">E71/$B$14*100</f>
        <v>137.529060701709</v>
      </c>
      <c r="G71" s="7"/>
      <c r="H71" s="2" t="n">
        <f aca="false">H70</f>
        <v>52</v>
      </c>
      <c r="K71" s="6" t="n">
        <f aca="false">'High scenario'!AG74</f>
        <v>6706147850.53584</v>
      </c>
      <c r="L71" s="6" t="n">
        <f aca="false">K71/$B$14*100</f>
        <v>130.866372279627</v>
      </c>
      <c r="M71" s="7"/>
      <c r="O71" s="5" t="n">
        <f aca="false">O67+1</f>
        <v>2030</v>
      </c>
      <c r="P71" s="6" t="n">
        <f aca="false">'Low scenario'!AG74</f>
        <v>5971570296.03396</v>
      </c>
      <c r="Q71" s="6" t="n">
        <f aca="false">P71/$B$14*100</f>
        <v>116.531540740233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7081627203.19053</v>
      </c>
      <c r="F72" s="9" t="n">
        <f aca="false">E72/$B$14*100</f>
        <v>138.193622117087</v>
      </c>
      <c r="G72" s="7"/>
      <c r="H72" s="2" t="n">
        <f aca="false">H71</f>
        <v>52</v>
      </c>
      <c r="K72" s="9" t="n">
        <f aca="false">'High scenario'!AG75</f>
        <v>6781693108.48075</v>
      </c>
      <c r="L72" s="9" t="n">
        <f aca="false">K72/$B$14*100</f>
        <v>132.340591767554</v>
      </c>
      <c r="M72" s="7"/>
      <c r="O72" s="7" t="n">
        <f aca="false">O68+1</f>
        <v>2030</v>
      </c>
      <c r="P72" s="9" t="n">
        <f aca="false">'Low scenario'!AG75</f>
        <v>6032154737.81343</v>
      </c>
      <c r="Q72" s="9" t="n">
        <f aca="false">P72/$B$14*100</f>
        <v>117.71380905417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7108857478.53213</v>
      </c>
      <c r="F73" s="9" t="n">
        <f aca="false">E73/$B$14*100</f>
        <v>138.725004280074</v>
      </c>
      <c r="G73" s="10" t="n">
        <f aca="false">AVERAGE(E71:E74)/AVERAGE(E67:E70)-1</f>
        <v>0.0205085683763873</v>
      </c>
      <c r="H73" s="2" t="n">
        <f aca="false">H72</f>
        <v>52</v>
      </c>
      <c r="K73" s="9" t="n">
        <f aca="false">'High scenario'!AG76</f>
        <v>6858546874.77068</v>
      </c>
      <c r="L73" s="9" t="n">
        <f aca="false">K73/$B$14*100</f>
        <v>133.840345995249</v>
      </c>
      <c r="M73" s="10" t="n">
        <f aca="false">AVERAGE(K71:K74)/AVERAGE(K67:K70)-1</f>
        <v>0.0362769688412252</v>
      </c>
      <c r="O73" s="7" t="n">
        <f aca="false">O69+1</f>
        <v>2030</v>
      </c>
      <c r="P73" s="9" t="n">
        <f aca="false">'Low scenario'!AG76</f>
        <v>6015030213.16099</v>
      </c>
      <c r="Q73" s="9" t="n">
        <f aca="false">P73/$B$14*100</f>
        <v>117.379634432878</v>
      </c>
      <c r="R73" s="10" t="n">
        <f aca="false">AVERAGE(P71:P74)/AVERAGE(P67:P70)-1</f>
        <v>0.0156060447454123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7147470824.70673</v>
      </c>
      <c r="F74" s="9" t="n">
        <f aca="false">E74/$B$14*100</f>
        <v>139.478520105862</v>
      </c>
      <c r="G74" s="7"/>
      <c r="H74" s="2" t="n">
        <f aca="false">H73</f>
        <v>52</v>
      </c>
      <c r="K74" s="9" t="n">
        <f aca="false">'High scenario'!AG77</f>
        <v>6927657761.69807</v>
      </c>
      <c r="L74" s="9" t="n">
        <f aca="false">K74/$B$14*100</f>
        <v>135.189002669511</v>
      </c>
      <c r="M74" s="7"/>
      <c r="O74" s="7" t="n">
        <f aca="false">O70+1</f>
        <v>2030</v>
      </c>
      <c r="P74" s="9" t="n">
        <f aca="false">'Low scenario'!AG77</f>
        <v>6019700377.12457</v>
      </c>
      <c r="Q74" s="9" t="n">
        <f aca="false">P74/$B$14*100</f>
        <v>117.470769825281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7200545174.66187</v>
      </c>
      <c r="F75" s="6" t="n">
        <f aca="false">E75/$B$14*100</f>
        <v>140.514233572747</v>
      </c>
      <c r="G75" s="7"/>
      <c r="H75" s="2" t="n">
        <f aca="false">H74</f>
        <v>52</v>
      </c>
      <c r="K75" s="6" t="n">
        <f aca="false">'High scenario'!AG78</f>
        <v>6960786598.43234</v>
      </c>
      <c r="L75" s="6" t="n">
        <f aca="false">K75/$B$14*100</f>
        <v>135.835491649159</v>
      </c>
      <c r="M75" s="7"/>
      <c r="O75" s="5" t="n">
        <f aca="false">O71+1</f>
        <v>2031</v>
      </c>
      <c r="P75" s="6" t="n">
        <f aca="false">'Low scenario'!AG78</f>
        <v>6036833598.55127</v>
      </c>
      <c r="Q75" s="6" t="n">
        <f aca="false">P75/$B$14*100</f>
        <v>117.805114158801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7235308757.38701</v>
      </c>
      <c r="F76" s="9" t="n">
        <f aca="false">E76/$B$14*100</f>
        <v>141.19262362022</v>
      </c>
      <c r="G76" s="7"/>
      <c r="H76" s="2" t="n">
        <f aca="false">H75</f>
        <v>52</v>
      </c>
      <c r="K76" s="9" t="n">
        <f aca="false">'High scenario'!AG79</f>
        <v>7039165165.71234</v>
      </c>
      <c r="L76" s="9" t="n">
        <f aca="false">K76/$B$14*100</f>
        <v>137.365001435256</v>
      </c>
      <c r="M76" s="7"/>
      <c r="O76" s="7" t="n">
        <f aca="false">O72+1</f>
        <v>2031</v>
      </c>
      <c r="P76" s="9" t="n">
        <f aca="false">'Low scenario'!AG79</f>
        <v>6041437179.8858</v>
      </c>
      <c r="Q76" s="9" t="n">
        <f aca="false">P76/$B$14*100</f>
        <v>117.894950231934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7305996403.41679</v>
      </c>
      <c r="F77" s="9" t="n">
        <f aca="false">E77/$B$14*100</f>
        <v>142.572049783657</v>
      </c>
      <c r="G77" s="10" t="n">
        <f aca="false">AVERAGE(E75:E78)/AVERAGE(E71:E74)-1</f>
        <v>0.0237908945736127</v>
      </c>
      <c r="H77" s="2" t="n">
        <f aca="false">H76</f>
        <v>52</v>
      </c>
      <c r="K77" s="9" t="n">
        <f aca="false">'High scenario'!AG80</f>
        <v>7076298912.46295</v>
      </c>
      <c r="L77" s="9" t="n">
        <f aca="false">K77/$B$14*100</f>
        <v>138.089643783547</v>
      </c>
      <c r="M77" s="10" t="n">
        <f aca="false">AVERAGE(K75:K78)/AVERAGE(K71:K74)-1</f>
        <v>0.0329508169972694</v>
      </c>
      <c r="O77" s="7" t="n">
        <f aca="false">O73+1</f>
        <v>2031</v>
      </c>
      <c r="P77" s="9" t="n">
        <f aca="false">'Low scenario'!AG80</f>
        <v>6065672822.90514</v>
      </c>
      <c r="Q77" s="9" t="n">
        <f aca="false">P77/$B$14*100</f>
        <v>118.367893977359</v>
      </c>
      <c r="R77" s="10" t="n">
        <f aca="false">AVERAGE(P75:P78)/AVERAGE(P71:P74)-1</f>
        <v>0.00708950723588631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7318994527.64251</v>
      </c>
      <c r="F78" s="9" t="n">
        <f aca="false">E78/$B$14*100</f>
        <v>142.825700225277</v>
      </c>
      <c r="G78" s="7"/>
      <c r="H78" s="2" t="n">
        <f aca="false">H77</f>
        <v>52</v>
      </c>
      <c r="K78" s="9" t="n">
        <f aca="false">'High scenario'!AG81</f>
        <v>7096497004.0697</v>
      </c>
      <c r="L78" s="9" t="n">
        <f aca="false">K78/$B$14*100</f>
        <v>138.483797183451</v>
      </c>
      <c r="M78" s="7"/>
      <c r="O78" s="7" t="n">
        <f aca="false">O74+1</f>
        <v>2031</v>
      </c>
      <c r="P78" s="9" t="n">
        <f aca="false">'Low scenario'!AG81</f>
        <v>6064932827.87756</v>
      </c>
      <c r="Q78" s="9" t="n">
        <f aca="false">P78/$B$14*100</f>
        <v>118.353453427147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7371352715.38291</v>
      </c>
      <c r="F79" s="6" t="n">
        <f aca="false">E79/$B$14*100</f>
        <v>143.847438224712</v>
      </c>
      <c r="G79" s="7"/>
      <c r="H79" s="2" t="n">
        <f aca="false">H78</f>
        <v>52</v>
      </c>
      <c r="K79" s="6" t="n">
        <f aca="false">'High scenario'!AG82</f>
        <v>7169244314.45</v>
      </c>
      <c r="L79" s="6" t="n">
        <f aca="false">K79/$B$14*100</f>
        <v>139.903416436524</v>
      </c>
      <c r="M79" s="7"/>
      <c r="O79" s="5" t="n">
        <f aca="false">O75+1</f>
        <v>2032</v>
      </c>
      <c r="P79" s="6" t="n">
        <f aca="false">'Low scenario'!AG82</f>
        <v>6081581587.38112</v>
      </c>
      <c r="Q79" s="6" t="n">
        <f aca="false">P79/$B$14*100</f>
        <v>118.678343782646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7425105827.70782</v>
      </c>
      <c r="F80" s="9" t="n">
        <f aca="false">E80/$B$14*100</f>
        <v>144.896397323957</v>
      </c>
      <c r="G80" s="7"/>
      <c r="H80" s="2" t="n">
        <f aca="false">H79</f>
        <v>52</v>
      </c>
      <c r="K80" s="9" t="n">
        <f aca="false">'High scenario'!AG83</f>
        <v>7238744825.57381</v>
      </c>
      <c r="L80" s="9" t="n">
        <f aca="false">K80/$B$14*100</f>
        <v>141.259676388595</v>
      </c>
      <c r="M80" s="7"/>
      <c r="O80" s="7" t="n">
        <f aca="false">O76+1</f>
        <v>2032</v>
      </c>
      <c r="P80" s="9" t="n">
        <f aca="false">'Low scenario'!AG83</f>
        <v>6099299004.27878</v>
      </c>
      <c r="Q80" s="9" t="n">
        <f aca="false">P80/$B$14*100</f>
        <v>119.024088333353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7473302417.33724</v>
      </c>
      <c r="F81" s="9" t="n">
        <f aca="false">E81/$B$14*100</f>
        <v>145.836924282447</v>
      </c>
      <c r="G81" s="10" t="n">
        <f aca="false">AVERAGE(E79:E82)/AVERAGE(E75:E78)-1</f>
        <v>0.0254617829754178</v>
      </c>
      <c r="H81" s="2" t="n">
        <f aca="false">H80</f>
        <v>52</v>
      </c>
      <c r="K81" s="9" t="n">
        <f aca="false">'High scenario'!AG84</f>
        <v>7264135032.05987</v>
      </c>
      <c r="L81" s="9" t="n">
        <f aca="false">K81/$B$14*100</f>
        <v>141.755150733676</v>
      </c>
      <c r="M81" s="10" t="n">
        <f aca="false">AVERAGE(K79:K82)/AVERAGE(K75:K78)-1</f>
        <v>0.0287299837023332</v>
      </c>
      <c r="O81" s="7" t="n">
        <f aca="false">O77+1</f>
        <v>2032</v>
      </c>
      <c r="P81" s="9" t="n">
        <f aca="false">'Low scenario'!AG84</f>
        <v>6140490114.1659</v>
      </c>
      <c r="Q81" s="9" t="n">
        <f aca="false">P81/$B$14*100</f>
        <v>119.827907640837</v>
      </c>
      <c r="R81" s="10" t="n">
        <f aca="false">AVERAGE(P79:P82)/AVERAGE(P75:P78)-1</f>
        <v>0.0113633038633783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7531024827.66696</v>
      </c>
      <c r="F82" s="9" t="n">
        <f aca="false">E82/$B$14*100</f>
        <v>146.963341803719</v>
      </c>
      <c r="G82" s="7"/>
      <c r="H82" s="2" t="n">
        <f aca="false">H81</f>
        <v>52</v>
      </c>
      <c r="K82" s="9" t="n">
        <f aca="false">'High scenario'!AG85</f>
        <v>7310026090.30946</v>
      </c>
      <c r="L82" s="9" t="n">
        <f aca="false">K82/$B$14*100</f>
        <v>142.650686657883</v>
      </c>
      <c r="M82" s="7"/>
      <c r="O82" s="7" t="n">
        <f aca="false">O78+1</f>
        <v>2032</v>
      </c>
      <c r="P82" s="9" t="n">
        <f aca="false">'Low scenario'!AG85</f>
        <v>6162598542.45017</v>
      </c>
      <c r="Q82" s="9" t="n">
        <f aca="false">P82/$B$14*100</f>
        <v>120.259340092201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7566234021.93281</v>
      </c>
      <c r="F83" s="6" t="n">
        <f aca="false">E83/$B$14*100</f>
        <v>147.65042768777</v>
      </c>
      <c r="G83" s="7"/>
      <c r="H83" s="2" t="n">
        <f aca="false">H82</f>
        <v>52</v>
      </c>
      <c r="K83" s="6" t="n">
        <f aca="false">'High scenario'!AG86</f>
        <v>7354221084.43041</v>
      </c>
      <c r="L83" s="6" t="n">
        <f aca="false">K83/$B$14*100</f>
        <v>143.513124928323</v>
      </c>
      <c r="M83" s="7"/>
      <c r="O83" s="5" t="n">
        <f aca="false">O79+1</f>
        <v>2033</v>
      </c>
      <c r="P83" s="6" t="n">
        <f aca="false">'Low scenario'!AG86</f>
        <v>6165864040.49985</v>
      </c>
      <c r="Q83" s="6" t="n">
        <f aca="false">P83/$B$14*100</f>
        <v>120.32306428871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7590003159.62741</v>
      </c>
      <c r="F84" s="9" t="n">
        <f aca="false">E84/$B$14*100</f>
        <v>148.114267867205</v>
      </c>
      <c r="G84" s="7"/>
      <c r="H84" s="2" t="n">
        <f aca="false">H83</f>
        <v>52</v>
      </c>
      <c r="K84" s="9" t="n">
        <f aca="false">'High scenario'!AG87</f>
        <v>7406350069.1963</v>
      </c>
      <c r="L84" s="9" t="n">
        <f aca="false">K84/$B$14*100</f>
        <v>144.530390171943</v>
      </c>
      <c r="M84" s="7"/>
      <c r="O84" s="7" t="n">
        <f aca="false">O80+1</f>
        <v>2033</v>
      </c>
      <c r="P84" s="9" t="n">
        <f aca="false">'Low scenario'!AG87</f>
        <v>6198059767.24873</v>
      </c>
      <c r="Q84" s="9" t="n">
        <f aca="false">P84/$B$14*100</f>
        <v>120.951344197897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7632387797.74175</v>
      </c>
      <c r="F85" s="9" t="n">
        <f aca="false">E85/$B$14*100</f>
        <v>148.941378147806</v>
      </c>
      <c r="G85" s="10" t="n">
        <f aca="false">AVERAGE(E83:E86)/AVERAGE(E79:E82)-1</f>
        <v>0.021378572122777</v>
      </c>
      <c r="H85" s="2" t="n">
        <f aca="false">H84</f>
        <v>52</v>
      </c>
      <c r="K85" s="9" t="n">
        <f aca="false">'High scenario'!AG88</f>
        <v>7458653284.86021</v>
      </c>
      <c r="L85" s="9" t="n">
        <f aca="false">K85/$B$14*100</f>
        <v>145.551055424939</v>
      </c>
      <c r="M85" s="10" t="n">
        <f aca="false">AVERAGE(K83:K86)/AVERAGE(K79:K82)-1</f>
        <v>0.0263715963214648</v>
      </c>
      <c r="O85" s="7" t="n">
        <f aca="false">O81+1</f>
        <v>2033</v>
      </c>
      <c r="P85" s="9" t="n">
        <f aca="false">'Low scenario'!AG88</f>
        <v>6223765992.42186</v>
      </c>
      <c r="Q85" s="9" t="n">
        <f aca="false">P85/$B$14*100</f>
        <v>121.452985454307</v>
      </c>
      <c r="R85" s="10" t="n">
        <f aca="false">AVERAGE(P83:P86)/AVERAGE(P79:P82)-1</f>
        <v>0.0145248496144672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7649259057.07917</v>
      </c>
      <c r="F86" s="9" t="n">
        <f aca="false">E86/$B$14*100</f>
        <v>149.27061045143</v>
      </c>
      <c r="G86" s="7"/>
      <c r="H86" s="2" t="n">
        <f aca="false">H85</f>
        <v>52</v>
      </c>
      <c r="K86" s="9" t="n">
        <f aca="false">'High scenario'!AG89</f>
        <v>7527231391.15408</v>
      </c>
      <c r="L86" s="9" t="n">
        <f aca="false">K86/$B$14*100</f>
        <v>146.88931521111</v>
      </c>
      <c r="M86" s="7"/>
      <c r="O86" s="7" t="n">
        <f aca="false">O82+1</f>
        <v>2033</v>
      </c>
      <c r="P86" s="9" t="n">
        <f aca="false">'Low scenario'!AG89</f>
        <v>6251905419.40198</v>
      </c>
      <c r="Q86" s="9" t="n">
        <f aca="false">P86/$B$14*100</f>
        <v>122.002109155274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7692572038.78771</v>
      </c>
      <c r="F87" s="6" t="n">
        <f aca="false">E87/$B$14*100</f>
        <v>150.115836789283</v>
      </c>
      <c r="G87" s="7"/>
      <c r="H87" s="2" t="n">
        <f aca="false">H86</f>
        <v>52</v>
      </c>
      <c r="K87" s="6" t="n">
        <f aca="false">'High scenario'!AG90</f>
        <v>7632435233.62657</v>
      </c>
      <c r="L87" s="6" t="n">
        <f aca="false">K87/$B$14*100</f>
        <v>148.942303830075</v>
      </c>
      <c r="M87" s="7"/>
      <c r="O87" s="5" t="n">
        <f aca="false">O83+1</f>
        <v>2034</v>
      </c>
      <c r="P87" s="6" t="n">
        <f aca="false">'Low scenario'!AG90</f>
        <v>6279960512.88009</v>
      </c>
      <c r="Q87" s="6" t="n">
        <f aca="false">P87/$B$14*100</f>
        <v>122.549587139546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7745496761.66136</v>
      </c>
      <c r="F88" s="9" t="n">
        <f aca="false">E88/$B$14*100</f>
        <v>151.14863037522</v>
      </c>
      <c r="G88" s="7"/>
      <c r="H88" s="2" t="n">
        <f aca="false">H87</f>
        <v>52</v>
      </c>
      <c r="K88" s="9" t="n">
        <f aca="false">'High scenario'!AG91</f>
        <v>7667662975.03118</v>
      </c>
      <c r="L88" s="9" t="n">
        <f aca="false">K88/$B$14*100</f>
        <v>149.629751650191</v>
      </c>
      <c r="M88" s="7"/>
      <c r="O88" s="7" t="n">
        <f aca="false">O84+1</f>
        <v>2034</v>
      </c>
      <c r="P88" s="9" t="n">
        <f aca="false">'Low scenario'!AG91</f>
        <v>6314069149.80443</v>
      </c>
      <c r="Q88" s="9" t="n">
        <f aca="false">P88/$B$14*100</f>
        <v>123.215196320432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7772771158.01183</v>
      </c>
      <c r="F89" s="9" t="n">
        <f aca="false">E89/$B$14*100</f>
        <v>151.680873532701</v>
      </c>
      <c r="G89" s="10" t="n">
        <f aca="false">AVERAGE(E87:E90)/AVERAGE(E83:E86)-1</f>
        <v>0.0194062451858508</v>
      </c>
      <c r="H89" s="2" t="n">
        <f aca="false">H88</f>
        <v>52</v>
      </c>
      <c r="K89" s="9" t="n">
        <f aca="false">'High scenario'!AG92</f>
        <v>7724489321.28509</v>
      </c>
      <c r="L89" s="9" t="n">
        <f aca="false">K89/$B$14*100</f>
        <v>150.738683029263</v>
      </c>
      <c r="M89" s="10" t="n">
        <f aca="false">AVERAGE(K87:K90)/AVERAGE(K83:K86)-1</f>
        <v>0.0354768192076986</v>
      </c>
      <c r="O89" s="7" t="n">
        <f aca="false">O85+1</f>
        <v>2034</v>
      </c>
      <c r="P89" s="9" t="n">
        <f aca="false">'Low scenario'!AG92</f>
        <v>6346232434.33479</v>
      </c>
      <c r="Q89" s="9" t="n">
        <f aca="false">P89/$B$14*100</f>
        <v>123.842843139574</v>
      </c>
      <c r="R89" s="10" t="n">
        <f aca="false">AVERAGE(P87:P90)/AVERAGE(P83:P86)-1</f>
        <v>0.018319026604001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7817729118.46875</v>
      </c>
      <c r="F90" s="9" t="n">
        <f aca="false">E90/$B$14*100</f>
        <v>152.558200624382</v>
      </c>
      <c r="G90" s="7"/>
      <c r="H90" s="2" t="n">
        <f aca="false">H89</f>
        <v>52</v>
      </c>
      <c r="K90" s="9" t="n">
        <f aca="false">'High scenario'!AG93</f>
        <v>7777177935.23613</v>
      </c>
      <c r="L90" s="9" t="n">
        <f aca="false">K90/$B$14*100</f>
        <v>151.766869094034</v>
      </c>
      <c r="M90" s="7"/>
      <c r="O90" s="7" t="n">
        <f aca="false">O86+1</f>
        <v>2034</v>
      </c>
      <c r="P90" s="9" t="n">
        <f aca="false">'Low scenario'!AG93</f>
        <v>6354370328.21308</v>
      </c>
      <c r="Q90" s="9" t="n">
        <f aca="false">P90/$B$14*100</f>
        <v>124.0016491596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7822682681.20082</v>
      </c>
      <c r="F91" s="6" t="n">
        <f aca="false">E91/$B$14*100</f>
        <v>152.654866370359</v>
      </c>
      <c r="G91" s="7"/>
      <c r="H91" s="2" t="n">
        <f aca="false">H90</f>
        <v>52</v>
      </c>
      <c r="K91" s="6" t="n">
        <f aca="false">'High scenario'!AG94</f>
        <v>7826120703.28479</v>
      </c>
      <c r="L91" s="6" t="n">
        <f aca="false">K91/$B$14*100</f>
        <v>152.721957267842</v>
      </c>
      <c r="M91" s="7"/>
      <c r="O91" s="5" t="n">
        <f aca="false">O87+1</f>
        <v>2035</v>
      </c>
      <c r="P91" s="6" t="n">
        <f aca="false">'Low scenario'!AG94</f>
        <v>6384028856.05536</v>
      </c>
      <c r="Q91" s="6" t="n">
        <f aca="false">P91/$B$14*100</f>
        <v>124.58041718446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7896133409.23491</v>
      </c>
      <c r="F92" s="9" t="n">
        <f aca="false">E92/$B$14*100</f>
        <v>154.088212388573</v>
      </c>
      <c r="G92" s="7"/>
      <c r="H92" s="2" t="n">
        <f aca="false">H91</f>
        <v>52</v>
      </c>
      <c r="K92" s="9" t="n">
        <f aca="false">'High scenario'!AG95</f>
        <v>7854280240.74409</v>
      </c>
      <c r="L92" s="9" t="n">
        <f aca="false">K92/$B$14*100</f>
        <v>153.271473412505</v>
      </c>
      <c r="M92" s="7"/>
      <c r="O92" s="7" t="n">
        <f aca="false">O88+1</f>
        <v>2035</v>
      </c>
      <c r="P92" s="9" t="n">
        <f aca="false">'Low scenario'!AG95</f>
        <v>6395383178.68091</v>
      </c>
      <c r="Q92" s="9" t="n">
        <f aca="false">P92/$B$14*100</f>
        <v>124.80198984358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7924417123.14033</v>
      </c>
      <c r="F93" s="9" t="n">
        <f aca="false">E93/$B$14*100</f>
        <v>154.640151760607</v>
      </c>
      <c r="G93" s="10" t="n">
        <f aca="false">AVERAGE(E91:E94)/AVERAGE(E87:E90)-1</f>
        <v>0.0204616763705672</v>
      </c>
      <c r="H93" s="2" t="n">
        <f aca="false">H92</f>
        <v>52</v>
      </c>
      <c r="K93" s="9" t="n">
        <f aca="false">'High scenario'!AG96</f>
        <v>7920759707.26164</v>
      </c>
      <c r="L93" s="9" t="n">
        <f aca="false">K93/$B$14*100</f>
        <v>154.568779527452</v>
      </c>
      <c r="M93" s="10" t="n">
        <f aca="false">AVERAGE(K91:K94)/AVERAGE(K87:K90)-1</f>
        <v>0.0248556165581482</v>
      </c>
      <c r="O93" s="7" t="n">
        <f aca="false">O89+1</f>
        <v>2035</v>
      </c>
      <c r="P93" s="9" t="n">
        <f aca="false">'Low scenario'!AG96</f>
        <v>6375055606.25742</v>
      </c>
      <c r="Q93" s="9" t="n">
        <f aca="false">P93/$B$14*100</f>
        <v>124.405309704758</v>
      </c>
      <c r="R93" s="10" t="n">
        <f aca="false">AVERAGE(P91:P94)/AVERAGE(P87:P90)-1</f>
        <v>0.0116749174499413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8020232402.0475</v>
      </c>
      <c r="F94" s="9" t="n">
        <f aca="false">E94/$B$14*100</f>
        <v>156.509928305802</v>
      </c>
      <c r="G94" s="7"/>
      <c r="H94" s="2" t="n">
        <f aca="false">H93</f>
        <v>52</v>
      </c>
      <c r="K94" s="9" t="n">
        <f aca="false">'High scenario'!AG97</f>
        <v>7966201685.60496</v>
      </c>
      <c r="L94" s="9" t="n">
        <f aca="false">K94/$B$14*100</f>
        <v>155.455551932049</v>
      </c>
      <c r="M94" s="7"/>
      <c r="O94" s="7" t="n">
        <f aca="false">O90+1</f>
        <v>2035</v>
      </c>
      <c r="P94" s="9" t="n">
        <f aca="false">'Low scenario'!AG97</f>
        <v>6435477529.7299</v>
      </c>
      <c r="Q94" s="9" t="n">
        <f aca="false">P94/$B$14*100</f>
        <v>125.584406573367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8036900544.09328</v>
      </c>
      <c r="F95" s="6" t="n">
        <f aca="false">E95/$B$14*100</f>
        <v>156.835196899754</v>
      </c>
      <c r="G95" s="7"/>
      <c r="H95" s="2" t="n">
        <f aca="false">H94</f>
        <v>52</v>
      </c>
      <c r="K95" s="6" t="n">
        <f aca="false">'High scenario'!AG98</f>
        <v>8000936811.84999</v>
      </c>
      <c r="L95" s="6" t="n">
        <f aca="false">K95/$B$14*100</f>
        <v>156.133386668722</v>
      </c>
      <c r="M95" s="7"/>
      <c r="O95" s="5" t="n">
        <f aca="false">O91+1</f>
        <v>2036</v>
      </c>
      <c r="P95" s="6" t="n">
        <f aca="false">'Low scenario'!AG98</f>
        <v>6445489970.70372</v>
      </c>
      <c r="Q95" s="6" t="n">
        <f aca="false">P95/$B$14*100</f>
        <v>125.779793233058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8108184957.04888</v>
      </c>
      <c r="F96" s="9" t="n">
        <f aca="false">E96/$B$14*100</f>
        <v>158.226268604628</v>
      </c>
      <c r="G96" s="7"/>
      <c r="H96" s="2" t="n">
        <f aca="false">H95</f>
        <v>52</v>
      </c>
      <c r="K96" s="9" t="n">
        <f aca="false">'High scenario'!AG99</f>
        <v>8046496370.82507</v>
      </c>
      <c r="L96" s="9" t="n">
        <f aca="false">K96/$B$14*100</f>
        <v>157.022453587408</v>
      </c>
      <c r="M96" s="7"/>
      <c r="O96" s="7" t="n">
        <f aca="false">O92+1</f>
        <v>2036</v>
      </c>
      <c r="P96" s="9" t="n">
        <f aca="false">'Low scenario'!AG99</f>
        <v>6459419530.24504</v>
      </c>
      <c r="Q96" s="9" t="n">
        <f aca="false">P96/$B$14*100</f>
        <v>126.051620064982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8184109232.15995</v>
      </c>
      <c r="F97" s="9" t="n">
        <f aca="false">E97/$B$14*100</f>
        <v>159.707884380658</v>
      </c>
      <c r="G97" s="10" t="n">
        <f aca="false">AVERAGE(E95:E98)/AVERAGE(E91:E94)-1</f>
        <v>0.0272298879814588</v>
      </c>
      <c r="H97" s="2" t="n">
        <f aca="false">H96</f>
        <v>52</v>
      </c>
      <c r="K97" s="9" t="n">
        <f aca="false">'High scenario'!AG100</f>
        <v>8113681916.81768</v>
      </c>
      <c r="L97" s="9" t="n">
        <f aca="false">K97/$B$14*100</f>
        <v>158.33353841131</v>
      </c>
      <c r="M97" s="10" t="n">
        <f aca="false">AVERAGE(K95:K98)/AVERAGE(K91:K94)-1</f>
        <v>0.0245858297577979</v>
      </c>
      <c r="O97" s="7" t="n">
        <f aca="false">O93+1</f>
        <v>2036</v>
      </c>
      <c r="P97" s="9" t="n">
        <f aca="false">'Low scenario'!AG100</f>
        <v>6464475093.13025</v>
      </c>
      <c r="Q97" s="9" t="n">
        <f aca="false">P97/$B$14*100</f>
        <v>126.150276281541</v>
      </c>
      <c r="R97" s="10" t="n">
        <f aca="false">AVERAGE(P95:P98)/AVERAGE(P91:P94)-1</f>
        <v>0.00962244857922201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8196463504.13965</v>
      </c>
      <c r="F98" s="9" t="n">
        <f aca="false">E98/$B$14*100</f>
        <v>159.948970439626</v>
      </c>
      <c r="G98" s="7"/>
      <c r="H98" s="2" t="n">
        <f aca="false">H97</f>
        <v>52</v>
      </c>
      <c r="K98" s="9" t="n">
        <f aca="false">'High scenario'!AG101</f>
        <v>8182357033.72037</v>
      </c>
      <c r="L98" s="9" t="n">
        <f aca="false">K98/$B$14*100</f>
        <v>159.673691300157</v>
      </c>
      <c r="M98" s="7"/>
      <c r="O98" s="7" t="n">
        <f aca="false">O94+1</f>
        <v>2036</v>
      </c>
      <c r="P98" s="9" t="n">
        <f aca="false">'Low scenario'!AG101</f>
        <v>6466798508.19498</v>
      </c>
      <c r="Q98" s="9" t="n">
        <f aca="false">P98/$B$14*100</f>
        <v>126.195616304994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8220530865.7271</v>
      </c>
      <c r="F99" s="6" t="n">
        <f aca="false">E99/$B$14*100</f>
        <v>160.418630275867</v>
      </c>
      <c r="G99" s="7"/>
      <c r="H99" s="2" t="n">
        <f aca="false">H98</f>
        <v>52</v>
      </c>
      <c r="K99" s="6" t="n">
        <f aca="false">'High scenario'!AG102</f>
        <v>8223947890.32692</v>
      </c>
      <c r="L99" s="6" t="n">
        <f aca="false">K99/$B$14*100</f>
        <v>160.485311420293</v>
      </c>
      <c r="M99" s="7"/>
      <c r="O99" s="5" t="n">
        <f aca="false">O95+1</f>
        <v>2037</v>
      </c>
      <c r="P99" s="6" t="n">
        <f aca="false">'Low scenario'!AG102</f>
        <v>6512847322.38313</v>
      </c>
      <c r="Q99" s="6" t="n">
        <f aca="false">P99/$B$14*100</f>
        <v>127.094230739822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8271468829.22396</v>
      </c>
      <c r="F100" s="9" t="n">
        <f aca="false">E100/$B$14*100</f>
        <v>161.412653468125</v>
      </c>
      <c r="G100" s="7"/>
      <c r="H100" s="2" t="n">
        <f aca="false">H99</f>
        <v>52</v>
      </c>
      <c r="K100" s="9" t="n">
        <f aca="false">'High scenario'!AG103</f>
        <v>8295977574.31012</v>
      </c>
      <c r="L100" s="9" t="n">
        <f aca="false">K100/$B$14*100</f>
        <v>161.890926633292</v>
      </c>
      <c r="M100" s="7"/>
      <c r="O100" s="7" t="n">
        <f aca="false">O96+1</f>
        <v>2037</v>
      </c>
      <c r="P100" s="9" t="n">
        <f aca="false">'Low scenario'!AG103</f>
        <v>6573383808.4669</v>
      </c>
      <c r="Q100" s="9" t="n">
        <f aca="false">P100/$B$14*100</f>
        <v>128.275563227698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8320471066.16339</v>
      </c>
      <c r="F101" s="9" t="n">
        <f aca="false">E101/$B$14*100</f>
        <v>162.368902140951</v>
      </c>
      <c r="G101" s="10" t="n">
        <f aca="false">AVERAGE(E99:E102)/AVERAGE(E95:E98)-1</f>
        <v>0.0200839111012927</v>
      </c>
      <c r="H101" s="2" t="n">
        <f aca="false">H100</f>
        <v>52</v>
      </c>
      <c r="K101" s="9" t="n">
        <f aca="false">'High scenario'!AG104</f>
        <v>8347968141.54925</v>
      </c>
      <c r="L101" s="9" t="n">
        <f aca="false">K101/$B$14*100</f>
        <v>162.905490743566</v>
      </c>
      <c r="M101" s="10" t="n">
        <f aca="false">AVERAGE(K99:K102)/AVERAGE(K95:K98)-1</f>
        <v>0.0284489637006065</v>
      </c>
      <c r="O101" s="7" t="n">
        <f aca="false">O97+1</f>
        <v>2037</v>
      </c>
      <c r="P101" s="9" t="n">
        <f aca="false">'Low scenario'!AG104</f>
        <v>6572797307.81123</v>
      </c>
      <c r="Q101" s="9" t="n">
        <f aca="false">P101/$B$14*100</f>
        <v>128.264118026241</v>
      </c>
      <c r="R101" s="10" t="n">
        <f aca="false">AVERAGE(P99:P102)/AVERAGE(P95:P98)-1</f>
        <v>0.0147778125555496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8366429904.87912</v>
      </c>
      <c r="F102" s="9" t="n">
        <f aca="false">E102/$B$14*100</f>
        <v>163.265760759484</v>
      </c>
      <c r="G102" s="7"/>
      <c r="H102" s="2" t="n">
        <f aca="false">H101</f>
        <v>52</v>
      </c>
      <c r="K102" s="9" t="n">
        <f aca="false">'High scenario'!AG105</f>
        <v>8395716791.69617</v>
      </c>
      <c r="L102" s="9" t="n">
        <f aca="false">K102/$B$14*100</f>
        <v>163.837276437118</v>
      </c>
      <c r="M102" s="7"/>
      <c r="O102" s="7" t="n">
        <f aca="false">O98+1</f>
        <v>2037</v>
      </c>
      <c r="P102" s="9" t="n">
        <f aca="false">'Low scenario'!AG105</f>
        <v>6558956934.64898</v>
      </c>
      <c r="Q102" s="9" t="n">
        <f aca="false">P102/$B$14*100</f>
        <v>127.994031611938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8432978428.4643</v>
      </c>
      <c r="F103" s="6" t="n">
        <f aca="false">E103/$B$14*100</f>
        <v>164.564414480855</v>
      </c>
      <c r="G103" s="7"/>
      <c r="H103" s="2" t="n">
        <f aca="false">H102</f>
        <v>52</v>
      </c>
      <c r="K103" s="6" t="n">
        <f aca="false">'High scenario'!AG106</f>
        <v>8459665284.81962</v>
      </c>
      <c r="L103" s="6" t="n">
        <f aca="false">K103/$B$14*100</f>
        <v>165.085192154805</v>
      </c>
      <c r="M103" s="7"/>
      <c r="O103" s="5" t="n">
        <f aca="false">O99+1</f>
        <v>2038</v>
      </c>
      <c r="P103" s="6" t="n">
        <f aca="false">'Low scenario'!AG106</f>
        <v>6558283675.44641</v>
      </c>
      <c r="Q103" s="6" t="n">
        <f aca="false">P103/$B$14*100</f>
        <v>127.98089337052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8436517086.44307</v>
      </c>
      <c r="F104" s="9" t="n">
        <f aca="false">E104/$B$14*100</f>
        <v>164.633469226253</v>
      </c>
      <c r="G104" s="7"/>
      <c r="H104" s="2" t="n">
        <f aca="false">H103</f>
        <v>52</v>
      </c>
      <c r="K104" s="9" t="n">
        <f aca="false">'High scenario'!AG107</f>
        <v>8531734141.69061</v>
      </c>
      <c r="L104" s="9" t="n">
        <f aca="false">K104/$B$14*100</f>
        <v>166.491571802741</v>
      </c>
      <c r="M104" s="7"/>
      <c r="O104" s="7" t="n">
        <f aca="false">O100+1</f>
        <v>2038</v>
      </c>
      <c r="P104" s="9" t="n">
        <f aca="false">'Low scenario'!AG107</f>
        <v>6594273775.51841</v>
      </c>
      <c r="Q104" s="9" t="n">
        <f aca="false">P104/$B$14*100</f>
        <v>128.683218153596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8516172804.14888</v>
      </c>
      <c r="F105" s="9" t="n">
        <f aca="false">E105/$B$14*100</f>
        <v>166.18790182151</v>
      </c>
      <c r="G105" s="10" t="n">
        <f aca="false">AVERAGE(E103:E106)/AVERAGE(E99:E102)-1</f>
        <v>0.0236651469738691</v>
      </c>
      <c r="H105" s="2" t="n">
        <f aca="false">H104</f>
        <v>52</v>
      </c>
      <c r="K105" s="9" t="n">
        <f aca="false">'High scenario'!AG108</f>
        <v>8598612525.7647</v>
      </c>
      <c r="L105" s="9" t="n">
        <f aca="false">K105/$B$14*100</f>
        <v>167.796662549734</v>
      </c>
      <c r="M105" s="10" t="n">
        <f aca="false">AVERAGE(K103:K106)/AVERAGE(K99:K102)-1</f>
        <v>0.0287026394489134</v>
      </c>
      <c r="O105" s="7" t="n">
        <f aca="false">O101+1</f>
        <v>2038</v>
      </c>
      <c r="P105" s="9" t="n">
        <f aca="false">'Low scenario'!AG108</f>
        <v>6619205485.10131</v>
      </c>
      <c r="Q105" s="9" t="n">
        <f aca="false">P105/$B$14*100</f>
        <v>129.169745212134</v>
      </c>
      <c r="R105" s="10" t="n">
        <f aca="false">AVERAGE(P103:P106)/AVERAGE(P99:P102)-1</f>
        <v>0.00835480824454393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8578415907.62948</v>
      </c>
      <c r="F106" s="9" t="n">
        <f aca="false">E106/$B$14*100</f>
        <v>167.402537903725</v>
      </c>
      <c r="G106" s="7"/>
      <c r="H106" s="2" t="n">
        <f aca="false">H105</f>
        <v>52</v>
      </c>
      <c r="K106" s="9" t="n">
        <f aca="false">'High scenario'!AG109</f>
        <v>8628351861.62708</v>
      </c>
      <c r="L106" s="9" t="n">
        <f aca="false">K106/$B$14*100</f>
        <v>168.377007493666</v>
      </c>
      <c r="M106" s="7"/>
      <c r="O106" s="7" t="n">
        <f aca="false">O102+1</f>
        <v>2038</v>
      </c>
      <c r="P106" s="9" t="n">
        <f aca="false">'Low scenario'!AG109</f>
        <v>6665268677.59638</v>
      </c>
      <c r="Q106" s="9" t="n">
        <f aca="false">P106/$B$14*100</f>
        <v>130.068640230825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8577417871.15657</v>
      </c>
      <c r="F107" s="6" t="n">
        <f aca="false">E107/$B$14*100</f>
        <v>167.383061832585</v>
      </c>
      <c r="G107" s="7"/>
      <c r="H107" s="2" t="n">
        <f aca="false">H106</f>
        <v>52</v>
      </c>
      <c r="K107" s="6" t="n">
        <f aca="false">'High scenario'!AG110</f>
        <v>8663846121.88524</v>
      </c>
      <c r="L107" s="6" t="n">
        <f aca="false">K107/$B$14*100</f>
        <v>169.069656266144</v>
      </c>
      <c r="M107" s="7"/>
      <c r="O107" s="5" t="n">
        <f aca="false">O103+1</f>
        <v>2039</v>
      </c>
      <c r="P107" s="6" t="n">
        <f aca="false">'Low scenario'!AG110</f>
        <v>6674169771.10306</v>
      </c>
      <c r="Q107" s="6" t="n">
        <f aca="false">P107/$B$14*100</f>
        <v>130.24233962465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8600009935.55597</v>
      </c>
      <c r="F108" s="9" t="n">
        <f aca="false">E108/$B$14*100</f>
        <v>167.823932146833</v>
      </c>
      <c r="G108" s="7"/>
      <c r="H108" s="2" t="n">
        <f aca="false">H107</f>
        <v>52</v>
      </c>
      <c r="K108" s="9" t="n">
        <f aca="false">'High scenario'!AG111</f>
        <v>8716625055.18582</v>
      </c>
      <c r="L108" s="9" t="n">
        <f aca="false">K108/$B$14*100</f>
        <v>170.099604857761</v>
      </c>
      <c r="M108" s="7"/>
      <c r="O108" s="7" t="n">
        <f aca="false">O104+1</f>
        <v>2039</v>
      </c>
      <c r="P108" s="9" t="n">
        <f aca="false">'Low scenario'!AG111</f>
        <v>6658779347.94497</v>
      </c>
      <c r="Q108" s="9" t="n">
        <f aca="false">P108/$B$14*100</f>
        <v>129.942004933045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8657672282.42513</v>
      </c>
      <c r="F109" s="9" t="n">
        <f aca="false">E109/$B$14*100</f>
        <v>168.949177566421</v>
      </c>
      <c r="G109" s="10" t="n">
        <f aca="false">AVERAGE(E107:E110)/AVERAGE(E103:E106)-1</f>
        <v>0.0158178995258964</v>
      </c>
      <c r="H109" s="2" t="n">
        <f aca="false">H108</f>
        <v>52</v>
      </c>
      <c r="K109" s="9" t="n">
        <f aca="false">'High scenario'!AG112</f>
        <v>8793273161.95607</v>
      </c>
      <c r="L109" s="9" t="n">
        <f aca="false">K109/$B$14*100</f>
        <v>171.595345765759</v>
      </c>
      <c r="M109" s="10" t="n">
        <f aca="false">AVERAGE(K107:K110)/AVERAGE(K103:K106)-1</f>
        <v>0.0238747207107883</v>
      </c>
      <c r="O109" s="7" t="n">
        <f aca="false">O105+1</f>
        <v>2039</v>
      </c>
      <c r="P109" s="9" t="n">
        <f aca="false">'Low scenario'!AG112</f>
        <v>6711501677.69301</v>
      </c>
      <c r="Q109" s="9" t="n">
        <f aca="false">P109/$B$14*100</f>
        <v>130.970848940966</v>
      </c>
      <c r="R109" s="10" t="n">
        <f aca="false">AVERAGE(P107:P110)/AVERAGE(P103:P106)-1</f>
        <v>0.0124969825648056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8666224609.33485</v>
      </c>
      <c r="F110" s="9" t="n">
        <f aca="false">E110/$B$14*100</f>
        <v>169.116070993493</v>
      </c>
      <c r="G110" s="7"/>
      <c r="H110" s="2" t="n">
        <f aca="false">H109</f>
        <v>52</v>
      </c>
      <c r="K110" s="9" t="n">
        <f aca="false">'High scenario'!AG113</f>
        <v>8861573354.11192</v>
      </c>
      <c r="L110" s="9" t="n">
        <f aca="false">K110/$B$14*100</f>
        <v>172.928182227562</v>
      </c>
      <c r="M110" s="7"/>
      <c r="O110" s="7" t="n">
        <f aca="false">O106+1</f>
        <v>2039</v>
      </c>
      <c r="P110" s="9" t="n">
        <f aca="false">'Low scenario'!AG113</f>
        <v>6722963940.06263</v>
      </c>
      <c r="Q110" s="9" t="n">
        <f aca="false">P110/$B$14*100</f>
        <v>131.194527978151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8698817019.66777</v>
      </c>
      <c r="F111" s="6" t="n">
        <f aca="false">E111/$B$14*100</f>
        <v>169.75209194012</v>
      </c>
      <c r="G111" s="7"/>
      <c r="H111" s="2" t="n">
        <f aca="false">H110</f>
        <v>52</v>
      </c>
      <c r="K111" s="6" t="n">
        <f aca="false">'High scenario'!AG114</f>
        <v>8912081222.6377</v>
      </c>
      <c r="L111" s="6" t="n">
        <f aca="false">K111/$B$14*100</f>
        <v>173.913812379605</v>
      </c>
      <c r="M111" s="7"/>
      <c r="O111" s="5" t="n">
        <f aca="false">O107+1</f>
        <v>2040</v>
      </c>
      <c r="P111" s="6" t="n">
        <f aca="false">'Low scenario'!AG114</f>
        <v>6715780028.43807</v>
      </c>
      <c r="Q111" s="6" t="n">
        <f aca="false">P111/$B$14*100</f>
        <v>131.054338338132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8761298809.19017</v>
      </c>
      <c r="F112" s="9" t="n">
        <f aca="false">E112/$B$14*100</f>
        <v>170.971385834406</v>
      </c>
      <c r="G112" s="7"/>
      <c r="H112" s="2" t="n">
        <f aca="false">H111</f>
        <v>52</v>
      </c>
      <c r="K112" s="9" t="n">
        <f aca="false">'High scenario'!AG115</f>
        <v>8924064192.45131</v>
      </c>
      <c r="L112" s="9" t="n">
        <f aca="false">K112/$B$14*100</f>
        <v>174.147652703975</v>
      </c>
      <c r="M112" s="7"/>
      <c r="O112" s="7" t="n">
        <f aca="false">O108+1</f>
        <v>2040</v>
      </c>
      <c r="P112" s="9" t="n">
        <f aca="false">'Low scenario'!AG115</f>
        <v>6758902046.41536</v>
      </c>
      <c r="Q112" s="9" t="n">
        <f aca="false">P112/$B$14*100</f>
        <v>131.895838135607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8810166722.86561</v>
      </c>
      <c r="F113" s="9" t="n">
        <f aca="false">E113/$B$14*100</f>
        <v>171.925013270918</v>
      </c>
      <c r="G113" s="10" t="n">
        <f aca="false">AVERAGE(E111:E114)/AVERAGE(E107:E110)-1</f>
        <v>0.0172047128579289</v>
      </c>
      <c r="H113" s="2" t="n">
        <f aca="false">H112</f>
        <v>52</v>
      </c>
      <c r="K113" s="9" t="n">
        <f aca="false">'High scenario'!AG116</f>
        <v>8966996735.2775</v>
      </c>
      <c r="L113" s="9" t="n">
        <f aca="false">K113/$B$14*100</f>
        <v>174.985455009803</v>
      </c>
      <c r="M113" s="10" t="n">
        <f aca="false">AVERAGE(K111:K114)/AVERAGE(K107:K110)-1</f>
        <v>0.0235556694559136</v>
      </c>
      <c r="O113" s="7" t="n">
        <f aca="false">O109+1</f>
        <v>2040</v>
      </c>
      <c r="P113" s="9" t="n">
        <f aca="false">'Low scenario'!AG116</f>
        <v>6771437907.05699</v>
      </c>
      <c r="Q113" s="9" t="n">
        <f aca="false">P113/$B$14*100</f>
        <v>132.140467786211</v>
      </c>
      <c r="R113" s="10" t="n">
        <f aca="false">AVERAGE(P111:P114)/AVERAGE(P107:P110)-1</f>
        <v>0.00849896900547642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8824627531.40436</v>
      </c>
      <c r="F114" s="9" t="n">
        <f aca="false">E114/$B$14*100</f>
        <v>172.207207101993</v>
      </c>
      <c r="G114" s="7"/>
      <c r="H114" s="2" t="n">
        <f aca="false">H113</f>
        <v>52</v>
      </c>
      <c r="K114" s="9" t="n">
        <f aca="false">'High scenario'!AG117</f>
        <v>9057455905.63504</v>
      </c>
      <c r="L114" s="9" t="n">
        <f aca="false">K114/$B$14*100</f>
        <v>176.750710373681</v>
      </c>
      <c r="M114" s="7"/>
      <c r="O114" s="7" t="n">
        <f aca="false">O110+1</f>
        <v>2040</v>
      </c>
      <c r="P114" s="9" t="n">
        <f aca="false">'Low scenario'!AG117</f>
        <v>6748790183.09806</v>
      </c>
      <c r="Q114" s="9" t="n">
        <f aca="false">P114/$B$14*100</f>
        <v>131.698511309713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A128" colorId="64" zoomScale="50" zoomScaleNormal="50" zoomScalePageLayoutView="100" workbookViewId="0">
      <pane xSplit="1" ySplit="0" topLeftCell="Q128" activePane="topRight" state="frozen"/>
      <selection pane="topLeft" activeCell="A128" activeCellId="0" sqref="A128"/>
      <selection pane="topRight" activeCell="AI172" activeCellId="0" sqref="AI172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-0.0116513100764572</v>
      </c>
      <c r="D26" s="108" t="n">
        <f aca="false">C26</f>
        <v>-0.0116513100764572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-0.0153813483661032</v>
      </c>
      <c r="D27" s="100" t="n">
        <f aca="false">'Central scenario'!BO5+SUM($C107:$J107)-$H107-$F107-SUM($K107:$R107)</f>
        <v>-0.0192253939599371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-0.0181552597891607</v>
      </c>
      <c r="D28" s="100" t="n">
        <f aca="false">'Central scenario'!BO6+SUM($C108:$J108)-$H108-$F108-SUM($K108:$R108)</f>
        <v>-0.0260235820966923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-0.00941408774439182</v>
      </c>
      <c r="D29" s="100" t="n">
        <f aca="false">'Central scenario'!BO7+SUM($C109:$J109)-$F109-SUM($K109:$R109)</f>
        <v>-0.0219082556996054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-0.0141750016179307</v>
      </c>
      <c r="D30" s="100" t="n">
        <f aca="false">'Central scenario'!$BO8+SUM($D$113:$J$113)-SUM($K$113:$Q$113)-$I$113*12/15</f>
        <v>-0.0274818946964399</v>
      </c>
      <c r="E30" s="102" t="n">
        <f aca="false">'Low scenario'!$AL8+SUM($D$113:$J$113)-SUM($K$113:$Q$113)</f>
        <v>-0.0141298229153242</v>
      </c>
      <c r="F30" s="102" t="n">
        <f aca="false">'Low scenario'!$BO8+SUM($D$113:$J$113)-SUM($K$113:$Q$113)-$I$113*12/15</f>
        <v>-0.0274367159938334</v>
      </c>
      <c r="G30" s="102" t="n">
        <f aca="false">'High scenario'!$AL8+SUM($D$113:$J$113)-SUM($K$113:$Q$113)</f>
        <v>-0.0141296782577894</v>
      </c>
      <c r="H30" s="102" t="n">
        <f aca="false">'High scenario'!$BO8+SUM($D$113:$J$113)-SUM($K$113:$Q$113)-$I$113*12/15</f>
        <v>-0.0274365713362986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-0.0239213323865581</v>
      </c>
      <c r="D31" s="100" t="n">
        <f aca="false">'Central scenario'!$BO9+F126</f>
        <v>-0.0374593105699477</v>
      </c>
      <c r="E31" s="102" t="n">
        <f aca="false">'Low scenario'!$AL9+SUM($D$113:$J$113)-SUM($K$113:$Q$113)</f>
        <v>-0.0228730107155568</v>
      </c>
      <c r="F31" s="102" t="n">
        <f aca="false">'Low scenario'!$BO9+SUM($D$113:$J$113)-SUM($K$113:$Q$113)-$I$113+$I$115</f>
        <v>-0.0322952263449321</v>
      </c>
      <c r="G31" s="102" t="n">
        <f aca="false">'High scenario'!$AL9+SUM($D$113:$J$113)-SUM($K$113:$Q$113)</f>
        <v>-0.0235412422089686</v>
      </c>
      <c r="H31" s="102" t="n">
        <f aca="false">'High scenario'!$BO9+SUM($D$113:$J$113)-SUM($K$113:$Q$113)-$I$113+$I$115</f>
        <v>-0.0329752372067716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-0.0150814274389324</v>
      </c>
      <c r="D32" s="100" t="n">
        <f aca="false">'Central scenario'!$BO10+F127</f>
        <v>-0.0283916725035005</v>
      </c>
      <c r="E32" s="102" t="n">
        <f aca="false">'Low scenario'!$AL10+SUM($D$113:$J$113)-SUM($K$113:$Q$113)</f>
        <v>-0.0150052463310078</v>
      </c>
      <c r="F32" s="102" t="n">
        <f aca="false">'Low scenario'!$BO10+SUM($D$113:$J$113)-SUM($K$113:$Q$113)-$I$113+$I$115</f>
        <v>-0.0247741380451382</v>
      </c>
      <c r="G32" s="102" t="n">
        <f aca="false">'High scenario'!$AL10+SUM($D$113:$J$113)-SUM($K$113:$Q$113)</f>
        <v>-0.017429061244336</v>
      </c>
      <c r="H32" s="102" t="n">
        <f aca="false">'High scenario'!$BO10+SUM($D$113:$J$113)-SUM($K$113:$Q$113)-$I$113+$I$115</f>
        <v>-0.0272910904029854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-0.0183636064290558</v>
      </c>
      <c r="D33" s="100" t="n">
        <f aca="false">'Central scenario'!$BO11+F128</f>
        <v>-0.0318213260111781</v>
      </c>
      <c r="E33" s="102" t="n">
        <f aca="false">'Low scenario'!$AL11+SUM($D$113:$J$113)-SUM($K$113:$Q$113)</f>
        <v>-0.0167551122166807</v>
      </c>
      <c r="F33" s="102" t="n">
        <f aca="false">'Low scenario'!$BO11+SUM($D$113:$J$113)-SUM($K$113:$Q$113)-$I$113+$I$115</f>
        <v>-0.0269065812956329</v>
      </c>
      <c r="G33" s="102" t="n">
        <f aca="false">'High scenario'!$AL11+SUM($D$113:$J$113)-SUM($K$113:$Q$113)</f>
        <v>-0.0198540998985008</v>
      </c>
      <c r="H33" s="102" t="n">
        <f aca="false">'High scenario'!$BO11+SUM($D$113:$J$113)-SUM($K$113:$Q$113)-$I$113+$I$115</f>
        <v>-0.0301869419381394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-0.019443902056666</v>
      </c>
      <c r="D34" s="100" t="n">
        <f aca="false">'Central scenario'!$BO12+F129</f>
        <v>-0.0329832479901816</v>
      </c>
      <c r="E34" s="102" t="n">
        <f aca="false">'Low scenario'!$AL12+SUM($D$113:$J$113)-SUM($K$113:$Q$113)</f>
        <v>-0.0193772337032149</v>
      </c>
      <c r="F34" s="102" t="n">
        <f aca="false">'Low scenario'!$BO12+SUM($D$113:$J$113)-SUM($K$113:$Q$113)-$I$113+$I$115</f>
        <v>-0.0299127629190723</v>
      </c>
      <c r="G34" s="102" t="n">
        <f aca="false">'High scenario'!$AL12+SUM($D$113:$J$113)-SUM($K$113:$Q$113)</f>
        <v>-0.0203891866814843</v>
      </c>
      <c r="H34" s="102" t="n">
        <f aca="false">'High scenario'!$BO12+SUM($D$113:$J$113)-SUM($K$113:$Q$113)-$I$113+$I$115</f>
        <v>-0.0311274247307991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-0.0203665196463675</v>
      </c>
      <c r="D35" s="103" t="n">
        <f aca="false">'Central scenario'!$BO13+F130</f>
        <v>-0.0341495072957687</v>
      </c>
      <c r="E35" s="102" t="n">
        <f aca="false">'Low scenario'!$AL13+SUM($D$113:$J$113)-SUM($K$113:$Q$113)</f>
        <v>-0.0241131747472119</v>
      </c>
      <c r="F35" s="102" t="n">
        <f aca="false">'Low scenario'!$BO13+SUM($D$113:$J$113)-SUM($K$113:$Q$113)-$I$113+$I$115</f>
        <v>-0.0351340473668846</v>
      </c>
      <c r="G35" s="102" t="n">
        <f aca="false">'High scenario'!$AL13+SUM($D$113:$J$113)-SUM($K$113:$Q$113)</f>
        <v>-0.0236857987057427</v>
      </c>
      <c r="H35" s="102" t="n">
        <f aca="false">'High scenario'!$BO13+SUM($D$113:$J$113)-SUM($K$113:$Q$113)-$I$113+$I$115</f>
        <v>-0.0349361920298933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-0.0204585331435399</v>
      </c>
      <c r="D36" s="104" t="n">
        <f aca="false">'Central scenario'!$BO14+F131</f>
        <v>-0.035190431818152</v>
      </c>
      <c r="E36" s="102" t="n">
        <f aca="false">'Low scenario'!$AL14+SUM($D$113:$J$113)-SUM($K$113:$Q$113)</f>
        <v>-0.0286408514619128</v>
      </c>
      <c r="F36" s="102" t="n">
        <f aca="false">'Low scenario'!$BO14+SUM($D$113:$J$113)-SUM($K$113:$Q$113)-$I$113+$I$115</f>
        <v>-0.0409590797511314</v>
      </c>
      <c r="G36" s="102" t="n">
        <f aca="false">'High scenario'!$AL14+SUM($D$113:$J$113)-SUM($K$113:$Q$113)</f>
        <v>-0.0265683538251282</v>
      </c>
      <c r="H36" s="102" t="n">
        <f aca="false">'High scenario'!$BO14+SUM($D$113:$J$113)-SUM($K$113:$Q$113)-$I$113+$I$115</f>
        <v>-0.038950917299043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-0.0240797844954544</v>
      </c>
      <c r="D37" s="105" t="n">
        <f aca="false">'Central scenario'!$BO15+SUM($D$113:$J$113)-SUM($K$113:$Q$113)-$I$113+$I$115</f>
        <v>-0.0376034373276745</v>
      </c>
      <c r="E37" s="102" t="n">
        <f aca="false">'Low scenario'!$AL15+SUM($D$113:$J$113)-SUM($K$113:$Q$113)</f>
        <v>-0.0321578942314231</v>
      </c>
      <c r="F37" s="102" t="n">
        <f aca="false">'Low scenario'!$BO15+SUM($D$113:$J$113)-SUM($K$113:$Q$113)-$I$113+$I$115</f>
        <v>-0.046094913184881</v>
      </c>
      <c r="G37" s="102" t="n">
        <f aca="false">'High scenario'!$AL15+SUM($D$113:$J$113)-SUM($K$113:$Q$113)</f>
        <v>-0.0300347114275628</v>
      </c>
      <c r="H37" s="102" t="n">
        <f aca="false">'High scenario'!$BO15+SUM($D$113:$J$113)-SUM($K$113:$Q$113)-$I$113+$I$115</f>
        <v>-0.0439498918863441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-0.0245376298263283</v>
      </c>
      <c r="D38" s="105" t="n">
        <f aca="false">'Central scenario'!$BO16+SUM($D$113:$J$113)-SUM($K$113:$Q$113)-$I$113+$I$115</f>
        <v>-0.0391338278284297</v>
      </c>
      <c r="E38" s="102" t="n">
        <f aca="false">'Low scenario'!$AL16+SUM($D$113:$J$113)-SUM($K$113:$Q$113)</f>
        <v>-0.0326877826854496</v>
      </c>
      <c r="F38" s="102" t="n">
        <f aca="false">'Low scenario'!$BO16+SUM($D$113:$J$113)-SUM($K$113:$Q$113)-$I$113+$I$115</f>
        <v>-0.0477528435806169</v>
      </c>
      <c r="G38" s="102" t="n">
        <f aca="false">'High scenario'!$AL16+SUM($D$113:$J$113)-SUM($K$113:$Q$113)</f>
        <v>-0.0289371984256105</v>
      </c>
      <c r="H38" s="102" t="n">
        <f aca="false">'High scenario'!$BO16+SUM($D$113:$J$113)-SUM($K$113:$Q$113)-$I$113+$I$115</f>
        <v>-0.0440185114495501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-0.0220883755081576</v>
      </c>
      <c r="D39" s="105" t="n">
        <f aca="false">'Central scenario'!$BO17+SUM($D$113:$J$113)-SUM($K$113:$Q$113)-$I$113+$I$115</f>
        <v>-0.0377961200759029</v>
      </c>
      <c r="E39" s="102" t="n">
        <f aca="false">'Low scenario'!$AL17+SUM($D$113:$J$113)-SUM($K$113:$Q$113)</f>
        <v>-0.0322159612393928</v>
      </c>
      <c r="F39" s="102" t="n">
        <f aca="false">'Low scenario'!$BO17+SUM($D$113:$J$113)-SUM($K$113:$Q$113)-$I$113+$I$115</f>
        <v>-0.0485277996525847</v>
      </c>
      <c r="G39" s="102" t="n">
        <f aca="false">'High scenario'!$AL17+SUM($D$113:$J$113)-SUM($K$113:$Q$113)</f>
        <v>-0.0271148996127312</v>
      </c>
      <c r="H39" s="102" t="n">
        <f aca="false">'High scenario'!$BO17+SUM($D$113:$J$113)-SUM($K$113:$Q$113)-$I$113+$I$115</f>
        <v>-0.0434219124302822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-0.0200239985063035</v>
      </c>
      <c r="D40" s="104" t="n">
        <f aca="false">'Central scenario'!$BO18+SUM($D$113:$J$113)-SUM($K$113:$Q$113)-$I$113+$I$115</f>
        <v>-0.0366960886706381</v>
      </c>
      <c r="E40" s="102" t="n">
        <f aca="false">'Low scenario'!$AL18+SUM($D$113:$J$113)-SUM($K$113:$Q$113)</f>
        <v>-0.0314236444020198</v>
      </c>
      <c r="F40" s="102" t="n">
        <f aca="false">'Low scenario'!$BO18+SUM($D$113:$J$113)-SUM($K$113:$Q$113)-$I$113+$I$115</f>
        <v>-0.0488174421828358</v>
      </c>
      <c r="G40" s="102" t="n">
        <f aca="false">'High scenario'!$AL18+SUM($D$113:$J$113)-SUM($K$113:$Q$113)</f>
        <v>-0.0250134804479037</v>
      </c>
      <c r="H40" s="102" t="n">
        <f aca="false">'High scenario'!$BO18+SUM($D$113:$J$113)-SUM($K$113:$Q$113)-$I$113+$I$115</f>
        <v>-0.0423941960185906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-0.0193223992806862</v>
      </c>
      <c r="D41" s="105" t="n">
        <f aca="false">'Central scenario'!$BO19+SUM($D$113:$J$113)-SUM($K$113:$Q$113)-$I$113+$I$115</f>
        <v>-0.0369881823304223</v>
      </c>
      <c r="E41" s="102" t="n">
        <f aca="false">'Low scenario'!$AL19+SUM($D$113:$J$113)-SUM($K$113:$Q$113)</f>
        <v>-0.0306473327467266</v>
      </c>
      <c r="F41" s="102" t="n">
        <f aca="false">'Low scenario'!$BO19+SUM($D$113:$J$113)-SUM($K$113:$Q$113)-$I$113+$I$115</f>
        <v>-0.0488548228462655</v>
      </c>
      <c r="G41" s="102" t="n">
        <f aca="false">'High scenario'!$AL19+SUM($D$113:$J$113)-SUM($K$113:$Q$113)</f>
        <v>-0.0227787882535574</v>
      </c>
      <c r="H41" s="102" t="n">
        <f aca="false">'High scenario'!$BO19+SUM($D$113:$J$113)-SUM($K$113:$Q$113)-$I$113+$I$115</f>
        <v>-0.0409508140421614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-0.0183064536382167</v>
      </c>
      <c r="D42" s="105" t="n">
        <f aca="false">'Central scenario'!$BO20+SUM($D$113:$J$113)-SUM($K$113:$Q$113)-$I$113+$I$115</f>
        <v>-0.0368794289308085</v>
      </c>
      <c r="E42" s="102" t="n">
        <f aca="false">'Low scenario'!$AL20+SUM($D$113:$J$113)-SUM($K$113:$Q$113)</f>
        <v>-0.0300877069234601</v>
      </c>
      <c r="F42" s="102" t="n">
        <f aca="false">'Low scenario'!$BO20+SUM($D$113:$J$113)-SUM($K$113:$Q$113)-$I$113+$I$115</f>
        <v>-0.0493016738919999</v>
      </c>
      <c r="G42" s="102" t="n">
        <f aca="false">'High scenario'!$AL20+SUM($D$113:$J$113)-SUM($K$113:$Q$113)</f>
        <v>-0.0204017443169032</v>
      </c>
      <c r="H42" s="102" t="n">
        <f aca="false">'High scenario'!$BO20+SUM($D$113:$J$113)-SUM($K$113:$Q$113)-$I$113+$I$115</f>
        <v>-0.0393910732131709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-0.017197084333268</v>
      </c>
      <c r="D43" s="105" t="n">
        <f aca="false">'Central scenario'!$BO21+SUM($D$113:$J$113)-SUM($K$113:$Q$113)-$I$113+$I$115</f>
        <v>-0.0367738243368561</v>
      </c>
      <c r="E43" s="102" t="n">
        <f aca="false">'Low scenario'!$AL21+SUM($D$113:$J$113)-SUM($K$113:$Q$113)</f>
        <v>-0.0282876257155284</v>
      </c>
      <c r="F43" s="102" t="n">
        <f aca="false">'Low scenario'!$BO21+SUM($D$113:$J$113)-SUM($K$113:$Q$113)-$I$113+$I$115</f>
        <v>-0.0486532142764755</v>
      </c>
      <c r="G43" s="102" t="n">
        <f aca="false">'High scenario'!$AL21+SUM($D$113:$J$113)-SUM($K$113:$Q$113)</f>
        <v>-0.0187439941752055</v>
      </c>
      <c r="H43" s="102" t="n">
        <f aca="false">'High scenario'!$BO21+SUM($D$113:$J$113)-SUM($K$113:$Q$113)-$I$113+$I$115</f>
        <v>-0.0390453319616164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-0.015259330401087</v>
      </c>
      <c r="D44" s="104" t="n">
        <f aca="false">'Central scenario'!$BO22+SUM($D$113:$J$113)-SUM($K$113:$Q$113)-$I$113+$I$115</f>
        <v>-0.035642816625059</v>
      </c>
      <c r="E44" s="102" t="n">
        <f aca="false">'Low scenario'!$AL22+SUM($D$113:$J$113)-SUM($K$113:$Q$113)</f>
        <v>-0.0268097291558696</v>
      </c>
      <c r="F44" s="102" t="n">
        <f aca="false">'Low scenario'!$BO22+SUM($D$113:$J$113)-SUM($K$113:$Q$113)-$I$113+$I$115</f>
        <v>-0.0485249435696963</v>
      </c>
      <c r="G44" s="102" t="n">
        <f aca="false">'High scenario'!$AL22+SUM($D$113:$J$113)-SUM($K$113:$Q$113)</f>
        <v>-0.0169602279821557</v>
      </c>
      <c r="H44" s="102" t="n">
        <f aca="false">'High scenario'!$BO22+SUM($D$113:$J$113)-SUM($K$113:$Q$113)-$I$113+$I$115</f>
        <v>-0.0382560326732674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-0.01438503895379</v>
      </c>
      <c r="D45" s="105" t="n">
        <f aca="false">'Central scenario'!$BO23+SUM($D$113:$J$113)-SUM($K$113:$Q$113)-$I$113+$I$115</f>
        <v>-0.0354777272368196</v>
      </c>
      <c r="E45" s="102" t="n">
        <f aca="false">'Low scenario'!$AL23+SUM($D$113:$J$113)-SUM($K$113:$Q$113)</f>
        <v>-0.0248834747509586</v>
      </c>
      <c r="F45" s="102" t="n">
        <f aca="false">'Low scenario'!$BO23+SUM($D$113:$J$113)-SUM($K$113:$Q$113)-$I$113+$I$115</f>
        <v>-0.0473450447125634</v>
      </c>
      <c r="G45" s="102" t="n">
        <f aca="false">'High scenario'!$AL23+SUM($D$113:$J$113)-SUM($K$113:$Q$113)</f>
        <v>-0.0145037798941791</v>
      </c>
      <c r="H45" s="102" t="n">
        <f aca="false">'High scenario'!$BO23+SUM($D$113:$J$113)-SUM($K$113:$Q$113)-$I$113+$I$115</f>
        <v>-0.0363222026488246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-0.0127939397480829</v>
      </c>
      <c r="D46" s="105" t="n">
        <f aca="false">'Central scenario'!$BO24+SUM($D$113:$J$113)-SUM($K$113:$Q$113)-$I$113+$I$115</f>
        <v>-0.0346369766169254</v>
      </c>
      <c r="E46" s="102" t="n">
        <f aca="false">'Low scenario'!$AL24+SUM($D$113:$J$113)-SUM($K$113:$Q$113)</f>
        <v>-0.0236230521091572</v>
      </c>
      <c r="F46" s="102" t="n">
        <f aca="false">'Low scenario'!$BO24+SUM($D$113:$J$113)-SUM($K$113:$Q$113)-$I$113+$I$115</f>
        <v>-0.0470129265935862</v>
      </c>
      <c r="G46" s="102" t="n">
        <f aca="false">'High scenario'!$AL24+SUM($D$113:$J$113)-SUM($K$113:$Q$113)</f>
        <v>-0.0126608187969283</v>
      </c>
      <c r="H46" s="102" t="n">
        <f aca="false">'High scenario'!$BO24+SUM($D$113:$J$113)-SUM($K$113:$Q$113)-$I$113+$I$115</f>
        <v>-0.0353928796591551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-0.0107863503073977</v>
      </c>
      <c r="D47" s="105" t="n">
        <f aca="false">'Central scenario'!$BO25+SUM($D$113:$J$113)-SUM($K$113:$Q$113)-$I$113+$I$115</f>
        <v>-0.0331738199974981</v>
      </c>
      <c r="E47" s="102" t="n">
        <f aca="false">'Low scenario'!$AL25+SUM($D$113:$J$113)-SUM($K$113:$Q$113)</f>
        <v>-0.0232567812792783</v>
      </c>
      <c r="F47" s="102" t="n">
        <f aca="false">'Low scenario'!$BO25+SUM($D$113:$J$113)-SUM($K$113:$Q$113)-$I$113+$I$115</f>
        <v>-0.0476820811443064</v>
      </c>
      <c r="G47" s="102" t="n">
        <f aca="false">'High scenario'!$AL25+SUM($D$113:$J$113)-SUM($K$113:$Q$113)</f>
        <v>-0.0101189373837492</v>
      </c>
      <c r="H47" s="102" t="n">
        <f aca="false">'High scenario'!$BO25+SUM($D$113:$J$113)-SUM($K$113:$Q$113)-$I$113+$I$115</f>
        <v>-0.0337062568391441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-0.00950965900601133</v>
      </c>
      <c r="D48" s="104" t="n">
        <f aca="false">'Central scenario'!$BO26+SUM($D$113:$J$113)-SUM($K$113:$Q$113)-$I$113+$I$115</f>
        <v>-0.0328377972800249</v>
      </c>
      <c r="E48" s="102" t="n">
        <f aca="false">'Low scenario'!$AL26+SUM($D$113:$J$113)-SUM($K$113:$Q$113)</f>
        <v>-0.0217003807861297</v>
      </c>
      <c r="F48" s="102" t="n">
        <f aca="false">'Low scenario'!$BO26+SUM($D$113:$J$113)-SUM($K$113:$Q$113)-$I$113+$I$115</f>
        <v>-0.0471665522816617</v>
      </c>
      <c r="G48" s="102" t="n">
        <f aca="false">'High scenario'!$AL26+SUM($D$113:$J$113)-SUM($K$113:$Q$113)</f>
        <v>-0.00811185648475366</v>
      </c>
      <c r="H48" s="102" t="n">
        <f aca="false">'High scenario'!$BO26+SUM($D$113:$J$113)-SUM($K$113:$Q$113)-$I$113+$I$115</f>
        <v>-0.0327211966272604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-0.00779171767486622</v>
      </c>
      <c r="D49" s="105" t="n">
        <f aca="false">'Central scenario'!$BO27+SUM($D$113:$J$113)-SUM($K$113:$Q$113)-$I$113+$I$115</f>
        <v>-0.0318599081230463</v>
      </c>
      <c r="E49" s="102" t="n">
        <f aca="false">'Low scenario'!$AL27+SUM($D$113:$J$113)-SUM($K$113:$Q$113)</f>
        <v>-0.0203572461073513</v>
      </c>
      <c r="F49" s="102" t="n">
        <f aca="false">'Low scenario'!$BO27+SUM($D$113:$J$113)-SUM($K$113:$Q$113)-$I$113+$I$115</f>
        <v>-0.0470170704716083</v>
      </c>
      <c r="G49" s="102" t="n">
        <f aca="false">'High scenario'!$AL27+SUM($D$113:$J$113)-SUM($K$113:$Q$113)</f>
        <v>-0.0063253501863754</v>
      </c>
      <c r="H49" s="102" t="n">
        <f aca="false">'High scenario'!$BO27+SUM($D$113:$J$113)-SUM($K$113:$Q$113)-$I$113+$I$115</f>
        <v>-0.0316431411333761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-0.00750260432543657</v>
      </c>
      <c r="D50" s="105" t="n">
        <f aca="false">'Central scenario'!$BO28+SUM($D$113:$J$113)-SUM($K$113:$Q$113)-$I$113+$I$115</f>
        <v>-0.0326203748352121</v>
      </c>
      <c r="E50" s="102" t="n">
        <f aca="false">'Low scenario'!$AL28+SUM($D$113:$J$113)-SUM($K$113:$Q$113)</f>
        <v>-0.0180580283782617</v>
      </c>
      <c r="F50" s="102" t="n">
        <f aca="false">'Low scenario'!$BO28+SUM($D$113:$J$113)-SUM($K$113:$Q$113)-$I$113+$I$115</f>
        <v>-0.045687271856494</v>
      </c>
      <c r="G50" s="102" t="n">
        <f aca="false">'High scenario'!$AL28+SUM($D$113:$J$113)-SUM($K$113:$Q$113)</f>
        <v>-0.00628084479671197</v>
      </c>
      <c r="H50" s="102" t="n">
        <f aca="false">'High scenario'!$BO28+SUM($D$113:$J$113)-SUM($K$113:$Q$113)-$I$113+$I$115</f>
        <v>-0.032371885668275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-0.00692918449219026</v>
      </c>
      <c r="D51" s="105" t="n">
        <f aca="false">'Central scenario'!$BO29+SUM($D$113:$J$113)-SUM($K$113:$Q$113)-$I$113+$I$115</f>
        <v>-0.0326786906660224</v>
      </c>
      <c r="E51" s="102" t="n">
        <f aca="false">'Low scenario'!$AL29+SUM($D$113:$J$113)-SUM($K$113:$Q$113)</f>
        <v>-0.0167340385279739</v>
      </c>
      <c r="F51" s="102" t="n">
        <f aca="false">'Low scenario'!$BO29+SUM($D$113:$J$113)-SUM($K$113:$Q$113)-$I$113+$I$115</f>
        <v>-0.0453919195696362</v>
      </c>
      <c r="G51" s="102" t="n">
        <f aca="false">'High scenario'!$AL29+SUM($D$113:$J$113)-SUM($K$113:$Q$113)</f>
        <v>-0.00578560425171024</v>
      </c>
      <c r="H51" s="102" t="n">
        <f aca="false">'High scenario'!$BO29+SUM($D$113:$J$113)-SUM($K$113:$Q$113)-$I$113+$I$115</f>
        <v>-0.032739782613832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19" customFormat="false" ht="12.8" hidden="false" customHeight="false" outlineLevel="0" collapsed="false">
      <c r="J119" s="0" t="s">
        <v>165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  <c r="H120" s="32"/>
      <c r="I120" s="32" t="n">
        <f aca="false">SUM($C105:$J105)-$H105-$F105</f>
        <v>0.038388825748299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0.0829481034514563</v>
      </c>
      <c r="E121" s="32" t="n">
        <f aca="false">'Central scenario'!BK4</f>
        <v>0.0607890100036002</v>
      </c>
      <c r="F121" s="32" t="n">
        <f aca="false">SUM($C106:$J106)-$H106-$F106-SUM($K106:$Q106)</f>
        <v>0.0212417617908622</v>
      </c>
      <c r="G121" s="32" t="n">
        <f aca="false">E121+F121-D121-C121</f>
        <v>-0.0116513100764572</v>
      </c>
      <c r="H121" s="32"/>
      <c r="I121" s="32" t="n">
        <f aca="false">SUM($C106:$J106)-$H106-$F106</f>
        <v>0.0395928447118189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-0.0192253939599371</v>
      </c>
      <c r="H122" s="32"/>
      <c r="I122" s="32" t="n">
        <f aca="false">SUM($C107:$J107)-$H107-$F107</f>
        <v>0.0364485320781312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0.0847525809514075</v>
      </c>
      <c r="E123" s="32" t="n">
        <f aca="false">'Central scenario'!BK6</f>
        <v>0.0631912464013855</v>
      </c>
      <c r="F123" s="32" t="n">
        <f aca="false">SUM($C108:$J108)-$H108-$F108-SUM($K108:$R108)</f>
        <v>0.0110564581173711</v>
      </c>
      <c r="G123" s="32" t="n">
        <f aca="false">E123+F123-D123-C123</f>
        <v>-0.0260235820966923</v>
      </c>
      <c r="H123" s="32"/>
      <c r="I123" s="32" t="n">
        <f aca="false">SUM($C108:$J108)-$H108-$F108</f>
        <v>0.0369006126240177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0.0820642873195171</v>
      </c>
      <c r="E124" s="61" t="n">
        <f aca="false">'Central scenario'!BK7</f>
        <v>0.0586401093091644</v>
      </c>
      <c r="F124" s="61" t="n">
        <f aca="false">SUM($C109:$J109)-$F109-SUM($K109:$R109)</f>
        <v>0.015880266757964</v>
      </c>
      <c r="G124" s="61" t="n">
        <f aca="false">E124+F124-D124-C124</f>
        <v>-0.0219082556996055</v>
      </c>
      <c r="H124" s="32"/>
      <c r="I124" s="32" t="n">
        <f aca="false">SUM($C109:$J109)-$H109-$F109</f>
        <v>0.0285323827766154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0.0136307839254516</v>
      </c>
      <c r="D125" s="32" t="n">
        <f aca="false">'Central scenario'!BM8+'Central scenario'!BN8+'Central scenario'!BL8-C125</f>
        <v>0.0767147566851233</v>
      </c>
      <c r="E125" s="32" t="n">
        <f aca="false">'Central scenario'!BK8</f>
        <v>0.0515756859534648</v>
      </c>
      <c r="F125" s="32" t="n">
        <f aca="false">SUM($D$113:$J$113)-SUM($K$113:$Q$113)-$I$113*12/15</f>
        <v>0.0112879599606704</v>
      </c>
      <c r="G125" s="32" t="n">
        <f aca="false">E125+F125-D125-C125</f>
        <v>-0.0274818946964398</v>
      </c>
      <c r="H125" s="32"/>
      <c r="I125" s="32" t="n">
        <f aca="false">SUM($D$113:$J$113)-$I$113*12/15</f>
        <v>0.0286044829777156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0.0148050320854004</v>
      </c>
      <c r="D126" s="61" t="n">
        <f aca="false">'Central scenario'!BM9+'Central scenario'!BN9+'Central scenario'!BL9-C126</f>
        <v>0.0933636426570819</v>
      </c>
      <c r="E126" s="61" t="n">
        <f aca="false">'Central scenario'!BK9</f>
        <v>0.0591499427969278</v>
      </c>
      <c r="F126" s="61" t="n">
        <f aca="false">J126-SUM($K$113:$Q$113)</f>
        <v>0.0115594213756067</v>
      </c>
      <c r="G126" s="61" t="n">
        <f aca="false">E126+F126-D126-C126</f>
        <v>-0.0374593105699478</v>
      </c>
      <c r="H126" s="32"/>
      <c r="I126" s="32" t="n">
        <f aca="false">SUM($D$113:$J$113)-$I$113+$I$115</f>
        <v>0.0329940509664366</v>
      </c>
      <c r="J126" s="32" t="n">
        <v>0.0288759443926519</v>
      </c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0.0133118246357224</v>
      </c>
      <c r="D127" s="32" t="n">
        <f aca="false">'Central scenario'!BM10+'Central scenario'!BN10+'Central scenario'!BL10-C127</f>
        <v>0.0843576246130737</v>
      </c>
      <c r="E127" s="32" t="n">
        <f aca="false">'Central scenario'!BK10</f>
        <v>0.0571866404113615</v>
      </c>
      <c r="F127" s="32" t="n">
        <f aca="false">J127-SUM($K$113:$Q$113)</f>
        <v>0.0120911363339341</v>
      </c>
      <c r="G127" s="32" t="n">
        <f aca="false">E127+F127-D127-C127</f>
        <v>-0.0283916725035005</v>
      </c>
      <c r="H127" s="32"/>
      <c r="I127" s="32" t="n">
        <f aca="false">SUM($D$113:$J$113)-$I$113*12/15</f>
        <v>0.0286044829777156</v>
      </c>
      <c r="J127" s="32" t="n">
        <v>0.0294076593509794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0.0138548908202009</v>
      </c>
      <c r="D128" s="61" t="n">
        <f aca="false">'Central scenario'!BM11+'Central scenario'!BN11+'Central scenario'!BL11-C128</f>
        <v>0.0882390982973955</v>
      </c>
      <c r="E128" s="61" t="n">
        <f aca="false">'Central scenario'!BK11</f>
        <v>0.0579092822488276</v>
      </c>
      <c r="F128" s="61" t="n">
        <f aca="false">J128-SUM($K$113:$Q$113)</f>
        <v>0.0123633808575908</v>
      </c>
      <c r="G128" s="61" t="n">
        <f aca="false">E128+F128-D128-C128</f>
        <v>-0.031821326011178</v>
      </c>
      <c r="H128" s="32"/>
      <c r="J128" s="32" t="n">
        <v>0.029679903874636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0.0139299176734979</v>
      </c>
      <c r="D129" s="32" t="n">
        <f aca="false">'Central scenario'!BM12+'Central scenario'!BN12+'Central scenario'!BL12-C129</f>
        <v>0.0907243998649859</v>
      </c>
      <c r="E129" s="32" t="n">
        <f aca="false">'Central scenario'!BK12</f>
        <v>0.0590553829955024</v>
      </c>
      <c r="F129" s="32" t="n">
        <f aca="false">J129-SUM($K$113:$Q$113)</f>
        <v>0.0126156865527998</v>
      </c>
      <c r="G129" s="32" t="n">
        <f aca="false">E129+F129-D129-C129</f>
        <v>-0.0329832479901816</v>
      </c>
      <c r="H129" s="32"/>
      <c r="J129" s="32" t="n">
        <v>0.029932209569845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0.0141689084664369</v>
      </c>
      <c r="D130" s="61" t="n">
        <f aca="false">'Central scenario'!BM13+'Central scenario'!BN13+'Central scenario'!BL13-C130</f>
        <v>0.0927535868767443</v>
      </c>
      <c r="E130" s="61" t="n">
        <f aca="false">'Central scenario'!BK13</f>
        <v>0.0600041683301302</v>
      </c>
      <c r="F130" s="61" t="n">
        <f aca="false">J130-SUM($K$113:$Q$113)</f>
        <v>0.0127688197172824</v>
      </c>
      <c r="G130" s="61" t="n">
        <f aca="false">E130+F130-D130-C130</f>
        <v>-0.0341495072957687</v>
      </c>
      <c r="H130" s="32"/>
      <c r="J130" s="32" t="n">
        <v>0.0300853427343276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0.014192600837034</v>
      </c>
      <c r="D131" s="32" t="n">
        <f aca="false">'Central scenario'!BM14+'Central scenario'!BN14+'Central scenario'!BL14-C131</f>
        <v>0.0950232886119588</v>
      </c>
      <c r="E131" s="32" t="n">
        <f aca="false">'Central scenario'!BK14</f>
        <v>0.0611292715119691</v>
      </c>
      <c r="F131" s="32" t="n">
        <f aca="false">J131-SUM($K$113:$Q$113)</f>
        <v>0.0128961861188716</v>
      </c>
      <c r="G131" s="32" t="n">
        <f aca="false">E131+F131-D131-C131</f>
        <v>-0.035190431818152</v>
      </c>
      <c r="H131" s="32"/>
      <c r="J131" s="32" t="n">
        <v>0.0302127091359169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0.0148735464185316</v>
      </c>
      <c r="D132" s="61" t="n">
        <f aca="false">'Central scenario'!BM15+'Central scenario'!BN15+'Central scenario'!BL15-C132</f>
        <v>0.0988275193231789</v>
      </c>
      <c r="E132" s="61" t="n">
        <f aca="false">'Central scenario'!BK15</f>
        <v>0.0604201004646446</v>
      </c>
      <c r="F132" s="61" t="n">
        <f aca="false">SUM($D$113:$J$113)-SUM($K$113:$Q$113)-$I$113+$I$115</f>
        <v>0.0156775279493914</v>
      </c>
      <c r="G132" s="61" t="n">
        <f aca="false">E132+F132-D132-C132</f>
        <v>-0.0376034373276745</v>
      </c>
      <c r="H132" s="32"/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0.0149433050515692</v>
      </c>
      <c r="D133" s="32" t="n">
        <f aca="false">'Central scenario'!BM16+'Central scenario'!BN16+'Central scenario'!BL16-C133</f>
        <v>0.100418301487301</v>
      </c>
      <c r="E133" s="32" t="n">
        <f aca="false">'Central scenario'!BK16</f>
        <v>0.0605502507610494</v>
      </c>
      <c r="F133" s="32" t="n">
        <f aca="false">SUM($D$113:$J$113)-SUM($K$113:$Q$113)-$I$113+$I$115</f>
        <v>0.0156775279493914</v>
      </c>
      <c r="G133" s="32" t="n">
        <f aca="false">E133+F133-D133-C133</f>
        <v>-0.0391338278284297</v>
      </c>
      <c r="H133" s="32"/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0.0144273559416633</v>
      </c>
      <c r="D134" s="61" t="n">
        <f aca="false">'Central scenario'!BM17+'Central scenario'!BN17+'Central scenario'!BL17-C134</f>
        <v>0.0999659269037715</v>
      </c>
      <c r="E134" s="61" t="n">
        <f aca="false">'Central scenario'!BK17</f>
        <v>0.0609196348201406</v>
      </c>
      <c r="F134" s="61" t="n">
        <f aca="false">SUM($D$113:$J$113)-SUM($K$113:$Q$113)-$I$113+$I$115</f>
        <v>0.0156775279493914</v>
      </c>
      <c r="G134" s="61" t="n">
        <f aca="false">E134+F134-D134-C134</f>
        <v>-0.0377961200759029</v>
      </c>
      <c r="H134" s="32"/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0.0139973892386573</v>
      </c>
      <c r="D135" s="32" t="n">
        <f aca="false">'Central scenario'!BM18+'Central scenario'!BN18+'Central scenario'!BL18-C135</f>
        <v>0.0998502256223259</v>
      </c>
      <c r="E135" s="32" t="n">
        <f aca="false">'Central scenario'!BK18</f>
        <v>0.0614739982409538</v>
      </c>
      <c r="F135" s="32" t="n">
        <f aca="false">SUM($D$113:$J$113)-SUM($K$113:$Q$113)-$I$113+$I$115</f>
        <v>0.0156775279493914</v>
      </c>
      <c r="G135" s="32" t="n">
        <f aca="false">E135+F135-D135-C135</f>
        <v>-0.0366960886706381</v>
      </c>
      <c r="H135" s="32"/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0.0137909048222286</v>
      </c>
      <c r="D136" s="61" t="n">
        <f aca="false">'Central scenario'!BM19+'Central scenario'!BN19+'Central scenario'!BL19-C136</f>
        <v>0.100642312368823</v>
      </c>
      <c r="E136" s="61" t="n">
        <f aca="false">'Central scenario'!BK19</f>
        <v>0.0617675069112381</v>
      </c>
      <c r="F136" s="61" t="n">
        <f aca="false">SUM($D$113:$J$113)-SUM($K$113:$Q$113)-$I$113+$I$115</f>
        <v>0.0156775279493914</v>
      </c>
      <c r="G136" s="61" t="n">
        <f aca="false">E136+F136-D136-C136</f>
        <v>-0.0369881823304223</v>
      </c>
      <c r="H136" s="32"/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0.0134214034768646</v>
      </c>
      <c r="D137" s="32" t="n">
        <f aca="false">'Central scenario'!BM20+'Central scenario'!BN20+'Central scenario'!BL20-C137</f>
        <v>0.100900714078319</v>
      </c>
      <c r="E137" s="32" t="n">
        <f aca="false">'Central scenario'!BK20</f>
        <v>0.061765160674984</v>
      </c>
      <c r="F137" s="32" t="n">
        <f aca="false">SUM($D$113:$J$113)-SUM($K$113:$Q$113)-$I$113+$I$115</f>
        <v>0.0156775279493914</v>
      </c>
      <c r="G137" s="32" t="n">
        <f aca="false">E137+F137-D137-C137</f>
        <v>-0.0368794289308085</v>
      </c>
      <c r="H137" s="32"/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0.0133557513672752</v>
      </c>
      <c r="D138" s="61" t="n">
        <f aca="false">'Central scenario'!BM21+'Central scenario'!BN21+'Central scenario'!BL21-C138</f>
        <v>0.101187683954616</v>
      </c>
      <c r="E138" s="61" t="n">
        <f aca="false">'Central scenario'!BK21</f>
        <v>0.0620920830356441</v>
      </c>
      <c r="F138" s="61" t="n">
        <f aca="false">SUM($D$113:$J$113)-SUM($K$113:$Q$113)-$I$113+$I$115</f>
        <v>0.0156775279493914</v>
      </c>
      <c r="G138" s="61" t="n">
        <f aca="false">E138+F138-D138-C138</f>
        <v>-0.0367738243368561</v>
      </c>
      <c r="H138" s="32"/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0.0130580332043468</v>
      </c>
      <c r="D139" s="32" t="n">
        <f aca="false">'Central scenario'!BM22+'Central scenario'!BN22+'Central scenario'!BL22-C139</f>
        <v>0.100845350913648</v>
      </c>
      <c r="E139" s="32" t="n">
        <f aca="false">'Central scenario'!BK22</f>
        <v>0.0625830395435446</v>
      </c>
      <c r="F139" s="32" t="n">
        <f aca="false">SUM($D$113:$J$113)-SUM($K$113:$Q$113)-$I$113+$I$115</f>
        <v>0.0156775279493914</v>
      </c>
      <c r="G139" s="32" t="n">
        <f aca="false">E139+F139-D139-C139</f>
        <v>-0.035642816625059</v>
      </c>
      <c r="H139" s="32"/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0.01285309318231</v>
      </c>
      <c r="D140" s="61" t="n">
        <f aca="false">'Central scenario'!BM23+'Central scenario'!BN23+'Central scenario'!BL23-C140</f>
        <v>0.101055205557306</v>
      </c>
      <c r="E140" s="61" t="n">
        <f aca="false">'Central scenario'!BK23</f>
        <v>0.0627530435534046</v>
      </c>
      <c r="F140" s="61" t="n">
        <f aca="false">SUM($D$113:$J$113)-SUM($K$113:$Q$113)-$I$113+$I$115</f>
        <v>0.0156775279493914</v>
      </c>
      <c r="G140" s="61" t="n">
        <f aca="false">E140+F140-D140-C140</f>
        <v>-0.0354777272368196</v>
      </c>
      <c r="H140" s="32"/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0.0123622700437301</v>
      </c>
      <c r="D141" s="32" t="n">
        <f aca="false">'Central scenario'!BM24+'Central scenario'!BN24+'Central scenario'!BL24-C141</f>
        <v>0.100968290249743</v>
      </c>
      <c r="E141" s="32" t="n">
        <f aca="false">'Central scenario'!BK24</f>
        <v>0.0630160557271562</v>
      </c>
      <c r="F141" s="32" t="n">
        <f aca="false">SUM($D$113:$J$113)-SUM($K$113:$Q$113)-$I$113+$I$115</f>
        <v>0.0156775279493914</v>
      </c>
      <c r="G141" s="32" t="n">
        <f aca="false">E141+F141-D141-C141</f>
        <v>-0.0346369766169254</v>
      </c>
      <c r="H141" s="32"/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0.0120843320130981</v>
      </c>
      <c r="D142" s="61" t="n">
        <f aca="false">'Central scenario'!BM25+'Central scenario'!BN25+'Central scenario'!BL25-C142</f>
        <v>0.100167849941187</v>
      </c>
      <c r="E142" s="61" t="n">
        <f aca="false">'Central scenario'!BK25</f>
        <v>0.0634008340073953</v>
      </c>
      <c r="F142" s="61" t="n">
        <f aca="false">SUM($D$113:$J$113)-SUM($K$113:$Q$113)-$I$113+$I$115</f>
        <v>0.0156775279493914</v>
      </c>
      <c r="G142" s="61" t="n">
        <f aca="false">E142+F142-D142-C142</f>
        <v>-0.0331738199974981</v>
      </c>
      <c r="H142" s="32"/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0.011807663989538</v>
      </c>
      <c r="D143" s="32" t="n">
        <f aca="false">'Central scenario'!BM26+'Central scenario'!BN26+'Central scenario'!BL26-C143</f>
        <v>0.100371614550549</v>
      </c>
      <c r="E143" s="32" t="n">
        <f aca="false">'Central scenario'!BK26</f>
        <v>0.0636639533106712</v>
      </c>
      <c r="F143" s="32" t="n">
        <f aca="false">SUM($D$113:$J$113)-SUM($K$113:$Q$113)-$I$113+$I$115</f>
        <v>0.0156775279493914</v>
      </c>
      <c r="G143" s="32" t="n">
        <f aca="false">E143+F143-D143-C143</f>
        <v>-0.0328377972800249</v>
      </c>
      <c r="H143" s="32"/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0.01142707101188</v>
      </c>
      <c r="D144" s="61" t="n">
        <f aca="false">'Central scenario'!BM27+'Central scenario'!BN27+'Central scenario'!BL27-C144</f>
        <v>0.0999913995131166</v>
      </c>
      <c r="E144" s="61" t="n">
        <f aca="false">'Central scenario'!BK27</f>
        <v>0.0638810344525588</v>
      </c>
      <c r="F144" s="61" t="n">
        <f aca="false">SUM($D$113:$J$113)-SUM($K$113:$Q$113)-$I$113+$I$115</f>
        <v>0.0156775279493914</v>
      </c>
      <c r="G144" s="61" t="n">
        <f aca="false">E144+F144-D144-C144</f>
        <v>-0.0318599081230463</v>
      </c>
      <c r="H144" s="32"/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0.0114765135560835</v>
      </c>
      <c r="D145" s="32" t="n">
        <f aca="false">'Central scenario'!BM28+'Central scenario'!BN28+'Central scenario'!BL28-C145</f>
        <v>0.100600632000488</v>
      </c>
      <c r="E145" s="32" t="n">
        <f aca="false">'Central scenario'!BK28</f>
        <v>0.0637792427719679</v>
      </c>
      <c r="F145" s="32" t="n">
        <f aca="false">SUM($D$113:$J$113)-SUM($K$113:$Q$113)-$I$113+$I$115</f>
        <v>0.0156775279493914</v>
      </c>
      <c r="G145" s="32" t="n">
        <f aca="false">E145+F145-D145-C145</f>
        <v>-0.0326203748352121</v>
      </c>
      <c r="H145" s="32"/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0.0112426884609284</v>
      </c>
      <c r="D146" s="61" t="n">
        <f aca="false">'Central scenario'!BM29+'Central scenario'!BN29+'Central scenario'!BL29-C146</f>
        <v>0.101059855263554</v>
      </c>
      <c r="E146" s="61" t="n">
        <f aca="false">'Central scenario'!BK29</f>
        <v>0.063946325109069</v>
      </c>
      <c r="F146" s="61" t="n">
        <f aca="false">SUM($D$113:$J$113)-SUM($K$113:$Q$113)-$I$113+$I$115</f>
        <v>0.0156775279493914</v>
      </c>
      <c r="G146" s="61" t="n">
        <f aca="false">E146+F146-D146-C146</f>
        <v>-0.0326786906660223</v>
      </c>
      <c r="H146" s="32"/>
    </row>
    <row r="147" customFormat="false" ht="12.8" hidden="false" customHeight="false" outlineLevel="0" collapsed="false">
      <c r="C147" s="61" t="s">
        <v>63</v>
      </c>
      <c r="D147" s="61" t="s">
        <v>166</v>
      </c>
      <c r="E147" s="61" t="s">
        <v>167</v>
      </c>
      <c r="F147" s="61" t="s">
        <v>168</v>
      </c>
      <c r="G147" s="61" t="s">
        <v>169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-0.0829481034514563</v>
      </c>
      <c r="E149" s="32" t="n">
        <f aca="false">E121</f>
        <v>0.0607890100036002</v>
      </c>
      <c r="F149" s="32" t="n">
        <f aca="false">F121</f>
        <v>0.0212417617908622</v>
      </c>
      <c r="G149" s="32" t="n">
        <f aca="false">G121</f>
        <v>-0.0116513100764572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-0.0821174703482336</v>
      </c>
      <c r="E150" s="61" t="n">
        <f aca="false">E122</f>
        <v>0.0613721775203611</v>
      </c>
      <c r="F150" s="61" t="n">
        <f aca="false">F122</f>
        <v>0.0136114589454148</v>
      </c>
      <c r="G150" s="61" t="n">
        <f aca="false">G122</f>
        <v>-0.0192253939599371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-0.0847525809514075</v>
      </c>
      <c r="E151" s="32" t="n">
        <f aca="false">E123</f>
        <v>0.0631912464013855</v>
      </c>
      <c r="F151" s="32" t="n">
        <f aca="false">F123</f>
        <v>0.0110564581173711</v>
      </c>
      <c r="G151" s="32" t="n">
        <f aca="false">G123</f>
        <v>-0.0260235820966923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-0.0820642873195171</v>
      </c>
      <c r="E152" s="61" t="n">
        <f aca="false">E124</f>
        <v>0.0586401093091644</v>
      </c>
      <c r="F152" s="61" t="n">
        <f aca="false">F124</f>
        <v>0.015880266757964</v>
      </c>
      <c r="G152" s="61" t="n">
        <f aca="false">G124</f>
        <v>-0.0219082556996055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-0.0136307839254516</v>
      </c>
      <c r="D153" s="32" t="n">
        <f aca="false">-D125</f>
        <v>-0.0767147566851233</v>
      </c>
      <c r="E153" s="32" t="n">
        <f aca="false">E125</f>
        <v>0.0515756859534648</v>
      </c>
      <c r="F153" s="32" t="n">
        <f aca="false">F125</f>
        <v>0.0112879599606704</v>
      </c>
      <c r="G153" s="32" t="n">
        <f aca="false">G125</f>
        <v>-0.0274818946964398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-0.0148050320854004</v>
      </c>
      <c r="D154" s="61" t="n">
        <f aca="false">-D126</f>
        <v>-0.0933636426570819</v>
      </c>
      <c r="E154" s="61" t="n">
        <f aca="false">E126</f>
        <v>0.0591499427969278</v>
      </c>
      <c r="F154" s="61" t="n">
        <f aca="false">F126</f>
        <v>0.0115594213756067</v>
      </c>
      <c r="G154" s="61" t="n">
        <f aca="false">G126</f>
        <v>-0.0374593105699478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-0.0133118246357224</v>
      </c>
      <c r="D155" s="32" t="n">
        <f aca="false">-D127</f>
        <v>-0.0843576246130737</v>
      </c>
      <c r="E155" s="32" t="n">
        <f aca="false">E127</f>
        <v>0.0571866404113615</v>
      </c>
      <c r="F155" s="32" t="n">
        <f aca="false">F127</f>
        <v>0.0120911363339341</v>
      </c>
      <c r="G155" s="32" t="n">
        <f aca="false">G127</f>
        <v>-0.0283916725035005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-0.0138548908202009</v>
      </c>
      <c r="D156" s="61" t="n">
        <f aca="false">-D128</f>
        <v>-0.0882390982973955</v>
      </c>
      <c r="E156" s="61" t="n">
        <f aca="false">E128</f>
        <v>0.0579092822488276</v>
      </c>
      <c r="F156" s="61" t="n">
        <f aca="false">F128</f>
        <v>0.0123633808575908</v>
      </c>
      <c r="G156" s="61" t="n">
        <f aca="false">G128</f>
        <v>-0.031821326011178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-0.0139299176734979</v>
      </c>
      <c r="D157" s="32" t="n">
        <f aca="false">-D129</f>
        <v>-0.0907243998649859</v>
      </c>
      <c r="E157" s="32" t="n">
        <f aca="false">E129</f>
        <v>0.0590553829955024</v>
      </c>
      <c r="F157" s="32" t="n">
        <f aca="false">F129</f>
        <v>0.0126156865527998</v>
      </c>
      <c r="G157" s="32" t="n">
        <f aca="false">G129</f>
        <v>-0.0329832479901816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-0.0141689084664369</v>
      </c>
      <c r="D158" s="61" t="n">
        <f aca="false">-D130</f>
        <v>-0.0927535868767443</v>
      </c>
      <c r="E158" s="61" t="n">
        <f aca="false">E130</f>
        <v>0.0600041683301302</v>
      </c>
      <c r="F158" s="61" t="n">
        <f aca="false">F130</f>
        <v>0.0127688197172824</v>
      </c>
      <c r="G158" s="61" t="n">
        <f aca="false">G130</f>
        <v>-0.0341495072957687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-0.014192600837034</v>
      </c>
      <c r="D159" s="32" t="n">
        <f aca="false">-D131</f>
        <v>-0.0950232886119588</v>
      </c>
      <c r="E159" s="32" t="n">
        <f aca="false">E131</f>
        <v>0.0611292715119691</v>
      </c>
      <c r="F159" s="32" t="n">
        <f aca="false">F131</f>
        <v>0.0128961861188716</v>
      </c>
      <c r="G159" s="32" t="n">
        <f aca="false">G131</f>
        <v>-0.035190431818152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-0.0148735464185316</v>
      </c>
      <c r="D160" s="61" t="n">
        <f aca="false">-D132</f>
        <v>-0.0988275193231789</v>
      </c>
      <c r="E160" s="61" t="n">
        <f aca="false">E132</f>
        <v>0.0604201004646446</v>
      </c>
      <c r="F160" s="61" t="n">
        <f aca="false">F132</f>
        <v>0.0156775279493914</v>
      </c>
      <c r="G160" s="61" t="n">
        <f aca="false">G132</f>
        <v>-0.0376034373276745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-0.0149433050515692</v>
      </c>
      <c r="D161" s="32" t="n">
        <f aca="false">-D133</f>
        <v>-0.100418301487301</v>
      </c>
      <c r="E161" s="32" t="n">
        <f aca="false">E133</f>
        <v>0.0605502507610494</v>
      </c>
      <c r="F161" s="32" t="n">
        <f aca="false">F133</f>
        <v>0.0156775279493914</v>
      </c>
      <c r="G161" s="32" t="n">
        <f aca="false">G133</f>
        <v>-0.0391338278284297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-0.0144273559416633</v>
      </c>
      <c r="D162" s="61" t="n">
        <f aca="false">-D134</f>
        <v>-0.0999659269037715</v>
      </c>
      <c r="E162" s="61" t="n">
        <f aca="false">E134</f>
        <v>0.0609196348201406</v>
      </c>
      <c r="F162" s="61" t="n">
        <f aca="false">F134</f>
        <v>0.0156775279493914</v>
      </c>
      <c r="G162" s="61" t="n">
        <f aca="false">G134</f>
        <v>-0.0377961200759029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-0.0139973892386573</v>
      </c>
      <c r="D163" s="32" t="n">
        <f aca="false">-D135</f>
        <v>-0.0998502256223259</v>
      </c>
      <c r="E163" s="32" t="n">
        <f aca="false">E135</f>
        <v>0.0614739982409538</v>
      </c>
      <c r="F163" s="32" t="n">
        <f aca="false">F135</f>
        <v>0.0156775279493914</v>
      </c>
      <c r="G163" s="32" t="n">
        <f aca="false">G135</f>
        <v>-0.0366960886706381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-0.0137909048222286</v>
      </c>
      <c r="D164" s="61" t="n">
        <f aca="false">-D136</f>
        <v>-0.100642312368823</v>
      </c>
      <c r="E164" s="61" t="n">
        <f aca="false">E136</f>
        <v>0.0617675069112381</v>
      </c>
      <c r="F164" s="61" t="n">
        <f aca="false">F136</f>
        <v>0.0156775279493914</v>
      </c>
      <c r="G164" s="61" t="n">
        <f aca="false">G136</f>
        <v>-0.0369881823304223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-0.0134214034768646</v>
      </c>
      <c r="D165" s="32" t="n">
        <f aca="false">-D137</f>
        <v>-0.100900714078319</v>
      </c>
      <c r="E165" s="32" t="n">
        <f aca="false">E137</f>
        <v>0.061765160674984</v>
      </c>
      <c r="F165" s="32" t="n">
        <f aca="false">F137</f>
        <v>0.0156775279493914</v>
      </c>
      <c r="G165" s="32" t="n">
        <f aca="false">G137</f>
        <v>-0.0368794289308085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-0.0133557513672752</v>
      </c>
      <c r="D166" s="61" t="n">
        <f aca="false">-D138</f>
        <v>-0.101187683954616</v>
      </c>
      <c r="E166" s="61" t="n">
        <f aca="false">E138</f>
        <v>0.0620920830356441</v>
      </c>
      <c r="F166" s="61" t="n">
        <f aca="false">F138</f>
        <v>0.0156775279493914</v>
      </c>
      <c r="G166" s="61" t="n">
        <f aca="false">G138</f>
        <v>-0.0367738243368561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-0.0130580332043468</v>
      </c>
      <c r="D167" s="32" t="n">
        <f aca="false">-D139</f>
        <v>-0.100845350913648</v>
      </c>
      <c r="E167" s="32" t="n">
        <f aca="false">E139</f>
        <v>0.0625830395435446</v>
      </c>
      <c r="F167" s="32" t="n">
        <f aca="false">F139</f>
        <v>0.0156775279493914</v>
      </c>
      <c r="G167" s="32" t="n">
        <f aca="false">G139</f>
        <v>-0.035642816625059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-0.01285309318231</v>
      </c>
      <c r="D168" s="61" t="n">
        <f aca="false">-D140</f>
        <v>-0.101055205557306</v>
      </c>
      <c r="E168" s="61" t="n">
        <f aca="false">E140</f>
        <v>0.0627530435534046</v>
      </c>
      <c r="F168" s="61" t="n">
        <f aca="false">F140</f>
        <v>0.0156775279493914</v>
      </c>
      <c r="G168" s="61" t="n">
        <f aca="false">G140</f>
        <v>-0.0354777272368196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-0.0123622700437301</v>
      </c>
      <c r="D169" s="32" t="n">
        <f aca="false">-D141</f>
        <v>-0.100968290249743</v>
      </c>
      <c r="E169" s="32" t="n">
        <f aca="false">E141</f>
        <v>0.0630160557271562</v>
      </c>
      <c r="F169" s="32" t="n">
        <f aca="false">F141</f>
        <v>0.0156775279493914</v>
      </c>
      <c r="G169" s="32" t="n">
        <f aca="false">G141</f>
        <v>-0.0346369766169254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-0.0120843320130981</v>
      </c>
      <c r="D170" s="61" t="n">
        <f aca="false">-D142</f>
        <v>-0.100167849941187</v>
      </c>
      <c r="E170" s="61" t="n">
        <f aca="false">E142</f>
        <v>0.0634008340073953</v>
      </c>
      <c r="F170" s="61" t="n">
        <f aca="false">F142</f>
        <v>0.0156775279493914</v>
      </c>
      <c r="G170" s="61" t="n">
        <f aca="false">G142</f>
        <v>-0.0331738199974981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-0.011807663989538</v>
      </c>
      <c r="D171" s="32" t="n">
        <f aca="false">-D143</f>
        <v>-0.100371614550549</v>
      </c>
      <c r="E171" s="32" t="n">
        <f aca="false">E143</f>
        <v>0.0636639533106712</v>
      </c>
      <c r="F171" s="32" t="n">
        <f aca="false">F143</f>
        <v>0.0156775279493914</v>
      </c>
      <c r="G171" s="32" t="n">
        <f aca="false">G143</f>
        <v>-0.0328377972800249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-0.01142707101188</v>
      </c>
      <c r="D172" s="61" t="n">
        <f aca="false">-D144</f>
        <v>-0.0999913995131166</v>
      </c>
      <c r="E172" s="61" t="n">
        <f aca="false">E144</f>
        <v>0.0638810344525588</v>
      </c>
      <c r="F172" s="61" t="n">
        <f aca="false">F144</f>
        <v>0.0156775279493914</v>
      </c>
      <c r="G172" s="61" t="n">
        <f aca="false">G144</f>
        <v>-0.0318599081230463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-0.0114765135560835</v>
      </c>
      <c r="D173" s="32" t="n">
        <f aca="false">-D145</f>
        <v>-0.100600632000488</v>
      </c>
      <c r="E173" s="32" t="n">
        <f aca="false">E145</f>
        <v>0.0637792427719679</v>
      </c>
      <c r="F173" s="32" t="n">
        <f aca="false">F145</f>
        <v>0.0156775279493914</v>
      </c>
      <c r="G173" s="32" t="n">
        <f aca="false">G145</f>
        <v>-0.0326203748352121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-0.0112426884609284</v>
      </c>
      <c r="D174" s="61" t="n">
        <f aca="false">-D146</f>
        <v>-0.101059855263554</v>
      </c>
      <c r="E174" s="61" t="n">
        <f aca="false">E146</f>
        <v>0.063946325109069</v>
      </c>
      <c r="F174" s="61" t="n">
        <f aca="false">F146</f>
        <v>0.0156775279493914</v>
      </c>
      <c r="G174" s="61" t="n">
        <f aca="false">G146</f>
        <v>-0.0326786906660223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B1" colorId="64" zoomScale="50" zoomScaleNormal="50" zoomScalePageLayoutView="100" workbookViewId="0">
      <selection pane="topLeft" activeCell="AG6" activeCellId="0" sqref="AG6"/>
    </sheetView>
  </sheetViews>
  <sheetFormatPr defaultColWidth="9.1914062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170</v>
      </c>
      <c r="G1" s="137" t="s">
        <v>171</v>
      </c>
      <c r="H1" s="135"/>
      <c r="I1" s="135"/>
      <c r="J1" s="138" t="s">
        <v>172</v>
      </c>
      <c r="K1" s="138" t="s">
        <v>173</v>
      </c>
      <c r="L1" s="135"/>
      <c r="M1" s="139"/>
      <c r="N1" s="140" t="s">
        <v>174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175</v>
      </c>
      <c r="G2" s="138" t="s">
        <v>176</v>
      </c>
      <c r="H2" s="135"/>
      <c r="I2" s="135"/>
      <c r="J2" s="140"/>
      <c r="K2" s="140"/>
      <c r="L2" s="135"/>
      <c r="M2" s="139"/>
      <c r="N2" s="140" t="s">
        <v>177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178</v>
      </c>
      <c r="B3" s="143"/>
      <c r="C3" s="142" t="s">
        <v>179</v>
      </c>
      <c r="D3" s="142" t="s">
        <v>180</v>
      </c>
      <c r="E3" s="142" t="s">
        <v>181</v>
      </c>
      <c r="F3" s="144" t="s">
        <v>182</v>
      </c>
      <c r="G3" s="144" t="s">
        <v>183</v>
      </c>
      <c r="H3" s="142" t="s">
        <v>184</v>
      </c>
      <c r="I3" s="142" t="s">
        <v>185</v>
      </c>
      <c r="J3" s="144" t="s">
        <v>186</v>
      </c>
      <c r="K3" s="144" t="s">
        <v>187</v>
      </c>
      <c r="L3" s="142" t="s">
        <v>188</v>
      </c>
      <c r="M3" s="145" t="s">
        <v>189</v>
      </c>
      <c r="N3" s="144" t="s">
        <v>190</v>
      </c>
      <c r="O3" s="142" t="s">
        <v>191</v>
      </c>
      <c r="P3" s="143" t="s">
        <v>192</v>
      </c>
      <c r="Q3" s="142" t="s">
        <v>193</v>
      </c>
      <c r="R3" s="142" t="s">
        <v>194</v>
      </c>
      <c r="S3" s="142" t="s">
        <v>195</v>
      </c>
      <c r="T3" s="142" t="s">
        <v>196</v>
      </c>
      <c r="U3" s="143" t="s">
        <v>197</v>
      </c>
      <c r="V3" s="142" t="s">
        <v>198</v>
      </c>
      <c r="W3" s="142" t="s">
        <v>199</v>
      </c>
      <c r="X3" s="142" t="s">
        <v>200</v>
      </c>
      <c r="Y3" s="142" t="s">
        <v>201</v>
      </c>
      <c r="Z3" s="142" t="s">
        <v>202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20193956.1424969</v>
      </c>
      <c r="G34" s="155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5" t="n">
        <f aca="false">high_v2_m!J22</f>
        <v>240344.303765718</v>
      </c>
      <c r="K34" s="155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5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18733020.4698766</v>
      </c>
      <c r="G35" s="157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57" t="n">
        <f aca="false">high_v2_m!J23</f>
        <v>273324.194523427</v>
      </c>
      <c r="K35" s="157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57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15742436.0807152</v>
      </c>
      <c r="Z35" s="67" t="n">
        <f aca="false">L35*5.5017049523</f>
        <v>4023018.98480227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18665346.1767569</v>
      </c>
      <c r="G36" s="157" t="n">
        <f aca="false">high_v2_m!E24+temporary_pension_bonus_high!B24</f>
        <v>17926323.6433545</v>
      </c>
      <c r="H36" s="67" t="n">
        <f aca="false">F36-J36</f>
        <v>18373865.0835357</v>
      </c>
      <c r="I36" s="67" t="n">
        <f aca="false">G36-K36</f>
        <v>17643586.9829299</v>
      </c>
      <c r="J36" s="157" t="n">
        <f aca="false">high_v2_m!J24</f>
        <v>291481.093221241</v>
      </c>
      <c r="K36" s="157" t="n">
        <f aca="false">high_v2_m!K24</f>
        <v>282736.660424604</v>
      </c>
      <c r="L36" s="67" t="n">
        <f aca="false">H36-I36</f>
        <v>730278.100605764</v>
      </c>
      <c r="M36" s="67" t="n">
        <f aca="false">J36-K36</f>
        <v>8744.43279663729</v>
      </c>
      <c r="N36" s="157" t="n">
        <f aca="false">SUM(high_v5_m!C24:J24)</f>
        <v>2994679.94402809</v>
      </c>
      <c r="O36" s="7"/>
      <c r="P36" s="7"/>
      <c r="Q36" s="67" t="n">
        <f aca="false">I36*5.5017049523</f>
        <v>97069809.8803215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19557183.1083302</v>
      </c>
      <c r="Y36" s="67" t="n">
        <f aca="false">N36*5.1890047538</f>
        <v>15539408.4656713</v>
      </c>
      <c r="Z36" s="67" t="n">
        <f aca="false">L36*5.5017049523</f>
        <v>4017774.64265897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18783817.9007935</v>
      </c>
      <c r="G37" s="157" t="n">
        <f aca="false">high_v2_m!E25+temporary_pension_bonus_high!B25</f>
        <v>18037836.3637706</v>
      </c>
      <c r="H37" s="67" t="n">
        <f aca="false">F37-J37</f>
        <v>18473228.5905291</v>
      </c>
      <c r="I37" s="67" t="n">
        <f aca="false">G37-K37</f>
        <v>17736564.7328142</v>
      </c>
      <c r="J37" s="157" t="n">
        <f aca="false">high_v2_m!J25</f>
        <v>310589.310264352</v>
      </c>
      <c r="K37" s="157" t="n">
        <f aca="false">high_v2_m!K25</f>
        <v>301271.630956421</v>
      </c>
      <c r="L37" s="67" t="n">
        <f aca="false">H37-I37</f>
        <v>736663.857714936</v>
      </c>
      <c r="M37" s="67" t="n">
        <f aca="false">J37-K37</f>
        <v>9317.67930793052</v>
      </c>
      <c r="N37" s="157" t="n">
        <f aca="false">SUM(high_v5_m!C25:J25)</f>
        <v>3005014.37579473</v>
      </c>
      <c r="O37" s="7"/>
      <c r="P37" s="7"/>
      <c r="Q37" s="67" t="n">
        <f aca="false">I37*5.5017049523</f>
        <v>97581346.0273134</v>
      </c>
      <c r="R37" s="67"/>
      <c r="S37" s="67"/>
      <c r="T37" s="7"/>
      <c r="U37" s="7"/>
      <c r="V37" s="67" t="n">
        <f aca="false">K37*5.5017049523</f>
        <v>1657507.62402044</v>
      </c>
      <c r="W37" s="67" t="n">
        <f aca="false">M37*5.5017049523</f>
        <v>51263.1223923846</v>
      </c>
      <c r="X37" s="67" t="n">
        <f aca="false">N37*5.1890047538+L37*5.5017049523</f>
        <v>19645941.0754069</v>
      </c>
      <c r="Y37" s="67" t="n">
        <f aca="false">N37*5.1890047538</f>
        <v>15593033.8812362</v>
      </c>
      <c r="Z37" s="67" t="n">
        <f aca="false">L37*5.5017049523</f>
        <v>4052907.19417069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17791137.0432719</v>
      </c>
      <c r="G38" s="155" t="n">
        <f aca="false">high_v2_m!E26+temporary_pension_bonus_high!B26</f>
        <v>17081993.379458</v>
      </c>
      <c r="H38" s="8" t="n">
        <f aca="false">F38-J38</f>
        <v>17471511.9012117</v>
      </c>
      <c r="I38" s="8" t="n">
        <f aca="false">G38-K38</f>
        <v>16771956.9916596</v>
      </c>
      <c r="J38" s="155" t="n">
        <f aca="false">high_v2_m!J26</f>
        <v>319625.142060199</v>
      </c>
      <c r="K38" s="155" t="n">
        <f aca="false">high_v2_m!K26</f>
        <v>310036.387798393</v>
      </c>
      <c r="L38" s="8" t="n">
        <f aca="false">H38-I38</f>
        <v>699554.909552107</v>
      </c>
      <c r="M38" s="8" t="n">
        <f aca="false">J38-K38</f>
        <v>9588.75426180603</v>
      </c>
      <c r="N38" s="155" t="n">
        <f aca="false">SUM(high_v5_m!C26:J26)</f>
        <v>3329340.14253185</v>
      </c>
      <c r="O38" s="5"/>
      <c r="P38" s="5"/>
      <c r="Q38" s="8" t="n">
        <f aca="false">I38*5.5017049523</f>
        <v>92274358.8407763</v>
      </c>
      <c r="R38" s="8"/>
      <c r="S38" s="8"/>
      <c r="T38" s="5"/>
      <c r="U38" s="5"/>
      <c r="V38" s="8" t="n">
        <f aca="false">K38*5.5017049523</f>
        <v>1705728.73014362</v>
      </c>
      <c r="W38" s="8" t="n">
        <f aca="false">M38*5.5017049523</f>
        <v>52754.4968085659</v>
      </c>
      <c r="X38" s="8" t="n">
        <f aca="false">N38*5.1890047538+L38*5.5017049523</f>
        <v>21124706.5369036</v>
      </c>
      <c r="Y38" s="8" t="n">
        <f aca="false">N38*5.1890047538</f>
        <v>17275961.826615</v>
      </c>
      <c r="Z38" s="8" t="n">
        <f aca="false">L38*5.5017049523</f>
        <v>3848744.7102886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20159022.3366872</v>
      </c>
      <c r="G39" s="157" t="n">
        <f aca="false">high_v2_m!E27+temporary_pension_bonus_high!B27</f>
        <v>19353851.1110429</v>
      </c>
      <c r="H39" s="67" t="n">
        <f aca="false">F39-J39</f>
        <v>19779634.5601675</v>
      </c>
      <c r="I39" s="67" t="n">
        <f aca="false">G39-K39</f>
        <v>18985844.9678188</v>
      </c>
      <c r="J39" s="157" t="n">
        <f aca="false">high_v2_m!J27</f>
        <v>379387.776519715</v>
      </c>
      <c r="K39" s="157" t="n">
        <f aca="false">high_v2_m!K27</f>
        <v>368006.143224124</v>
      </c>
      <c r="L39" s="67" t="n">
        <f aca="false">H39-I39</f>
        <v>793789.592348717</v>
      </c>
      <c r="M39" s="67" t="n">
        <f aca="false">J39-K39</f>
        <v>11381.6332955915</v>
      </c>
      <c r="N39" s="157" t="n">
        <f aca="false">SUM(high_v5_m!C27:J27)</f>
        <v>3289729.93562443</v>
      </c>
      <c r="O39" s="7"/>
      <c r="P39" s="7"/>
      <c r="Q39" s="67" t="n">
        <f aca="false">I39*5.5017049523</f>
        <v>104454517.283049</v>
      </c>
      <c r="R39" s="67"/>
      <c r="S39" s="67"/>
      <c r="T39" s="7"/>
      <c r="U39" s="7"/>
      <c r="V39" s="67" t="n">
        <f aca="false">K39*5.5017049523</f>
        <v>2024661.22065298</v>
      </c>
      <c r="W39" s="67" t="n">
        <f aca="false">M39*5.5017049523</f>
        <v>62618.3882676184</v>
      </c>
      <c r="X39" s="67" t="n">
        <f aca="false">N39*5.1890047538+L39*5.5017049523</f>
        <v>21437620.4059825</v>
      </c>
      <c r="Y39" s="67" t="n">
        <f aca="false">N39*5.1890047538</f>
        <v>17070424.2746733</v>
      </c>
      <c r="Z39" s="67" t="n">
        <f aca="false">L39*5.5017049523</f>
        <v>4367196.13130914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19081220.8379371</v>
      </c>
      <c r="G40" s="157" t="n">
        <f aca="false">high_v2_m!E28+temporary_pension_bonus_high!B28</f>
        <v>18317006.7605072</v>
      </c>
      <c r="H40" s="67" t="n">
        <f aca="false">F40-J40</f>
        <v>18696640.1982997</v>
      </c>
      <c r="I40" s="67" t="n">
        <f aca="false">G40-K40</f>
        <v>17943963.540059</v>
      </c>
      <c r="J40" s="157" t="n">
        <f aca="false">high_v2_m!J28</f>
        <v>384580.639637328</v>
      </c>
      <c r="K40" s="157" t="n">
        <f aca="false">high_v2_m!K28</f>
        <v>373043.220448208</v>
      </c>
      <c r="L40" s="67" t="n">
        <f aca="false">H40-I40</f>
        <v>752676.658240717</v>
      </c>
      <c r="M40" s="67" t="n">
        <f aca="false">J40-K40</f>
        <v>11537.4191891198</v>
      </c>
      <c r="N40" s="157" t="n">
        <f aca="false">SUM(high_v5_m!C28:J28)</f>
        <v>2949668.71745782</v>
      </c>
      <c r="O40" s="7"/>
      <c r="P40" s="7"/>
      <c r="Q40" s="67" t="n">
        <f aca="false">I40*5.5017049523</f>
        <v>98722393.0722334</v>
      </c>
      <c r="R40" s="67"/>
      <c r="S40" s="67"/>
      <c r="T40" s="7"/>
      <c r="U40" s="7"/>
      <c r="V40" s="67" t="n">
        <f aca="false">K40*5.5017049523</f>
        <v>2052373.73336185</v>
      </c>
      <c r="W40" s="67" t="n">
        <f aca="false">M40*5.5017049523</f>
        <v>63475.4762895416</v>
      </c>
      <c r="X40" s="67" t="n">
        <f aca="false">N40*5.1890047538+L40*5.5017049523</f>
        <v>19446849.8951473</v>
      </c>
      <c r="Y40" s="67" t="n">
        <f aca="false">N40*5.1890047538</f>
        <v>15305844.9970238</v>
      </c>
      <c r="Z40" s="67" t="n">
        <f aca="false">L40*5.5017049523</f>
        <v>4141004.89812357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21508059.4924147</v>
      </c>
      <c r="G41" s="157" t="n">
        <f aca="false">high_v2_m!E29+temporary_pension_bonus_high!B29</f>
        <v>20645499.0838976</v>
      </c>
      <c r="H41" s="67" t="n">
        <f aca="false">F41-J41</f>
        <v>21042624.4494341</v>
      </c>
      <c r="I41" s="67" t="n">
        <f aca="false">G41-K41</f>
        <v>20194027.0922065</v>
      </c>
      <c r="J41" s="157" t="n">
        <f aca="false">high_v2_m!J29</f>
        <v>465435.042980552</v>
      </c>
      <c r="K41" s="157" t="n">
        <f aca="false">high_v2_m!K29</f>
        <v>451471.991691135</v>
      </c>
      <c r="L41" s="67" t="n">
        <f aca="false">H41-I41</f>
        <v>848597.357227668</v>
      </c>
      <c r="M41" s="67" t="n">
        <f aca="false">J41-K41</f>
        <v>13963.0512894166</v>
      </c>
      <c r="N41" s="157" t="n">
        <f aca="false">SUM(high_v5_m!C29:J29)</f>
        <v>3496016.64163946</v>
      </c>
      <c r="O41" s="7"/>
      <c r="P41" s="7"/>
      <c r="Q41" s="67" t="n">
        <f aca="false">I41*5.5017049523</f>
        <v>111101578.860073</v>
      </c>
      <c r="R41" s="67"/>
      <c r="S41" s="67"/>
      <c r="T41" s="7"/>
      <c r="U41" s="7"/>
      <c r="V41" s="67" t="n">
        <f aca="false">K41*5.5017049523</f>
        <v>2483865.69251186</v>
      </c>
      <c r="W41" s="67" t="n">
        <f aca="false">M41*5.5017049523</f>
        <v>76820.588428202</v>
      </c>
      <c r="X41" s="67" t="n">
        <f aca="false">N41*5.1890047538+L41*5.5017049523</f>
        <v>22809579.2555992</v>
      </c>
      <c r="Y41" s="67" t="n">
        <f aca="false">N41*5.1890047538</f>
        <v>18140846.9728311</v>
      </c>
      <c r="Z41" s="67" t="n">
        <f aca="false">L41*5.5017049523</f>
        <v>4668732.28276815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20444755.2745843</v>
      </c>
      <c r="G42" s="155" t="n">
        <f aca="false">high_v2_m!E30+temporary_pension_bonus_high!B30</f>
        <v>19623081.9792817</v>
      </c>
      <c r="H42" s="8" t="n">
        <f aca="false">F42-J42</f>
        <v>20004169.653016</v>
      </c>
      <c r="I42" s="8" t="n">
        <f aca="false">G42-K42</f>
        <v>19195713.9263605</v>
      </c>
      <c r="J42" s="155" t="n">
        <f aca="false">high_v2_m!J30</f>
        <v>440585.621568254</v>
      </c>
      <c r="K42" s="155" t="n">
        <f aca="false">high_v2_m!K30</f>
        <v>427368.052921206</v>
      </c>
      <c r="L42" s="8" t="n">
        <f aca="false">H42-I42</f>
        <v>808455.726655569</v>
      </c>
      <c r="M42" s="8" t="n">
        <f aca="false">J42-K42</f>
        <v>13217.5686470476</v>
      </c>
      <c r="N42" s="155" t="n">
        <f aca="false">SUM(high_v5_m!C30:J30)</f>
        <v>3890799.04177129</v>
      </c>
      <c r="O42" s="5"/>
      <c r="P42" s="5"/>
      <c r="Q42" s="8" t="n">
        <f aca="false">I42*5.5017049523</f>
        <v>105609154.371591</v>
      </c>
      <c r="R42" s="8"/>
      <c r="S42" s="8"/>
      <c r="T42" s="5"/>
      <c r="U42" s="5"/>
      <c r="V42" s="8" t="n">
        <f aca="false">K42*5.5017049523</f>
        <v>2351252.93321141</v>
      </c>
      <c r="W42" s="8" t="n">
        <f aca="false">M42*5.5017049523</f>
        <v>72719.1628828268</v>
      </c>
      <c r="X42" s="8" t="n">
        <f aca="false">N42*5.1890047538+L42*5.5017049523</f>
        <v>24637259.598888</v>
      </c>
      <c r="Y42" s="8" t="n">
        <f aca="false">N42*5.1890047538</f>
        <v>20189374.7238317</v>
      </c>
      <c r="Z42" s="8" t="n">
        <f aca="false">L42*5.5017049523</f>
        <v>4447884.87505624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22734408.9390802</v>
      </c>
      <c r="G43" s="157" t="n">
        <f aca="false">high_v2_m!E31+temporary_pension_bonus_high!B31</f>
        <v>21819202.7617157</v>
      </c>
      <c r="H43" s="67" t="n">
        <f aca="false">F43-J43</f>
        <v>22214767.897656</v>
      </c>
      <c r="I43" s="67" t="n">
        <f aca="false">G43-K43</f>
        <v>21315150.9515342</v>
      </c>
      <c r="J43" s="157" t="n">
        <f aca="false">high_v2_m!J31</f>
        <v>519641.041424199</v>
      </c>
      <c r="K43" s="157" t="n">
        <f aca="false">high_v2_m!K31</f>
        <v>504051.810181473</v>
      </c>
      <c r="L43" s="67" t="n">
        <f aca="false">H43-I43</f>
        <v>899616.946121767</v>
      </c>
      <c r="M43" s="67" t="n">
        <f aca="false">J43-K43</f>
        <v>15589.231242726</v>
      </c>
      <c r="N43" s="157" t="n">
        <f aca="false">SUM(high_v5_m!C31:J31)</f>
        <v>3694312.02617853</v>
      </c>
      <c r="O43" s="7"/>
      <c r="P43" s="7"/>
      <c r="Q43" s="67" t="n">
        <f aca="false">I43*5.5017049523</f>
        <v>117269671.549078</v>
      </c>
      <c r="R43" s="67"/>
      <c r="S43" s="67"/>
      <c r="T43" s="7"/>
      <c r="U43" s="7"/>
      <c r="V43" s="67" t="n">
        <f aca="false">K43*5.5017049523</f>
        <v>2773144.34029119</v>
      </c>
      <c r="W43" s="67" t="n">
        <f aca="false">M43*5.5017049523</f>
        <v>85767.3507306557</v>
      </c>
      <c r="X43" s="67" t="n">
        <f aca="false">N43*5.1890047538+L43*5.5017049523</f>
        <v>24119229.673512</v>
      </c>
      <c r="Y43" s="67" t="n">
        <f aca="false">N43*5.1890047538</f>
        <v>19169802.6658609</v>
      </c>
      <c r="Z43" s="67" t="n">
        <f aca="false">L43*5.5017049523</f>
        <v>4949427.00765113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21705634.1429264</v>
      </c>
      <c r="G44" s="157" t="n">
        <f aca="false">high_v2_m!E32+temporary_pension_bonus_high!B32</f>
        <v>20830792.4892043</v>
      </c>
      <c r="H44" s="67" t="n">
        <f aca="false">F44-J44</f>
        <v>21180924.6199113</v>
      </c>
      <c r="I44" s="67" t="n">
        <f aca="false">G44-K44</f>
        <v>20321824.2518796</v>
      </c>
      <c r="J44" s="157" t="n">
        <f aca="false">high_v2_m!J32</f>
        <v>524709.523015101</v>
      </c>
      <c r="K44" s="157" t="n">
        <f aca="false">high_v2_m!K32</f>
        <v>508968.237324648</v>
      </c>
      <c r="L44" s="67" t="n">
        <f aca="false">H44-I44</f>
        <v>859100.368031696</v>
      </c>
      <c r="M44" s="67" t="n">
        <f aca="false">J44-K44</f>
        <v>15741.2856904531</v>
      </c>
      <c r="N44" s="157" t="n">
        <f aca="false">SUM(high_v5_m!C32:J32)</f>
        <v>3304872.99950157</v>
      </c>
      <c r="O44" s="7"/>
      <c r="P44" s="7"/>
      <c r="Q44" s="67" t="n">
        <f aca="false">I44*5.5017049523</f>
        <v>111804681.126337</v>
      </c>
      <c r="R44" s="67"/>
      <c r="S44" s="67"/>
      <c r="T44" s="7"/>
      <c r="U44" s="7"/>
      <c r="V44" s="67" t="n">
        <f aca="false">K44*5.5017049523</f>
        <v>2800193.07185242</v>
      </c>
      <c r="W44" s="67" t="n">
        <f aca="false">M44*5.5017049523</f>
        <v>86603.9094387348</v>
      </c>
      <c r="X44" s="67" t="n">
        <f aca="false">N44*5.1890047538+L44*5.5017049523</f>
        <v>21875518.4544417</v>
      </c>
      <c r="Y44" s="67" t="n">
        <f aca="false">N44*5.1890047538</f>
        <v>17149001.7051189</v>
      </c>
      <c r="Z44" s="67" t="n">
        <f aca="false">L44*5.5017049523</f>
        <v>4726516.74932273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23103270.5997886</v>
      </c>
      <c r="G45" s="157" t="n">
        <f aca="false">high_v2_m!E33+temporary_pension_bonus_high!B33</f>
        <v>22171004.9324134</v>
      </c>
      <c r="H45" s="67" t="n">
        <f aca="false">F45-J45</f>
        <v>22538620.0511675</v>
      </c>
      <c r="I45" s="67" t="n">
        <f aca="false">G45-K45</f>
        <v>21623293.900251</v>
      </c>
      <c r="J45" s="157" t="n">
        <f aca="false">high_v2_m!J33</f>
        <v>564650.54862105</v>
      </c>
      <c r="K45" s="157" t="n">
        <f aca="false">high_v2_m!K33</f>
        <v>547711.032162418</v>
      </c>
      <c r="L45" s="67" t="n">
        <f aca="false">H45-I45</f>
        <v>915326.150916517</v>
      </c>
      <c r="M45" s="67" t="n">
        <f aca="false">J45-K45</f>
        <v>16939.5164586315</v>
      </c>
      <c r="N45" s="157" t="n">
        <f aca="false">SUM(high_v5_m!C33:J33)</f>
        <v>3689610.55104783</v>
      </c>
      <c r="O45" s="7"/>
      <c r="P45" s="7"/>
      <c r="Q45" s="67" t="n">
        <f aca="false">I45*5.5017049523</f>
        <v>118964983.136049</v>
      </c>
      <c r="R45" s="67"/>
      <c r="S45" s="67"/>
      <c r="T45" s="7"/>
      <c r="U45" s="7"/>
      <c r="V45" s="67" t="n">
        <f aca="false">K45*5.5017049523</f>
        <v>3013344.49807732</v>
      </c>
      <c r="W45" s="67" t="n">
        <f aca="false">M45*5.5017049523</f>
        <v>93196.2215900203</v>
      </c>
      <c r="X45" s="67" t="n">
        <f aca="false">N45*5.1890047538+L45*5.5017049523</f>
        <v>24181261.1065249</v>
      </c>
      <c r="Y45" s="67" t="n">
        <f aca="false">N45*5.1890047538</f>
        <v>19145406.6890578</v>
      </c>
      <c r="Z45" s="67" t="n">
        <f aca="false">L45*5.5017049523</f>
        <v>5035854.4174671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22119911.7599791</v>
      </c>
      <c r="G46" s="155" t="n">
        <f aca="false">high_v2_m!E34+temporary_pension_bonus_high!B34</f>
        <v>21225656.2629448</v>
      </c>
      <c r="H46" s="8" t="n">
        <f aca="false">F46-J46</f>
        <v>21566239.4079394</v>
      </c>
      <c r="I46" s="8" t="n">
        <f aca="false">G46-K46</f>
        <v>20688594.0814663</v>
      </c>
      <c r="J46" s="155" t="n">
        <f aca="false">high_v2_m!J34</f>
        <v>553672.352039627</v>
      </c>
      <c r="K46" s="155" t="n">
        <f aca="false">high_v2_m!K34</f>
        <v>537062.181478438</v>
      </c>
      <c r="L46" s="8" t="n">
        <f aca="false">H46-I46</f>
        <v>877645.326473106</v>
      </c>
      <c r="M46" s="8" t="n">
        <f aca="false">J46-K46</f>
        <v>16610.1705611888</v>
      </c>
      <c r="N46" s="155" t="n">
        <f aca="false">SUM(high_v5_m!C34:J34)</f>
        <v>4160880.27504686</v>
      </c>
      <c r="O46" s="5"/>
      <c r="P46" s="5"/>
      <c r="Q46" s="8" t="n">
        <f aca="false">I46*5.5017049523</f>
        <v>113822540.514128</v>
      </c>
      <c r="R46" s="8"/>
      <c r="S46" s="8"/>
      <c r="T46" s="5"/>
      <c r="U46" s="5"/>
      <c r="V46" s="8" t="n">
        <f aca="false">K46*5.5017049523</f>
        <v>2954757.66353296</v>
      </c>
      <c r="W46" s="8" t="n">
        <f aca="false">M46*5.5017049523</f>
        <v>91384.2576350403</v>
      </c>
      <c r="X46" s="8" t="n">
        <f aca="false">N46*5.1890047538+L46*5.5017049523</f>
        <v>26419373.1662309</v>
      </c>
      <c r="Y46" s="8" t="n">
        <f aca="false">N46*5.1890047538</f>
        <v>21590827.5272108</v>
      </c>
      <c r="Z46" s="8" t="n">
        <f aca="false">L46*5.5017049523</f>
        <v>4828545.63902004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24021335.6215499</v>
      </c>
      <c r="G47" s="157" t="n">
        <f aca="false">high_v2_m!E35+temporary_pension_bonus_high!B35</f>
        <v>23048803.7050577</v>
      </c>
      <c r="H47" s="67" t="n">
        <f aca="false">F47-J47</f>
        <v>23387083.8791833</v>
      </c>
      <c r="I47" s="67" t="n">
        <f aca="false">G47-K47</f>
        <v>22433579.5149622</v>
      </c>
      <c r="J47" s="157" t="n">
        <f aca="false">high_v2_m!J35</f>
        <v>634251.742366558</v>
      </c>
      <c r="K47" s="157" t="n">
        <f aca="false">high_v2_m!K35</f>
        <v>615224.190095561</v>
      </c>
      <c r="L47" s="67" t="n">
        <f aca="false">H47-I47</f>
        <v>953504.364221159</v>
      </c>
      <c r="M47" s="67" t="n">
        <f aca="false">J47-K47</f>
        <v>19027.5522709969</v>
      </c>
      <c r="N47" s="157" t="n">
        <f aca="false">SUM(high_v5_m!C35:J35)</f>
        <v>3827213.74747592</v>
      </c>
      <c r="O47" s="7"/>
      <c r="P47" s="7"/>
      <c r="Q47" s="67" t="n">
        <f aca="false">I47*5.5017049523</f>
        <v>123422935.515283</v>
      </c>
      <c r="R47" s="67"/>
      <c r="S47" s="67"/>
      <c r="T47" s="7"/>
      <c r="U47" s="7"/>
      <c r="V47" s="67" t="n">
        <f aca="false">K47*5.5017049523</f>
        <v>3384781.9734235</v>
      </c>
      <c r="W47" s="67" t="n">
        <f aca="false">M47*5.5017049523</f>
        <v>104683.97855949</v>
      </c>
      <c r="X47" s="67" t="n">
        <f aca="false">N47*5.1890047538+L47*5.5017049523</f>
        <v>25105330.0121365</v>
      </c>
      <c r="Y47" s="67" t="n">
        <f aca="false">N47*5.1890047538</f>
        <v>19859430.3294612</v>
      </c>
      <c r="Z47" s="67" t="n">
        <f aca="false">L47*5.5017049523</f>
        <v>5245899.68267522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23116724.5684107</v>
      </c>
      <c r="G48" s="157" t="n">
        <f aca="false">high_v2_m!E36+temporary_pension_bonus_high!B36</f>
        <v>22179723.6324415</v>
      </c>
      <c r="H48" s="67" t="n">
        <f aca="false">F48-J48</f>
        <v>22494079.9715973</v>
      </c>
      <c r="I48" s="67" t="n">
        <f aca="false">G48-K48</f>
        <v>21575758.3735325</v>
      </c>
      <c r="J48" s="157" t="n">
        <f aca="false">high_v2_m!J36</f>
        <v>622644.596813431</v>
      </c>
      <c r="K48" s="157" t="n">
        <f aca="false">high_v2_m!K36</f>
        <v>603965.258909028</v>
      </c>
      <c r="L48" s="67" t="n">
        <f aca="false">H48-I48</f>
        <v>918321.598064821</v>
      </c>
      <c r="M48" s="67" t="n">
        <f aca="false">J48-K48</f>
        <v>18679.337904403</v>
      </c>
      <c r="N48" s="157" t="n">
        <f aca="false">SUM(high_v5_m!C36:J36)</f>
        <v>3579205.89144522</v>
      </c>
      <c r="O48" s="7"/>
      <c r="P48" s="7"/>
      <c r="Q48" s="67" t="n">
        <f aca="false">I48*5.5017049523</f>
        <v>118703456.693292</v>
      </c>
      <c r="R48" s="67"/>
      <c r="S48" s="67"/>
      <c r="T48" s="7"/>
      <c r="U48" s="7"/>
      <c r="V48" s="67" t="n">
        <f aca="false">K48*5.5017049523</f>
        <v>3322838.65595695</v>
      </c>
      <c r="W48" s="67" t="n">
        <f aca="false">M48*5.5017049523</f>
        <v>102768.205854339</v>
      </c>
      <c r="X48" s="67" t="n">
        <f aca="false">N48*5.1890047538+L48*5.5017049523</f>
        <v>23624850.8694155</v>
      </c>
      <c r="Y48" s="67" t="n">
        <f aca="false">N48*5.1890047538</f>
        <v>18572516.3855382</v>
      </c>
      <c r="Z48" s="67" t="n">
        <f aca="false">L48*5.5017049523</f>
        <v>5052334.48387728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24878546.8945093</v>
      </c>
      <c r="G49" s="157" t="n">
        <f aca="false">high_v2_m!E37+temporary_pension_bonus_high!B37</f>
        <v>23869151.4719042</v>
      </c>
      <c r="H49" s="67" t="n">
        <f aca="false">F49-J49</f>
        <v>24178654.3037829</v>
      </c>
      <c r="I49" s="67" t="n">
        <f aca="false">G49-K49</f>
        <v>23190255.6588997</v>
      </c>
      <c r="J49" s="157" t="n">
        <f aca="false">high_v2_m!J37</f>
        <v>699892.590726326</v>
      </c>
      <c r="K49" s="157" t="n">
        <f aca="false">high_v2_m!K37</f>
        <v>678895.813004536</v>
      </c>
      <c r="L49" s="67" t="n">
        <f aca="false">H49-I49</f>
        <v>988398.644883268</v>
      </c>
      <c r="M49" s="67" t="n">
        <f aca="false">J49-K49</f>
        <v>20996.7777217898</v>
      </c>
      <c r="N49" s="157" t="n">
        <f aca="false">SUM(high_v5_m!C37:J37)</f>
        <v>3914747.36227788</v>
      </c>
      <c r="O49" s="7"/>
      <c r="P49" s="7"/>
      <c r="Q49" s="67" t="n">
        <f aca="false">I49*5.5017049523</f>
        <v>127585944.403671</v>
      </c>
      <c r="R49" s="67"/>
      <c r="S49" s="67"/>
      <c r="T49" s="7"/>
      <c r="U49" s="7"/>
      <c r="V49" s="67" t="n">
        <f aca="false">K49*5.5017049523</f>
        <v>3735084.45650279</v>
      </c>
      <c r="W49" s="67" t="n">
        <f aca="false">M49*5.5017049523</f>
        <v>115518.075974313</v>
      </c>
      <c r="X49" s="67" t="n">
        <f aca="false">N49*5.1890047538+L49*5.5017049523</f>
        <v>25751520.3921868</v>
      </c>
      <c r="Y49" s="67" t="n">
        <f aca="false">N49*5.1890047538</f>
        <v>20313642.672786</v>
      </c>
      <c r="Z49" s="67" t="n">
        <f aca="false">L49*5.5017049523</f>
        <v>5437877.71940088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24227763.8817092</v>
      </c>
      <c r="G50" s="155" t="n">
        <f aca="false">high_v2_m!E38+temporary_pension_bonus_high!B38</f>
        <v>23242539.8229124</v>
      </c>
      <c r="H50" s="8" t="n">
        <f aca="false">F50-J50</f>
        <v>23532679.3005041</v>
      </c>
      <c r="I50" s="8" t="n">
        <f aca="false">G50-K50</f>
        <v>22568307.7791435</v>
      </c>
      <c r="J50" s="155" t="n">
        <f aca="false">high_v2_m!J38</f>
        <v>695084.58120505</v>
      </c>
      <c r="K50" s="155" t="n">
        <f aca="false">high_v2_m!K38</f>
        <v>674232.043768898</v>
      </c>
      <c r="L50" s="8" t="n">
        <f aca="false">H50-I50</f>
        <v>964371.52136061</v>
      </c>
      <c r="M50" s="8" t="n">
        <f aca="false">J50-K50</f>
        <v>20852.5374361515</v>
      </c>
      <c r="N50" s="155" t="n">
        <f aca="false">SUM(high_v5_m!C38:J38)</f>
        <v>4500355.67644171</v>
      </c>
      <c r="O50" s="5"/>
      <c r="P50" s="5"/>
      <c r="Q50" s="8" t="n">
        <f aca="false">I50*5.5017049523</f>
        <v>124164170.673544</v>
      </c>
      <c r="R50" s="8"/>
      <c r="S50" s="8"/>
      <c r="T50" s="5"/>
      <c r="U50" s="5"/>
      <c r="V50" s="8" t="n">
        <f aca="false">K50*5.5017049523</f>
        <v>3709425.7742027</v>
      </c>
      <c r="W50" s="8" t="n">
        <f aca="false">M50*5.5017049523</f>
        <v>114724.508480496</v>
      </c>
      <c r="X50" s="8" t="n">
        <f aca="false">N50*5.1890047538+L50*5.5017049523</f>
        <v>28658054.5737736</v>
      </c>
      <c r="Y50" s="8" t="n">
        <f aca="false">N50*5.1890047538</f>
        <v>23352366.9988468</v>
      </c>
      <c r="Z50" s="8" t="n">
        <f aca="false">L50*5.5017049523</f>
        <v>5305687.57492675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26068966.5420373</v>
      </c>
      <c r="G51" s="157" t="n">
        <f aca="false">high_v2_m!E39+temporary_pension_bonus_high!B39</f>
        <v>25006736.4903824</v>
      </c>
      <c r="H51" s="67" t="n">
        <f aca="false">F51-J51</f>
        <v>25300508.1822714</v>
      </c>
      <c r="I51" s="67" t="n">
        <f aca="false">G51-K51</f>
        <v>24261331.8814094</v>
      </c>
      <c r="J51" s="157" t="n">
        <f aca="false">high_v2_m!J39</f>
        <v>768458.359765939</v>
      </c>
      <c r="K51" s="157" t="n">
        <f aca="false">high_v2_m!K39</f>
        <v>745404.608972961</v>
      </c>
      <c r="L51" s="67" t="n">
        <f aca="false">H51-I51</f>
        <v>1039176.30086196</v>
      </c>
      <c r="M51" s="67" t="n">
        <f aca="false">J51-K51</f>
        <v>23053.7507929781</v>
      </c>
      <c r="N51" s="157" t="n">
        <f aca="false">SUM(high_v5_m!C39:J39)</f>
        <v>4055021.34286381</v>
      </c>
      <c r="O51" s="7"/>
      <c r="P51" s="7"/>
      <c r="Q51" s="67" t="n">
        <f aca="false">I51*5.5017049523</f>
        <v>133478689.761344</v>
      </c>
      <c r="R51" s="67"/>
      <c r="S51" s="67"/>
      <c r="T51" s="7"/>
      <c r="U51" s="7"/>
      <c r="V51" s="67" t="n">
        <f aca="false">K51*5.5017049523</f>
        <v>4100996.22865378</v>
      </c>
      <c r="W51" s="67" t="n">
        <f aca="false">M51*5.5017049523</f>
        <v>126834.934906818</v>
      </c>
      <c r="X51" s="67" t="n">
        <f aca="false">N51*5.1890047538+L51*5.5017049523</f>
        <v>26758766.4256458</v>
      </c>
      <c r="Y51" s="67" t="n">
        <f aca="false">N51*5.1890047538</f>
        <v>21041525.0248807</v>
      </c>
      <c r="Z51" s="67" t="n">
        <f aca="false">L51*5.5017049523</f>
        <v>5717241.40076505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25410225.8058245</v>
      </c>
      <c r="G52" s="157" t="n">
        <f aca="false">high_v2_m!E40+temporary_pension_bonus_high!B40</f>
        <v>24372748.1608335</v>
      </c>
      <c r="H52" s="67" t="n">
        <f aca="false">F52-J52</f>
        <v>24644475.8524174</v>
      </c>
      <c r="I52" s="67" t="n">
        <f aca="false">G52-K52</f>
        <v>23629970.7060285</v>
      </c>
      <c r="J52" s="157" t="n">
        <f aca="false">high_v2_m!J40</f>
        <v>765749.953407167</v>
      </c>
      <c r="K52" s="157" t="n">
        <f aca="false">high_v2_m!K40</f>
        <v>742777.454804951</v>
      </c>
      <c r="L52" s="67" t="n">
        <f aca="false">H52-I52</f>
        <v>1014505.14638887</v>
      </c>
      <c r="M52" s="67" t="n">
        <f aca="false">J52-K52</f>
        <v>22972.4986022152</v>
      </c>
      <c r="N52" s="157" t="n">
        <f aca="false">SUM(high_v5_m!C40:J40)</f>
        <v>3879239.60358871</v>
      </c>
      <c r="O52" s="7"/>
      <c r="P52" s="7"/>
      <c r="Q52" s="67" t="n">
        <f aca="false">I52*5.5017049523</f>
        <v>130005126.856061</v>
      </c>
      <c r="R52" s="67"/>
      <c r="S52" s="67"/>
      <c r="T52" s="7"/>
      <c r="U52" s="7"/>
      <c r="V52" s="67" t="n">
        <f aca="false">K52*5.5017049523</f>
        <v>4086542.40155719</v>
      </c>
      <c r="W52" s="67" t="n">
        <f aca="false">M52*5.5017049523</f>
        <v>126387.909326512</v>
      </c>
      <c r="X52" s="67" t="n">
        <f aca="false">N52*5.1890047538+L52*5.5017049523</f>
        <v>25710900.7321725</v>
      </c>
      <c r="Y52" s="67" t="n">
        <f aca="false">N52*5.1890047538</f>
        <v>20129392.744151</v>
      </c>
      <c r="Z52" s="67" t="n">
        <f aca="false">L52*5.5017049523</f>
        <v>5581507.98802146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26941670.6217885</v>
      </c>
      <c r="G53" s="157" t="n">
        <f aca="false">high_v2_m!E41+temporary_pension_bonus_high!B41</f>
        <v>25841033.6735878</v>
      </c>
      <c r="H53" s="67" t="n">
        <f aca="false">F53-J53</f>
        <v>26062266.5822298</v>
      </c>
      <c r="I53" s="67" t="n">
        <f aca="false">G53-K53</f>
        <v>24988011.755216</v>
      </c>
      <c r="J53" s="157" t="n">
        <f aca="false">high_v2_m!J41</f>
        <v>879404.039558645</v>
      </c>
      <c r="K53" s="157" t="n">
        <f aca="false">high_v2_m!K41</f>
        <v>853021.918371886</v>
      </c>
      <c r="L53" s="67" t="n">
        <f aca="false">H53-I53</f>
        <v>1074254.82701389</v>
      </c>
      <c r="M53" s="67" t="n">
        <f aca="false">J53-K53</f>
        <v>26382.1211867592</v>
      </c>
      <c r="N53" s="157" t="n">
        <f aca="false">SUM(high_v5_m!C41:J41)</f>
        <v>4174084.81219715</v>
      </c>
      <c r="O53" s="7"/>
      <c r="P53" s="7"/>
      <c r="Q53" s="67" t="n">
        <f aca="false">I53*5.5017049523</f>
        <v>137476668.021802</v>
      </c>
      <c r="R53" s="67"/>
      <c r="S53" s="67"/>
      <c r="T53" s="7"/>
      <c r="U53" s="7"/>
      <c r="V53" s="67" t="n">
        <f aca="false">K53*5.5017049523</f>
        <v>4693074.91272705</v>
      </c>
      <c r="W53" s="67" t="n">
        <f aca="false">M53*5.5017049523</f>
        <v>145146.646785372</v>
      </c>
      <c r="X53" s="67" t="n">
        <f aca="false">N53*5.1890047538+L53*5.5017049523</f>
        <v>27569579.0350699</v>
      </c>
      <c r="Y53" s="67" t="n">
        <f aca="false">N53*5.1890047538</f>
        <v>21659345.9332554</v>
      </c>
      <c r="Z53" s="67" t="n">
        <f aca="false">L53*5.5017049523</f>
        <v>5910233.10181448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26482431.8801969</v>
      </c>
      <c r="G54" s="155" t="n">
        <f aca="false">high_v2_m!E42+temporary_pension_bonus_high!B42</f>
        <v>25398778.4938886</v>
      </c>
      <c r="H54" s="8" t="n">
        <f aca="false">F54-J54</f>
        <v>25542767.4815817</v>
      </c>
      <c r="I54" s="8" t="n">
        <f aca="false">G54-K54</f>
        <v>24487304.0272319</v>
      </c>
      <c r="J54" s="155" t="n">
        <f aca="false">high_v2_m!J42</f>
        <v>939664.398615195</v>
      </c>
      <c r="K54" s="155" t="n">
        <f aca="false">high_v2_m!K42</f>
        <v>911474.46665674</v>
      </c>
      <c r="L54" s="8" t="n">
        <f aca="false">H54-I54</f>
        <v>1055463.45434986</v>
      </c>
      <c r="M54" s="8" t="n">
        <f aca="false">J54-K54</f>
        <v>28189.9319584558</v>
      </c>
      <c r="N54" s="155" t="n">
        <f aca="false">SUM(high_v5_m!C42:J42)</f>
        <v>4936539.43150411</v>
      </c>
      <c r="O54" s="5"/>
      <c r="P54" s="5"/>
      <c r="Q54" s="8" t="n">
        <f aca="false">I54*5.5017049523</f>
        <v>134721921.835097</v>
      </c>
      <c r="R54" s="8"/>
      <c r="S54" s="8"/>
      <c r="T54" s="5"/>
      <c r="U54" s="5"/>
      <c r="V54" s="8" t="n">
        <f aca="false">K54*5.5017049523</f>
        <v>5014663.58710039</v>
      </c>
      <c r="W54" s="8" t="n">
        <f aca="false">M54*5.5017049523</f>
        <v>155092.688260836</v>
      </c>
      <c r="X54" s="8" t="n">
        <f aca="false">N54*5.1890047538+L54*5.5017049523</f>
        <v>31422575.0911643</v>
      </c>
      <c r="Y54" s="8" t="n">
        <f aca="false">N54*5.1890047538</f>
        <v>25615726.577396</v>
      </c>
      <c r="Z54" s="8" t="n">
        <f aca="false">L54*5.5017049523</f>
        <v>5806848.51376827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28089109.7803863</v>
      </c>
      <c r="G55" s="157" t="n">
        <f aca="false">high_v2_m!E43+temporary_pension_bonus_high!B43</f>
        <v>26939024.6892255</v>
      </c>
      <c r="H55" s="67" t="n">
        <f aca="false">F55-J55</f>
        <v>26992897.1753354</v>
      </c>
      <c r="I55" s="67" t="n">
        <f aca="false">G55-K55</f>
        <v>25875698.4623261</v>
      </c>
      <c r="J55" s="157" t="n">
        <f aca="false">high_v2_m!J43</f>
        <v>1096212.60505089</v>
      </c>
      <c r="K55" s="157" t="n">
        <f aca="false">high_v2_m!K43</f>
        <v>1063326.22689936</v>
      </c>
      <c r="L55" s="67" t="n">
        <f aca="false">H55-I55</f>
        <v>1117198.71300933</v>
      </c>
      <c r="M55" s="67" t="n">
        <f aca="false">J55-K55</f>
        <v>32886.3781515267</v>
      </c>
      <c r="N55" s="157" t="n">
        <f aca="false">SUM(high_v5_m!C43:J43)</f>
        <v>4371068.16228314</v>
      </c>
      <c r="O55" s="7"/>
      <c r="P55" s="7"/>
      <c r="Q55" s="67" t="n">
        <f aca="false">I55*5.5017049523</f>
        <v>142360458.374401</v>
      </c>
      <c r="R55" s="67"/>
      <c r="S55" s="67"/>
      <c r="T55" s="7"/>
      <c r="U55" s="7"/>
      <c r="V55" s="67" t="n">
        <f aca="false">K55*5.5017049523</f>
        <v>5850107.16844268</v>
      </c>
      <c r="W55" s="67" t="n">
        <f aca="false">M55*5.5017049523</f>
        <v>180931.149539465</v>
      </c>
      <c r="X55" s="67" t="n">
        <f aca="false">N55*5.1890047538+L55*5.5017049523</f>
        <v>28827991.1653376</v>
      </c>
      <c r="Y55" s="67" t="n">
        <f aca="false">N55*5.1890047538</f>
        <v>22681493.473271</v>
      </c>
      <c r="Z55" s="67" t="n">
        <f aca="false">L55*5.5017049523</f>
        <v>6146497.6920666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27657266.7378522</v>
      </c>
      <c r="G56" s="157" t="n">
        <f aca="false">high_v2_m!E44+temporary_pension_bonus_high!B44</f>
        <v>26523758.2204379</v>
      </c>
      <c r="H56" s="67" t="n">
        <f aca="false">F56-J56</f>
        <v>26510361.9351938</v>
      </c>
      <c r="I56" s="67" t="n">
        <f aca="false">G56-K56</f>
        <v>25411260.5618592</v>
      </c>
      <c r="J56" s="157" t="n">
        <f aca="false">high_v2_m!J44</f>
        <v>1146904.80265846</v>
      </c>
      <c r="K56" s="157" t="n">
        <f aca="false">high_v2_m!K44</f>
        <v>1112497.6585787</v>
      </c>
      <c r="L56" s="67" t="n">
        <f aca="false">H56-I56</f>
        <v>1099101.37333458</v>
      </c>
      <c r="M56" s="67" t="n">
        <f aca="false">J56-K56</f>
        <v>34407.1440797539</v>
      </c>
      <c r="N56" s="157" t="n">
        <f aca="false">SUM(high_v5_m!C44:J44)</f>
        <v>4229728.0299766</v>
      </c>
      <c r="O56" s="7"/>
      <c r="P56" s="7"/>
      <c r="Q56" s="67" t="n">
        <f aca="false">I56*5.5017049523</f>
        <v>139805258.077366</v>
      </c>
      <c r="R56" s="67"/>
      <c r="S56" s="67"/>
      <c r="T56" s="7"/>
      <c r="U56" s="7"/>
      <c r="V56" s="67" t="n">
        <f aca="false">K56*5.5017049523</f>
        <v>6120633.8776246</v>
      </c>
      <c r="W56" s="67" t="n">
        <f aca="false">M56*5.5017049523</f>
        <v>189297.954978082</v>
      </c>
      <c r="X56" s="67" t="n">
        <f aca="false">N56*5.1890047538+L56*5.5017049523</f>
        <v>27995010.3235843</v>
      </c>
      <c r="Y56" s="67" t="n">
        <f aca="false">N56*5.1890047538</f>
        <v>21948078.8548297</v>
      </c>
      <c r="Z56" s="67" t="n">
        <f aca="false">L56*5.5017049523</f>
        <v>6046931.46875457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29292635.0956501</v>
      </c>
      <c r="G57" s="157" t="n">
        <f aca="false">high_v2_m!E45+temporary_pension_bonus_high!B45</f>
        <v>28089715.3920578</v>
      </c>
      <c r="H57" s="67" t="n">
        <f aca="false">F57-J57</f>
        <v>27993894.6129248</v>
      </c>
      <c r="I57" s="67" t="n">
        <f aca="false">G57-K57</f>
        <v>26829937.1238142</v>
      </c>
      <c r="J57" s="157" t="n">
        <f aca="false">high_v2_m!J45</f>
        <v>1298740.48272534</v>
      </c>
      <c r="K57" s="157" t="n">
        <f aca="false">high_v2_m!K45</f>
        <v>1259778.26824358</v>
      </c>
      <c r="L57" s="67" t="n">
        <f aca="false">H57-I57</f>
        <v>1163957.48911057</v>
      </c>
      <c r="M57" s="67" t="n">
        <f aca="false">J57-K57</f>
        <v>38962.21448176</v>
      </c>
      <c r="N57" s="157" t="n">
        <f aca="false">SUM(high_v5_m!C45:J45)</f>
        <v>4502482.14360795</v>
      </c>
      <c r="O57" s="7"/>
      <c r="P57" s="7"/>
      <c r="Q57" s="67" t="n">
        <f aca="false">I57*5.5017049523</f>
        <v>147610397.943986</v>
      </c>
      <c r="R57" s="67"/>
      <c r="S57" s="67"/>
      <c r="T57" s="7"/>
      <c r="U57" s="7"/>
      <c r="V57" s="67" t="n">
        <f aca="false">K57*5.5017049523</f>
        <v>6930928.33719561</v>
      </c>
      <c r="W57" s="67" t="n">
        <f aca="false">M57*5.5017049523</f>
        <v>214358.608366874</v>
      </c>
      <c r="X57" s="67" t="n">
        <f aca="false">N57*5.1890047538+L57*5.5017049523</f>
        <v>29767151.9291875</v>
      </c>
      <c r="Y57" s="67" t="n">
        <f aca="false">N57*5.1890047538</f>
        <v>23363401.2470812</v>
      </c>
      <c r="Z57" s="67" t="n">
        <f aca="false">L57*5.5017049523</f>
        <v>6403750.6821063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29132827.4806569</v>
      </c>
      <c r="G58" s="155" t="n">
        <f aca="false">high_v2_m!E46+temporary_pension_bonus_high!B46</f>
        <v>27935299.7681</v>
      </c>
      <c r="H58" s="8" t="n">
        <f aca="false">F58-J58</f>
        <v>27754970.6042766</v>
      </c>
      <c r="I58" s="8" t="n">
        <f aca="false">G58-K58</f>
        <v>26598778.5980111</v>
      </c>
      <c r="J58" s="155" t="n">
        <f aca="false">high_v2_m!J46</f>
        <v>1377856.8763803</v>
      </c>
      <c r="K58" s="155" t="n">
        <f aca="false">high_v2_m!K46</f>
        <v>1336521.17008889</v>
      </c>
      <c r="L58" s="8" t="n">
        <f aca="false">H58-I58</f>
        <v>1156192.00626552</v>
      </c>
      <c r="M58" s="8" t="n">
        <f aca="false">J58-K58</f>
        <v>41335.7062914092</v>
      </c>
      <c r="N58" s="155" t="n">
        <f aca="false">SUM(high_v5_m!C46:J46)</f>
        <v>5336682.98878149</v>
      </c>
      <c r="O58" s="5"/>
      <c r="P58" s="5"/>
      <c r="Q58" s="8" t="n">
        <f aca="false">I58*5.5017049523</f>
        <v>146338631.937809</v>
      </c>
      <c r="R58" s="8"/>
      <c r="S58" s="8"/>
      <c r="T58" s="5"/>
      <c r="U58" s="5"/>
      <c r="V58" s="8" t="n">
        <f aca="false">K58*5.5017049523</f>
        <v>7353145.14033182</v>
      </c>
      <c r="W58" s="8" t="n">
        <f aca="false">M58*5.5017049523</f>
        <v>227416.860010264</v>
      </c>
      <c r="X58" s="8" t="n">
        <f aca="false">N58*5.1890047538+L58*5.5017049523</f>
        <v>34053100.6849915</v>
      </c>
      <c r="Y58" s="8" t="n">
        <f aca="false">N58*5.1890047538</f>
        <v>27692073.3983107</v>
      </c>
      <c r="Z58" s="8" t="n">
        <f aca="false">L58*5.5017049523</f>
        <v>6361027.28668071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30670102.6410285</v>
      </c>
      <c r="G59" s="157" t="n">
        <f aca="false">high_v2_m!E47+temporary_pension_bonus_high!B47</f>
        <v>29408208.5816508</v>
      </c>
      <c r="H59" s="67" t="n">
        <f aca="false">F59-J59</f>
        <v>29111876.1725918</v>
      </c>
      <c r="I59" s="67" t="n">
        <f aca="false">G59-K59</f>
        <v>27896728.9072672</v>
      </c>
      <c r="J59" s="157" t="n">
        <f aca="false">high_v2_m!J47</f>
        <v>1558226.46843663</v>
      </c>
      <c r="K59" s="157" t="n">
        <f aca="false">high_v2_m!K47</f>
        <v>1511479.67438353</v>
      </c>
      <c r="L59" s="67" t="n">
        <f aca="false">H59-I59</f>
        <v>1215147.2653246</v>
      </c>
      <c r="M59" s="67" t="n">
        <f aca="false">J59-K59</f>
        <v>46746.7940530989</v>
      </c>
      <c r="N59" s="157" t="n">
        <f aca="false">SUM(high_v5_m!C47:J47)</f>
        <v>4719897.33735256</v>
      </c>
      <c r="O59" s="7"/>
      <c r="P59" s="7"/>
      <c r="Q59" s="67" t="n">
        <f aca="false">I59*5.5017049523</f>
        <v>153479571.582083</v>
      </c>
      <c r="R59" s="67"/>
      <c r="S59" s="67"/>
      <c r="T59" s="7"/>
      <c r="U59" s="7"/>
      <c r="V59" s="67" t="n">
        <f aca="false">K59*5.5017049523</f>
        <v>8315715.20985668</v>
      </c>
      <c r="W59" s="67" t="n">
        <f aca="false">M59*5.5017049523</f>
        <v>257187.068346082</v>
      </c>
      <c r="X59" s="67" t="n">
        <f aca="false">N59*5.1890047538+L59*5.5017049523</f>
        <v>31176951.4483805</v>
      </c>
      <c r="Y59" s="67" t="n">
        <f aca="false">N59*5.1890047538</f>
        <v>24491569.7209704</v>
      </c>
      <c r="Z59" s="67" t="n">
        <f aca="false">L59*5.5017049523</f>
        <v>6685381.72741013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30541380.1899226</v>
      </c>
      <c r="G60" s="157" t="n">
        <f aca="false">high_v2_m!E48+temporary_pension_bonus_high!B48</f>
        <v>29283662.8662433</v>
      </c>
      <c r="H60" s="67" t="n">
        <f aca="false">F60-J60</f>
        <v>28896103.1903977</v>
      </c>
      <c r="I60" s="67" t="n">
        <f aca="false">G60-K60</f>
        <v>27687744.1767042</v>
      </c>
      <c r="J60" s="157" t="n">
        <f aca="false">high_v2_m!J48</f>
        <v>1645276.9995249</v>
      </c>
      <c r="K60" s="157" t="n">
        <f aca="false">high_v2_m!K48</f>
        <v>1595918.68953915</v>
      </c>
      <c r="L60" s="67" t="n">
        <f aca="false">H60-I60</f>
        <v>1208359.01369351</v>
      </c>
      <c r="M60" s="67" t="n">
        <f aca="false">J60-K60</f>
        <v>49358.3099857473</v>
      </c>
      <c r="N60" s="157" t="n">
        <f aca="false">SUM(high_v5_m!C48:J48)</f>
        <v>4577199.77275051</v>
      </c>
      <c r="O60" s="7"/>
      <c r="P60" s="7"/>
      <c r="Q60" s="67" t="n">
        <f aca="false">I60*5.5017049523</f>
        <v>152329799.254989</v>
      </c>
      <c r="R60" s="67"/>
      <c r="S60" s="67"/>
      <c r="T60" s="7"/>
      <c r="U60" s="7"/>
      <c r="V60" s="67" t="n">
        <f aca="false">K60*5.5017049523</f>
        <v>8780273.75770568</v>
      </c>
      <c r="W60" s="67" t="n">
        <f aca="false">M60*5.5017049523</f>
        <v>271554.858485745</v>
      </c>
      <c r="X60" s="67" t="n">
        <f aca="false">N60*5.1890047538+L60*5.5017049523</f>
        <v>30399146.1496886</v>
      </c>
      <c r="Y60" s="67" t="n">
        <f aca="false">N60*5.1890047538</f>
        <v>23751111.3798947</v>
      </c>
      <c r="Z60" s="67" t="n">
        <f aca="false">L60*5.5017049523</f>
        <v>6648034.76979394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31373828.4355659</v>
      </c>
      <c r="G61" s="157" t="n">
        <f aca="false">high_v2_m!E49+temporary_pension_bonus_high!B49</f>
        <v>30080148.0926636</v>
      </c>
      <c r="H61" s="67" t="n">
        <f aca="false">F61-J61</f>
        <v>29648505.4744419</v>
      </c>
      <c r="I61" s="67" t="n">
        <f aca="false">G61-K61</f>
        <v>28406584.8203733</v>
      </c>
      <c r="J61" s="157" t="n">
        <f aca="false">high_v2_m!J49</f>
        <v>1725322.96112404</v>
      </c>
      <c r="K61" s="157" t="n">
        <f aca="false">high_v2_m!K49</f>
        <v>1673563.27229032</v>
      </c>
      <c r="L61" s="67" t="n">
        <f aca="false">H61-I61</f>
        <v>1241920.6540686</v>
      </c>
      <c r="M61" s="67" t="n">
        <f aca="false">J61-K61</f>
        <v>51759.6888337212</v>
      </c>
      <c r="N61" s="157" t="n">
        <f aca="false">SUM(high_v5_m!C49:J49)</f>
        <v>4674544.74738277</v>
      </c>
      <c r="O61" s="7"/>
      <c r="P61" s="7"/>
      <c r="Q61" s="67" t="n">
        <f aca="false">I61*5.5017049523</f>
        <v>156284648.384178</v>
      </c>
      <c r="R61" s="67"/>
      <c r="S61" s="67"/>
      <c r="T61" s="7"/>
      <c r="U61" s="7"/>
      <c r="V61" s="67" t="n">
        <f aca="false">K61*5.5017049523</f>
        <v>9207451.34314705</v>
      </c>
      <c r="W61" s="67" t="n">
        <f aca="false">M61*5.5017049523</f>
        <v>284766.536385991</v>
      </c>
      <c r="X61" s="67" t="n">
        <f aca="false">N61*5.1890047538+L61*5.5017049523</f>
        <v>31088915.9288729</v>
      </c>
      <c r="Y61" s="67" t="n">
        <f aca="false">N61*5.1890047538</f>
        <v>24256234.91602</v>
      </c>
      <c r="Z61" s="67" t="n">
        <f aca="false">L61*5.5017049523</f>
        <v>6832681.01285287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31216753.1363225</v>
      </c>
      <c r="G62" s="155" t="n">
        <f aca="false">high_v2_m!E50+temporary_pension_bonus_high!B50</f>
        <v>29928271.2852707</v>
      </c>
      <c r="H62" s="8" t="n">
        <f aca="false">F62-J62</f>
        <v>29423266.7418396</v>
      </c>
      <c r="I62" s="8" t="n">
        <f aca="false">G62-K62</f>
        <v>28188589.4826223</v>
      </c>
      <c r="J62" s="155" t="n">
        <f aca="false">high_v2_m!J50</f>
        <v>1793486.39448294</v>
      </c>
      <c r="K62" s="155" t="n">
        <f aca="false">high_v2_m!K50</f>
        <v>1739681.80264845</v>
      </c>
      <c r="L62" s="8" t="n">
        <f aca="false">H62-I62</f>
        <v>1234677.25921733</v>
      </c>
      <c r="M62" s="8" t="n">
        <f aca="false">J62-K62</f>
        <v>53804.5918344881</v>
      </c>
      <c r="N62" s="155" t="n">
        <f aca="false">SUM(high_v5_m!C50:J50)</f>
        <v>5583770.51773811</v>
      </c>
      <c r="O62" s="5"/>
      <c r="P62" s="5"/>
      <c r="Q62" s="8" t="n">
        <f aca="false">I62*5.5017049523</f>
        <v>155085302.354895</v>
      </c>
      <c r="R62" s="8"/>
      <c r="S62" s="8"/>
      <c r="T62" s="5"/>
      <c r="U62" s="5"/>
      <c r="V62" s="8" t="n">
        <f aca="false">K62*5.5017049523</f>
        <v>9571215.9890572</v>
      </c>
      <c r="W62" s="8" t="n">
        <f aca="false">M62*5.5017049523</f>
        <v>296016.989352283</v>
      </c>
      <c r="X62" s="8" t="n">
        <f aca="false">N62*5.1890047538+L62*5.5017049523</f>
        <v>35767041.7521995</v>
      </c>
      <c r="Y62" s="8" t="n">
        <f aca="false">N62*5.1890047538</f>
        <v>28974211.7606714</v>
      </c>
      <c r="Z62" s="8" t="n">
        <f aca="false">L62*5.5017049523</f>
        <v>6792829.99152819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31897315.5584005</v>
      </c>
      <c r="G63" s="157" t="n">
        <f aca="false">high_v2_m!E51+temporary_pension_bonus_high!B51</f>
        <v>30579599.7689422</v>
      </c>
      <c r="H63" s="67" t="n">
        <f aca="false">F63-J63</f>
        <v>29991605.0374975</v>
      </c>
      <c r="I63" s="67" t="n">
        <f aca="false">G63-K63</f>
        <v>28731060.5636662</v>
      </c>
      <c r="J63" s="157" t="n">
        <f aca="false">high_v2_m!J51</f>
        <v>1905710.52090304</v>
      </c>
      <c r="K63" s="157" t="n">
        <f aca="false">high_v2_m!K51</f>
        <v>1848539.20527594</v>
      </c>
      <c r="L63" s="67" t="n">
        <f aca="false">H63-I63</f>
        <v>1260544.47383126</v>
      </c>
      <c r="M63" s="67" t="n">
        <f aca="false">J63-K63</f>
        <v>57171.3156270913</v>
      </c>
      <c r="N63" s="157" t="n">
        <f aca="false">SUM(high_v5_m!C51:J51)</f>
        <v>4722637.28564171</v>
      </c>
      <c r="O63" s="7"/>
      <c r="P63" s="7"/>
      <c r="Q63" s="67" t="n">
        <f aca="false">I63*5.5017049523</f>
        <v>158069818.187954</v>
      </c>
      <c r="R63" s="67"/>
      <c r="S63" s="67"/>
      <c r="T63" s="7"/>
      <c r="U63" s="7"/>
      <c r="V63" s="67" t="n">
        <f aca="false">K63*5.5017049523</f>
        <v>10170117.3001874</v>
      </c>
      <c r="W63" s="67" t="n">
        <f aca="false">M63*5.5017049523</f>
        <v>314539.710315075</v>
      </c>
      <c r="X63" s="67" t="n">
        <f aca="false">N63*5.1890047538+L63*5.5017049523</f>
        <v>31440931.0999398</v>
      </c>
      <c r="Y63" s="67" t="n">
        <f aca="false">N63*5.1890047538</f>
        <v>24505787.325668</v>
      </c>
      <c r="Z63" s="67" t="n">
        <f aca="false">L63*5.5017049523</f>
        <v>6935143.77427183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31700533.494296</v>
      </c>
      <c r="G64" s="157" t="n">
        <f aca="false">high_v2_m!E52+temporary_pension_bonus_high!B52</f>
        <v>30389836.679455</v>
      </c>
      <c r="H64" s="67" t="n">
        <f aca="false">F64-J64</f>
        <v>29703908.3579355</v>
      </c>
      <c r="I64" s="67" t="n">
        <f aca="false">G64-K64</f>
        <v>28453110.2971853</v>
      </c>
      <c r="J64" s="157" t="n">
        <f aca="false">high_v2_m!J52</f>
        <v>1996625.13636054</v>
      </c>
      <c r="K64" s="157" t="n">
        <f aca="false">high_v2_m!K52</f>
        <v>1936726.38226972</v>
      </c>
      <c r="L64" s="67" t="n">
        <f aca="false">H64-I64</f>
        <v>1250798.06075022</v>
      </c>
      <c r="M64" s="67" t="n">
        <f aca="false">J64-K64</f>
        <v>59898.7540908165</v>
      </c>
      <c r="N64" s="157" t="n">
        <f aca="false">SUM(high_v5_m!C52:J52)</f>
        <v>4635904.10650467</v>
      </c>
      <c r="O64" s="7"/>
      <c r="P64" s="7"/>
      <c r="Q64" s="67" t="n">
        <f aca="false">I64*5.5017049523</f>
        <v>156540617.830362</v>
      </c>
      <c r="R64" s="67"/>
      <c r="S64" s="67"/>
      <c r="T64" s="7"/>
      <c r="U64" s="7"/>
      <c r="V64" s="67" t="n">
        <f aca="false">K64*5.5017049523</f>
        <v>10655297.1285834</v>
      </c>
      <c r="W64" s="67" t="n">
        <f aca="false">M64*5.5017049523</f>
        <v>329545.272018045</v>
      </c>
      <c r="X64" s="67" t="n">
        <f aca="false">N64*5.1890047538+L64*5.5017049523</f>
        <v>30937250.3319704</v>
      </c>
      <c r="Y64" s="67" t="n">
        <f aca="false">N64*5.1890047538</f>
        <v>24055728.4468137</v>
      </c>
      <c r="Z64" s="67" t="n">
        <f aca="false">L64*5.5017049523</f>
        <v>6881521.88515674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32438991.1245775</v>
      </c>
      <c r="G65" s="157" t="n">
        <f aca="false">high_v2_m!E53+temporary_pension_bonus_high!B53</f>
        <v>31096619.7011626</v>
      </c>
      <c r="H65" s="67" t="n">
        <f aca="false">F65-J65</f>
        <v>30289192.983951</v>
      </c>
      <c r="I65" s="67" t="n">
        <f aca="false">G65-K65</f>
        <v>29011315.5047548</v>
      </c>
      <c r="J65" s="157" t="n">
        <f aca="false">high_v2_m!J53</f>
        <v>2149798.14062657</v>
      </c>
      <c r="K65" s="157" t="n">
        <f aca="false">high_v2_m!K53</f>
        <v>2085304.19640777</v>
      </c>
      <c r="L65" s="67" t="n">
        <f aca="false">H65-I65</f>
        <v>1277877.47919615</v>
      </c>
      <c r="M65" s="67" t="n">
        <f aca="false">J65-K65</f>
        <v>64493.9442187971</v>
      </c>
      <c r="N65" s="157" t="n">
        <f aca="false">SUM(high_v5_m!C53:J53)</f>
        <v>4690550.57152799</v>
      </c>
      <c r="O65" s="7"/>
      <c r="P65" s="7"/>
      <c r="Q65" s="67" t="n">
        <f aca="false">I65*5.5017049523</f>
        <v>159611698.185247</v>
      </c>
      <c r="R65" s="67"/>
      <c r="S65" s="67"/>
      <c r="T65" s="7"/>
      <c r="U65" s="7"/>
      <c r="V65" s="67" t="n">
        <f aca="false">K65*5.5017049523</f>
        <v>11472728.4244286</v>
      </c>
      <c r="W65" s="67" t="n">
        <f aca="false">M65*5.5017049523</f>
        <v>354826.652301916</v>
      </c>
      <c r="X65" s="67" t="n">
        <f aca="false">N65*5.1890047538+L65*5.5017049523</f>
        <v>31369794.0693241</v>
      </c>
      <c r="Y65" s="67" t="n">
        <f aca="false">N65*5.1890047538</f>
        <v>24339289.2135981</v>
      </c>
      <c r="Z65" s="67" t="n">
        <f aca="false">L65*5.5017049523</f>
        <v>7030504.85572608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32373310.3802447</v>
      </c>
      <c r="G66" s="155" t="n">
        <f aca="false">high_v2_m!E54+temporary_pension_bonus_high!B54</f>
        <v>31032794.8396014</v>
      </c>
      <c r="H66" s="8" t="n">
        <f aca="false">F66-J66</f>
        <v>30144528.0177255</v>
      </c>
      <c r="I66" s="8" t="n">
        <f aca="false">G66-K66</f>
        <v>28870875.9479578</v>
      </c>
      <c r="J66" s="155" t="n">
        <f aca="false">high_v2_m!J54</f>
        <v>2228782.36251922</v>
      </c>
      <c r="K66" s="155" t="n">
        <f aca="false">high_v2_m!K54</f>
        <v>2161918.89164364</v>
      </c>
      <c r="L66" s="8" t="n">
        <f aca="false">H66-I66</f>
        <v>1273652.06976775</v>
      </c>
      <c r="M66" s="8" t="n">
        <f aca="false">J66-K66</f>
        <v>66863.4708755766</v>
      </c>
      <c r="N66" s="155" t="n">
        <f aca="false">SUM(high_v5_m!C54:J54)</f>
        <v>5579792.99881677</v>
      </c>
      <c r="O66" s="5"/>
      <c r="P66" s="5"/>
      <c r="Q66" s="8" t="n">
        <f aca="false">I66*5.5017049523</f>
        <v>158839041.180118</v>
      </c>
      <c r="R66" s="8"/>
      <c r="S66" s="8"/>
      <c r="T66" s="5"/>
      <c r="U66" s="5"/>
      <c r="V66" s="8" t="n">
        <f aca="false">K66*5.5017049523</f>
        <v>11894239.8726267</v>
      </c>
      <c r="W66" s="8" t="n">
        <f aca="false">M66*5.5017049523</f>
        <v>367863.088844127</v>
      </c>
      <c r="X66" s="8" t="n">
        <f aca="false">N66*5.1890047538+L66*5.5017049523</f>
        <v>35960830.2958286</v>
      </c>
      <c r="Y66" s="8" t="n">
        <f aca="false">N66*5.1890047538</f>
        <v>28953572.3960802</v>
      </c>
      <c r="Z66" s="8" t="n">
        <f aca="false">L66*5.5017049523</f>
        <v>7007257.8997484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33116875.3122318</v>
      </c>
      <c r="G67" s="157" t="n">
        <f aca="false">high_v2_m!E55+temporary_pension_bonus_high!B55</f>
        <v>31744676.9323992</v>
      </c>
      <c r="H67" s="67" t="n">
        <f aca="false">F67-J67</f>
        <v>30743485.4463443</v>
      </c>
      <c r="I67" s="67" t="n">
        <f aca="false">G67-K67</f>
        <v>29442488.7624883</v>
      </c>
      <c r="J67" s="157" t="n">
        <f aca="false">high_v2_m!J55</f>
        <v>2373389.86588753</v>
      </c>
      <c r="K67" s="157" t="n">
        <f aca="false">high_v2_m!K55</f>
        <v>2302188.16991091</v>
      </c>
      <c r="L67" s="67" t="n">
        <f aca="false">H67-I67</f>
        <v>1300996.68385598</v>
      </c>
      <c r="M67" s="67" t="n">
        <f aca="false">J67-K67</f>
        <v>71201.6959766257</v>
      </c>
      <c r="N67" s="157" t="n">
        <f aca="false">SUM(high_v5_m!C55:J55)</f>
        <v>4762127.78323577</v>
      </c>
      <c r="O67" s="7"/>
      <c r="P67" s="7"/>
      <c r="Q67" s="67" t="n">
        <f aca="false">I67*5.5017049523</f>
        <v>161983886.232619</v>
      </c>
      <c r="R67" s="67"/>
      <c r="S67" s="67"/>
      <c r="T67" s="7"/>
      <c r="U67" s="7"/>
      <c r="V67" s="67" t="n">
        <f aca="false">K67*5.5017049523</f>
        <v>12665960.0555253</v>
      </c>
      <c r="W67" s="67" t="n">
        <f aca="false">M67*5.5017049523</f>
        <v>391730.72336676</v>
      </c>
      <c r="X67" s="67" t="n">
        <f aca="false">N67*5.1890047538+L67*5.5017049523</f>
        <v>31868403.6039098</v>
      </c>
      <c r="Y67" s="67" t="n">
        <f aca="false">N67*5.1890047538</f>
        <v>24710703.7054134</v>
      </c>
      <c r="Z67" s="67" t="n">
        <f aca="false">L67*5.5017049523</f>
        <v>7157699.89849633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32898025.0029284</v>
      </c>
      <c r="G68" s="157" t="n">
        <f aca="false">high_v2_m!E56+temporary_pension_bonus_high!B56</f>
        <v>31535377.1676428</v>
      </c>
      <c r="H68" s="67" t="n">
        <f aca="false">F68-J68</f>
        <v>30495453.7624246</v>
      </c>
      <c r="I68" s="67" t="n">
        <f aca="false">G68-K68</f>
        <v>29204883.0643541</v>
      </c>
      <c r="J68" s="157" t="n">
        <f aca="false">high_v2_m!J56</f>
        <v>2402571.24050385</v>
      </c>
      <c r="K68" s="157" t="n">
        <f aca="false">high_v2_m!K56</f>
        <v>2330494.10328873</v>
      </c>
      <c r="L68" s="67" t="n">
        <f aca="false">H68-I68</f>
        <v>1290570.6980705</v>
      </c>
      <c r="M68" s="67" t="n">
        <f aca="false">J68-K68</f>
        <v>72077.1372151151</v>
      </c>
      <c r="N68" s="157" t="n">
        <f aca="false">SUM(high_v5_m!C56:J56)</f>
        <v>4618900.94819029</v>
      </c>
      <c r="O68" s="7"/>
      <c r="P68" s="7"/>
      <c r="Q68" s="67" t="n">
        <f aca="false">I68*5.5017049523</f>
        <v>160676649.786499</v>
      </c>
      <c r="R68" s="67"/>
      <c r="S68" s="67"/>
      <c r="T68" s="7"/>
      <c r="U68" s="7"/>
      <c r="V68" s="67" t="n">
        <f aca="false">K68*5.5017049523</f>
        <v>12821690.9493696</v>
      </c>
      <c r="W68" s="67" t="n">
        <f aca="false">M68*5.5017049523</f>
        <v>396547.142764006</v>
      </c>
      <c r="X68" s="67" t="n">
        <f aca="false">N68*5.1890047538+L68*5.5017049523</f>
        <v>31067838.1783585</v>
      </c>
      <c r="Y68" s="67" t="n">
        <f aca="false">N68*5.1890047538</f>
        <v>23967498.9774907</v>
      </c>
      <c r="Z68" s="67" t="n">
        <f aca="false">L68*5.5017049523</f>
        <v>7100339.20086774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33542391.8046929</v>
      </c>
      <c r="G69" s="157" t="n">
        <f aca="false">high_v2_m!E57+temporary_pension_bonus_high!B57</f>
        <v>32152342.4964999</v>
      </c>
      <c r="H69" s="67" t="n">
        <f aca="false">F69-J69</f>
        <v>31009900.6662406</v>
      </c>
      <c r="I69" s="67" t="n">
        <f aca="false">G69-K69</f>
        <v>29695826.0922012</v>
      </c>
      <c r="J69" s="157" t="n">
        <f aca="false">high_v2_m!J57</f>
        <v>2532491.13845235</v>
      </c>
      <c r="K69" s="157" t="n">
        <f aca="false">high_v2_m!K57</f>
        <v>2456516.40429878</v>
      </c>
      <c r="L69" s="67" t="n">
        <f aca="false">H69-I69</f>
        <v>1314074.57403942</v>
      </c>
      <c r="M69" s="67" t="n">
        <f aca="false">J69-K69</f>
        <v>75974.7341535706</v>
      </c>
      <c r="N69" s="157" t="n">
        <f aca="false">SUM(high_v5_m!C57:J57)</f>
        <v>4688330.43860268</v>
      </c>
      <c r="O69" s="7"/>
      <c r="P69" s="7"/>
      <c r="Q69" s="67" t="n">
        <f aca="false">I69*5.5017049523</f>
        <v>163377673.474103</v>
      </c>
      <c r="R69" s="67"/>
      <c r="S69" s="67"/>
      <c r="T69" s="7"/>
      <c r="U69" s="7"/>
      <c r="V69" s="67" t="n">
        <f aca="false">K69*5.5017049523</f>
        <v>13515028.4669368</v>
      </c>
      <c r="W69" s="67" t="n">
        <f aca="false">M69*5.5017049523</f>
        <v>417990.571142375</v>
      </c>
      <c r="X69" s="67" t="n">
        <f aca="false">N69*5.1890047538+L69*5.5017049523</f>
        <v>31557419.5249787</v>
      </c>
      <c r="Y69" s="67" t="n">
        <f aca="false">N69*5.1890047538</f>
        <v>24327768.9332945</v>
      </c>
      <c r="Z69" s="67" t="n">
        <f aca="false">L69*5.5017049523</f>
        <v>7229650.5916842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33565058.8746961</v>
      </c>
      <c r="G70" s="155" t="n">
        <f aca="false">high_v2_m!E58+temporary_pension_bonus_high!B58</f>
        <v>32174293.1931733</v>
      </c>
      <c r="H70" s="8" t="n">
        <f aca="false">F70-J70</f>
        <v>30905656.3492692</v>
      </c>
      <c r="I70" s="8" t="n">
        <f aca="false">G70-K70</f>
        <v>29594672.7435092</v>
      </c>
      <c r="J70" s="155" t="n">
        <f aca="false">high_v2_m!J58</f>
        <v>2659402.5254269</v>
      </c>
      <c r="K70" s="155" t="n">
        <f aca="false">high_v2_m!K58</f>
        <v>2579620.44966409</v>
      </c>
      <c r="L70" s="8" t="n">
        <f aca="false">H70-I70</f>
        <v>1310983.60575994</v>
      </c>
      <c r="M70" s="8" t="n">
        <f aca="false">J70-K70</f>
        <v>79782.0757628069</v>
      </c>
      <c r="N70" s="155" t="n">
        <f aca="false">SUM(high_v5_m!C58:J58)</f>
        <v>5591793.23424465</v>
      </c>
      <c r="O70" s="5"/>
      <c r="P70" s="5"/>
      <c r="Q70" s="8" t="n">
        <f aca="false">I70*5.5017049523</f>
        <v>162821157.594663</v>
      </c>
      <c r="R70" s="8"/>
      <c r="S70" s="8"/>
      <c r="T70" s="5"/>
      <c r="U70" s="5"/>
      <c r="V70" s="8" t="n">
        <f aca="false">K70*5.5017049523</f>
        <v>14192310.6029713</v>
      </c>
      <c r="W70" s="8" t="n">
        <f aca="false">M70*5.5017049523</f>
        <v>438937.441329009</v>
      </c>
      <c r="X70" s="8" t="n">
        <f aca="false">N70*5.1890047538+L70*5.5017049523</f>
        <v>36228486.6709558</v>
      </c>
      <c r="Y70" s="8" t="n">
        <f aca="false">N70*5.1890047538</f>
        <v>29015841.6747622</v>
      </c>
      <c r="Z70" s="8" t="n">
        <f aca="false">L70*5.5017049523</f>
        <v>7212644.9961936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34215572.607372</v>
      </c>
      <c r="G71" s="157" t="n">
        <f aca="false">high_v2_m!E59+temporary_pension_bonus_high!B59</f>
        <v>32797442.1327719</v>
      </c>
      <c r="H71" s="67" t="n">
        <f aca="false">F71-J71</f>
        <v>31454246.8084347</v>
      </c>
      <c r="I71" s="67" t="n">
        <f aca="false">G71-K71</f>
        <v>30118956.1078027</v>
      </c>
      <c r="J71" s="157" t="n">
        <f aca="false">high_v2_m!J59</f>
        <v>2761325.79893727</v>
      </c>
      <c r="K71" s="157" t="n">
        <f aca="false">high_v2_m!K59</f>
        <v>2678486.02496916</v>
      </c>
      <c r="L71" s="67" t="n">
        <f aca="false">H71-I71</f>
        <v>1335290.70063202</v>
      </c>
      <c r="M71" s="67" t="n">
        <f aca="false">J71-K71</f>
        <v>82839.7739681182</v>
      </c>
      <c r="N71" s="157" t="n">
        <f aca="false">SUM(high_v5_m!C59:J59)</f>
        <v>4697531.9833756</v>
      </c>
      <c r="O71" s="7"/>
      <c r="P71" s="7"/>
      <c r="Q71" s="67" t="n">
        <f aca="false">I71*5.5017049523</f>
        <v>165705609.976405</v>
      </c>
      <c r="R71" s="67"/>
      <c r="S71" s="67"/>
      <c r="T71" s="7"/>
      <c r="U71" s="7"/>
      <c r="V71" s="67" t="n">
        <f aca="false">K71*5.5017049523</f>
        <v>14736239.8282391</v>
      </c>
      <c r="W71" s="67" t="n">
        <f aca="false">M71*5.5017049523</f>
        <v>455759.994687809</v>
      </c>
      <c r="X71" s="67" t="n">
        <f aca="false">N71*5.1890047538+L71*5.5017049523</f>
        <v>31721891.2532909</v>
      </c>
      <c r="Y71" s="67" t="n">
        <f aca="false">N71*5.1890047538</f>
        <v>24375515.7928635</v>
      </c>
      <c r="Z71" s="67" t="n">
        <f aca="false">L71*5.5017049523</f>
        <v>7346375.46042733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34083483.9950053</v>
      </c>
      <c r="G72" s="157" t="n">
        <f aca="false">high_v2_m!E60+temporary_pension_bonus_high!B60</f>
        <v>32669780.7585388</v>
      </c>
      <c r="H72" s="67" t="n">
        <f aca="false">F72-J72</f>
        <v>31273423.7312501</v>
      </c>
      <c r="I72" s="67" t="n">
        <f aca="false">G72-K72</f>
        <v>29944022.3026963</v>
      </c>
      <c r="J72" s="157" t="n">
        <f aca="false">high_v2_m!J60</f>
        <v>2810060.26375525</v>
      </c>
      <c r="K72" s="157" t="n">
        <f aca="false">high_v2_m!K60</f>
        <v>2725758.45584259</v>
      </c>
      <c r="L72" s="67" t="n">
        <f aca="false">H72-I72</f>
        <v>1329401.4285538</v>
      </c>
      <c r="M72" s="67" t="n">
        <f aca="false">J72-K72</f>
        <v>84301.807912657</v>
      </c>
      <c r="N72" s="157" t="n">
        <f aca="false">SUM(high_v5_m!C60:J60)</f>
        <v>4580171.19659828</v>
      </c>
      <c r="O72" s="7"/>
      <c r="P72" s="7"/>
      <c r="Q72" s="67" t="n">
        <f aca="false">I72*5.5017049523</f>
        <v>164743175.794526</v>
      </c>
      <c r="R72" s="67"/>
      <c r="S72" s="67"/>
      <c r="T72" s="7"/>
      <c r="U72" s="7"/>
      <c r="V72" s="67" t="n">
        <f aca="false">K72*5.5017049523</f>
        <v>14996318.7952828</v>
      </c>
      <c r="W72" s="67" t="n">
        <f aca="false">M72*5.5017049523</f>
        <v>463803.674080909</v>
      </c>
      <c r="X72" s="67" t="n">
        <f aca="false">N72*5.1890047538+L72*5.5017049523</f>
        <v>31080504.5354354</v>
      </c>
      <c r="Y72" s="67" t="n">
        <f aca="false">N72*5.1890047538</f>
        <v>23766530.1123663</v>
      </c>
      <c r="Z72" s="67" t="n">
        <f aca="false">L72*5.5017049523</f>
        <v>7313974.42306912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34725919.1415318</v>
      </c>
      <c r="G73" s="157" t="n">
        <f aca="false">high_v2_m!E61+temporary_pension_bonus_high!B61</f>
        <v>33285129.4083263</v>
      </c>
      <c r="H73" s="67" t="n">
        <f aca="false">F73-J73</f>
        <v>31800134.2799727</v>
      </c>
      <c r="I73" s="67" t="n">
        <f aca="false">G73-K73</f>
        <v>30447118.0926139</v>
      </c>
      <c r="J73" s="157" t="n">
        <f aca="false">high_v2_m!J61</f>
        <v>2925784.86155918</v>
      </c>
      <c r="K73" s="157" t="n">
        <f aca="false">high_v2_m!K61</f>
        <v>2838011.31571241</v>
      </c>
      <c r="L73" s="67" t="n">
        <f aca="false">H73-I73</f>
        <v>1353016.18735875</v>
      </c>
      <c r="M73" s="67" t="n">
        <f aca="false">J73-K73</f>
        <v>87773.5458467756</v>
      </c>
      <c r="N73" s="157" t="n">
        <f aca="false">SUM(high_v5_m!C61:J61)</f>
        <v>4656786.57926911</v>
      </c>
      <c r="O73" s="7"/>
      <c r="P73" s="7"/>
      <c r="Q73" s="67" t="n">
        <f aca="false">I73*5.5017049523</f>
        <v>167511060.393397</v>
      </c>
      <c r="R73" s="67"/>
      <c r="S73" s="67"/>
      <c r="T73" s="7"/>
      <c r="U73" s="7"/>
      <c r="V73" s="67" t="n">
        <f aca="false">K73*5.5017049523</f>
        <v>15613900.9103384</v>
      </c>
      <c r="W73" s="67" t="n">
        <f aca="false">M73*5.5017049523</f>
        <v>482904.151866137</v>
      </c>
      <c r="X73" s="67" t="n">
        <f aca="false">N73*5.1890047538+L73*5.5017049523</f>
        <v>31607983.5557931</v>
      </c>
      <c r="Y73" s="67" t="n">
        <f aca="false">N73*5.1890047538</f>
        <v>24164087.6972595</v>
      </c>
      <c r="Z73" s="67" t="n">
        <f aca="false">L73*5.5017049523</f>
        <v>7443895.85853369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34539468.527828</v>
      </c>
      <c r="G74" s="155" t="n">
        <f aca="false">high_v2_m!E62+temporary_pension_bonus_high!B62</f>
        <v>33105847.039842</v>
      </c>
      <c r="H74" s="8" t="n">
        <f aca="false">F74-J74</f>
        <v>31553687.9808838</v>
      </c>
      <c r="I74" s="8" t="n">
        <f aca="false">G74-K74</f>
        <v>30209639.909306</v>
      </c>
      <c r="J74" s="155" t="n">
        <f aca="false">high_v2_m!J62</f>
        <v>2985780.54694427</v>
      </c>
      <c r="K74" s="155" t="n">
        <f aca="false">high_v2_m!K62</f>
        <v>2896207.13053595</v>
      </c>
      <c r="L74" s="8" t="n">
        <f aca="false">H74-I74</f>
        <v>1344048.07157774</v>
      </c>
      <c r="M74" s="8" t="n">
        <f aca="false">J74-K74</f>
        <v>89573.4164083279</v>
      </c>
      <c r="N74" s="155" t="n">
        <f aca="false">SUM(high_v5_m!C62:J62)</f>
        <v>5561481.57458266</v>
      </c>
      <c r="O74" s="5"/>
      <c r="P74" s="5"/>
      <c r="Q74" s="8" t="n">
        <f aca="false">I74*5.5017049523</f>
        <v>166204525.496229</v>
      </c>
      <c r="R74" s="8"/>
      <c r="S74" s="8"/>
      <c r="T74" s="5"/>
      <c r="U74" s="5"/>
      <c r="V74" s="8" t="n">
        <f aca="false">K74*5.5017049523</f>
        <v>15934077.1129562</v>
      </c>
      <c r="W74" s="8" t="n">
        <f aca="false">M74*5.5017049523</f>
        <v>492806.508648128</v>
      </c>
      <c r="X74" s="8" t="n">
        <f aca="false">N74*5.1890047538+L74*5.5017049523</f>
        <v>36253110.260209</v>
      </c>
      <c r="Y74" s="8" t="n">
        <f aca="false">N74*5.1890047538</f>
        <v>28858554.3286805</v>
      </c>
      <c r="Z74" s="8" t="n">
        <f aca="false">L74*5.5017049523</f>
        <v>7394555.93152853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35424913.1830683</v>
      </c>
      <c r="G75" s="157" t="n">
        <f aca="false">high_v2_m!E63+temporary_pension_bonus_high!B63</f>
        <v>33953766.7236751</v>
      </c>
      <c r="H75" s="67" t="n">
        <f aca="false">F75-J75</f>
        <v>32299445.2661219</v>
      </c>
      <c r="I75" s="67" t="n">
        <f aca="false">G75-K75</f>
        <v>30922062.8442371</v>
      </c>
      <c r="J75" s="157" t="n">
        <f aca="false">high_v2_m!J63</f>
        <v>3125467.91694639</v>
      </c>
      <c r="K75" s="157" t="n">
        <f aca="false">high_v2_m!K63</f>
        <v>3031703.879438</v>
      </c>
      <c r="L75" s="67" t="n">
        <f aca="false">H75-I75</f>
        <v>1377382.42188476</v>
      </c>
      <c r="M75" s="67" t="n">
        <f aca="false">J75-K75</f>
        <v>93764.0375083913</v>
      </c>
      <c r="N75" s="157" t="n">
        <f aca="false">SUM(high_v5_m!C63:J63)</f>
        <v>4749469.8014631</v>
      </c>
      <c r="O75" s="7"/>
      <c r="P75" s="7"/>
      <c r="Q75" s="67" t="n">
        <f aca="false">I75*5.5017049523</f>
        <v>170124066.285471</v>
      </c>
      <c r="R75" s="67"/>
      <c r="S75" s="67"/>
      <c r="T75" s="7"/>
      <c r="U75" s="7"/>
      <c r="V75" s="67" t="n">
        <f aca="false">K75*5.5017049523</f>
        <v>16679540.2474111</v>
      </c>
      <c r="W75" s="67" t="n">
        <f aca="false">M75*5.5017049523</f>
        <v>515862.069507559</v>
      </c>
      <c r="X75" s="67" t="n">
        <f aca="false">N75*5.1890047538+L75*5.5017049523</f>
        <v>32222973.0695159</v>
      </c>
      <c r="Y75" s="67" t="n">
        <f aca="false">N75*5.1890047538</f>
        <v>24645021.3778216</v>
      </c>
      <c r="Z75" s="67" t="n">
        <f aca="false">L75*5.5017049523</f>
        <v>7577951.69169435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35300255.2113869</v>
      </c>
      <c r="G76" s="157" t="n">
        <f aca="false">high_v2_m!E64+temporary_pension_bonus_high!B64</f>
        <v>33833392.2947351</v>
      </c>
      <c r="H76" s="67" t="n">
        <f aca="false">F76-J76</f>
        <v>32128278.9918353</v>
      </c>
      <c r="I76" s="67" t="n">
        <f aca="false">G76-K76</f>
        <v>30756575.3617701</v>
      </c>
      <c r="J76" s="157" t="n">
        <f aca="false">high_v2_m!J64</f>
        <v>3171976.21955157</v>
      </c>
      <c r="K76" s="157" t="n">
        <f aca="false">high_v2_m!K64</f>
        <v>3076816.93296503</v>
      </c>
      <c r="L76" s="67" t="n">
        <f aca="false">H76-I76</f>
        <v>1371703.63006521</v>
      </c>
      <c r="M76" s="67" t="n">
        <f aca="false">J76-K76</f>
        <v>95159.2865865477</v>
      </c>
      <c r="N76" s="157" t="n">
        <f aca="false">SUM(high_v5_m!C64:J64)</f>
        <v>4533317.87485358</v>
      </c>
      <c r="O76" s="7"/>
      <c r="P76" s="7"/>
      <c r="Q76" s="67" t="n">
        <f aca="false">I76*5.5017049523</f>
        <v>169213602.983639</v>
      </c>
      <c r="R76" s="67"/>
      <c r="S76" s="67"/>
      <c r="T76" s="7"/>
      <c r="U76" s="7"/>
      <c r="V76" s="67" t="n">
        <f aca="false">K76*5.5017049523</f>
        <v>16927738.9574142</v>
      </c>
      <c r="W76" s="67" t="n">
        <f aca="false">M76*5.5017049523</f>
        <v>523538.318270545</v>
      </c>
      <c r="X76" s="67" t="n">
        <f aca="false">N76*5.1890047538+L76*5.5017049523</f>
        <v>31070116.6577194</v>
      </c>
      <c r="Y76" s="67" t="n">
        <f aca="false">N76*5.1890047538</f>
        <v>23523408.0031017</v>
      </c>
      <c r="Z76" s="67" t="n">
        <f aca="false">L76*5.5017049523</f>
        <v>7546708.65461767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35831904.2184254</v>
      </c>
      <c r="G77" s="157" t="n">
        <f aca="false">high_v2_m!E65+temporary_pension_bonus_high!B65</f>
        <v>34343992.2127263</v>
      </c>
      <c r="H77" s="67" t="n">
        <f aca="false">F77-J77</f>
        <v>32573122.2969387</v>
      </c>
      <c r="I77" s="67" t="n">
        <f aca="false">G77-K77</f>
        <v>31182973.7488842</v>
      </c>
      <c r="J77" s="157" t="n">
        <f aca="false">high_v2_m!J65</f>
        <v>3258781.9214867</v>
      </c>
      <c r="K77" s="157" t="n">
        <f aca="false">high_v2_m!K65</f>
        <v>3161018.4638421</v>
      </c>
      <c r="L77" s="67" t="n">
        <f aca="false">H77-I77</f>
        <v>1390148.54805453</v>
      </c>
      <c r="M77" s="67" t="n">
        <f aca="false">J77-K77</f>
        <v>97763.4576446009</v>
      </c>
      <c r="N77" s="157" t="n">
        <f aca="false">SUM(high_v5_m!C65:J65)</f>
        <v>4724314.56632669</v>
      </c>
      <c r="O77" s="7"/>
      <c r="P77" s="7"/>
      <c r="Q77" s="67" t="n">
        <f aca="false">I77*5.5017049523</f>
        <v>171559521.101677</v>
      </c>
      <c r="R77" s="67"/>
      <c r="S77" s="67"/>
      <c r="T77" s="7"/>
      <c r="U77" s="7"/>
      <c r="V77" s="67" t="n">
        <f aca="false">K77*5.5017049523</f>
        <v>17390990.9368318</v>
      </c>
      <c r="W77" s="67" t="n">
        <f aca="false">M77*5.5017049523</f>
        <v>537865.699077272</v>
      </c>
      <c r="X77" s="67" t="n">
        <f aca="false">N77*5.1890047538+L77*5.5017049523</f>
        <v>32162677.89438</v>
      </c>
      <c r="Y77" s="67" t="n">
        <f aca="false">N77*5.1890047538</f>
        <v>24514490.7431158</v>
      </c>
      <c r="Z77" s="67" t="n">
        <f aca="false">L77*5.5017049523</f>
        <v>7648187.15126425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35680942.8783693</v>
      </c>
      <c r="G78" s="155" t="n">
        <f aca="false">high_v2_m!E66+temporary_pension_bonus_high!B66</f>
        <v>34199887.332498</v>
      </c>
      <c r="H78" s="8" t="n">
        <f aca="false">F78-J78</f>
        <v>32367697.2865996</v>
      </c>
      <c r="I78" s="8" t="n">
        <f aca="false">G78-K78</f>
        <v>30986039.1084814</v>
      </c>
      <c r="J78" s="155" t="n">
        <f aca="false">high_v2_m!J66</f>
        <v>3313245.5917697</v>
      </c>
      <c r="K78" s="155" t="n">
        <f aca="false">high_v2_m!K66</f>
        <v>3213848.22401661</v>
      </c>
      <c r="L78" s="8" t="n">
        <f aca="false">H78-I78</f>
        <v>1381658.17811827</v>
      </c>
      <c r="M78" s="8" t="n">
        <f aca="false">J78-K78</f>
        <v>99397.3677530908</v>
      </c>
      <c r="N78" s="155" t="n">
        <f aca="false">SUM(high_v5_m!C66:J66)</f>
        <v>5623539.87363967</v>
      </c>
      <c r="O78" s="5"/>
      <c r="P78" s="5"/>
      <c r="Q78" s="8" t="n">
        <f aca="false">I78*5.5017049523</f>
        <v>170476044.815293</v>
      </c>
      <c r="R78" s="8"/>
      <c r="S78" s="8"/>
      <c r="T78" s="5"/>
      <c r="U78" s="5"/>
      <c r="V78" s="8" t="n">
        <f aca="false">K78*5.5017049523</f>
        <v>17681644.6900128</v>
      </c>
      <c r="W78" s="8" t="n">
        <f aca="false">M78*5.5017049523</f>
        <v>546854.990412764</v>
      </c>
      <c r="X78" s="8" t="n">
        <f aca="false">N78*5.1890047538+L78*5.5017049523</f>
        <v>36782050.7784392</v>
      </c>
      <c r="Y78" s="8" t="n">
        <f aca="false">N78*5.1890047538</f>
        <v>29180575.1375001</v>
      </c>
      <c r="Z78" s="8" t="n">
        <f aca="false">L78*5.5017049523</f>
        <v>7601475.64093906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36247723.6843434</v>
      </c>
      <c r="G79" s="157" t="n">
        <f aca="false">high_v2_m!E67+temporary_pension_bonus_high!B67</f>
        <v>34743278.3232377</v>
      </c>
      <c r="H79" s="67" t="n">
        <f aca="false">F79-J79</f>
        <v>32797321.4549765</v>
      </c>
      <c r="I79" s="67" t="n">
        <f aca="false">G79-K79</f>
        <v>31396388.1607518</v>
      </c>
      <c r="J79" s="157" t="n">
        <f aca="false">high_v2_m!J67</f>
        <v>3450402.22936688</v>
      </c>
      <c r="K79" s="157" t="n">
        <f aca="false">high_v2_m!K67</f>
        <v>3346890.16248588</v>
      </c>
      <c r="L79" s="67" t="n">
        <f aca="false">H79-I79</f>
        <v>1400933.29422466</v>
      </c>
      <c r="M79" s="67" t="n">
        <f aca="false">J79-K79</f>
        <v>103512.066881007</v>
      </c>
      <c r="N79" s="157" t="n">
        <f aca="false">SUM(high_v5_m!C67:J67)</f>
        <v>4807553.58327587</v>
      </c>
      <c r="O79" s="7"/>
      <c r="P79" s="7"/>
      <c r="Q79" s="67" t="n">
        <f aca="false">I79*5.5017049523</f>
        <v>172733664.228341</v>
      </c>
      <c r="R79" s="67"/>
      <c r="S79" s="67"/>
      <c r="T79" s="7"/>
      <c r="U79" s="7"/>
      <c r="V79" s="67" t="n">
        <f aca="false">K79*5.5017049523</f>
        <v>18413602.1817527</v>
      </c>
      <c r="W79" s="67" t="n">
        <f aca="false">M79*5.5017049523</f>
        <v>569492.850982043</v>
      </c>
      <c r="X79" s="67" t="n">
        <f aca="false">N79*5.1890047538+L79*5.5017049523</f>
        <v>32653940.0404445</v>
      </c>
      <c r="Y79" s="67" t="n">
        <f aca="false">N79*5.1890047538</f>
        <v>24946418.3977667</v>
      </c>
      <c r="Z79" s="67" t="n">
        <f aca="false">L79*5.5017049523</f>
        <v>7707521.64267779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36142748.7869173</v>
      </c>
      <c r="G80" s="157" t="n">
        <f aca="false">high_v2_m!E68+temporary_pension_bonus_high!B68</f>
        <v>34641816.6311616</v>
      </c>
      <c r="H80" s="67" t="n">
        <f aca="false">F80-J80</f>
        <v>32619415.2761269</v>
      </c>
      <c r="I80" s="67" t="n">
        <f aca="false">G80-K80</f>
        <v>31224183.1256949</v>
      </c>
      <c r="J80" s="157" t="n">
        <f aca="false">high_v2_m!J68</f>
        <v>3523333.51079042</v>
      </c>
      <c r="K80" s="157" t="n">
        <f aca="false">high_v2_m!K68</f>
        <v>3417633.50546671</v>
      </c>
      <c r="L80" s="67" t="n">
        <f aca="false">H80-I80</f>
        <v>1395232.15043199</v>
      </c>
      <c r="M80" s="67" t="n">
        <f aca="false">J80-K80</f>
        <v>105700.005323712</v>
      </c>
      <c r="N80" s="157" t="n">
        <f aca="false">SUM(high_v5_m!C68:J68)</f>
        <v>4673003.19082382</v>
      </c>
      <c r="O80" s="7"/>
      <c r="P80" s="7"/>
      <c r="Q80" s="67" t="n">
        <f aca="false">I80*5.5017049523</f>
        <v>171786242.934158</v>
      </c>
      <c r="R80" s="67"/>
      <c r="S80" s="67"/>
      <c r="T80" s="7"/>
      <c r="U80" s="7"/>
      <c r="V80" s="67" t="n">
        <f aca="false">K80*5.5017049523</f>
        <v>18802811.1821726</v>
      </c>
      <c r="W80" s="67" t="n">
        <f aca="false">M80*5.5017049523</f>
        <v>581530.242747604</v>
      </c>
      <c r="X80" s="67" t="n">
        <f aca="false">N80*5.1890047538+L80*5.5017049523</f>
        <v>31924391.4033472</v>
      </c>
      <c r="Y80" s="67" t="n">
        <f aca="false">N80*5.1890047538</f>
        <v>24248235.7717074</v>
      </c>
      <c r="Z80" s="67" t="n">
        <f aca="false">L80*5.5017049523</f>
        <v>7676155.63163984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36828039.9077125</v>
      </c>
      <c r="G81" s="157" t="n">
        <f aca="false">high_v2_m!E69+temporary_pension_bonus_high!B69</f>
        <v>35299696.3732374</v>
      </c>
      <c r="H81" s="67" t="n">
        <f aca="false">F81-J81</f>
        <v>33113448.0574073</v>
      </c>
      <c r="I81" s="67" t="n">
        <f aca="false">G81-K81</f>
        <v>31696542.2784414</v>
      </c>
      <c r="J81" s="157" t="n">
        <f aca="false">high_v2_m!J69</f>
        <v>3714591.85030512</v>
      </c>
      <c r="K81" s="157" t="n">
        <f aca="false">high_v2_m!K69</f>
        <v>3603154.09479597</v>
      </c>
      <c r="L81" s="67" t="n">
        <f aca="false">H81-I81</f>
        <v>1416905.77896592</v>
      </c>
      <c r="M81" s="67" t="n">
        <f aca="false">J81-K81</f>
        <v>111437.755509154</v>
      </c>
      <c r="N81" s="157" t="n">
        <f aca="false">SUM(high_v5_m!C69:J69)</f>
        <v>4703883.6016544</v>
      </c>
      <c r="O81" s="7"/>
      <c r="P81" s="7"/>
      <c r="Q81" s="67" t="n">
        <f aca="false">I81*5.5017049523</f>
        <v>174385023.624088</v>
      </c>
      <c r="R81" s="67"/>
      <c r="S81" s="67"/>
      <c r="T81" s="7"/>
      <c r="U81" s="7"/>
      <c r="V81" s="67" t="n">
        <f aca="false">K81*5.5017049523</f>
        <v>19823490.727239</v>
      </c>
      <c r="W81" s="67" t="n">
        <f aca="false">M81*5.5017049523</f>
        <v>613097.651357911</v>
      </c>
      <c r="X81" s="67" t="n">
        <f aca="false">N81*5.1890047538+L81*5.5017049523</f>
        <v>32203871.9113858</v>
      </c>
      <c r="Y81" s="67" t="n">
        <f aca="false">N81*5.1890047538</f>
        <v>24408474.3703065</v>
      </c>
      <c r="Z81" s="67" t="n">
        <f aca="false">L81*5.5017049523</f>
        <v>7795397.54107927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36684132.7403417</v>
      </c>
      <c r="G82" s="155" t="n">
        <f aca="false">high_v2_m!E70+temporary_pension_bonus_high!B70</f>
        <v>35161673.4863447</v>
      </c>
      <c r="H82" s="8" t="n">
        <f aca="false">F82-J82</f>
        <v>32865422.8765932</v>
      </c>
      <c r="I82" s="8" t="n">
        <f aca="false">G82-K82</f>
        <v>31457524.9185087</v>
      </c>
      <c r="J82" s="155" t="n">
        <f aca="false">high_v2_m!J70</f>
        <v>3818709.8637485</v>
      </c>
      <c r="K82" s="155" t="n">
        <f aca="false">high_v2_m!K70</f>
        <v>3704148.56783604</v>
      </c>
      <c r="L82" s="8" t="n">
        <f aca="false">H82-I82</f>
        <v>1407897.9580845</v>
      </c>
      <c r="M82" s="8" t="n">
        <f aca="false">J82-K82</f>
        <v>114561.295912454</v>
      </c>
      <c r="N82" s="155" t="n">
        <f aca="false">SUM(high_v5_m!C70:J70)</f>
        <v>5589733.0225226</v>
      </c>
      <c r="O82" s="5"/>
      <c r="P82" s="5"/>
      <c r="Q82" s="8" t="n">
        <f aca="false">I82*5.5017049523</f>
        <v>173070020.63126</v>
      </c>
      <c r="R82" s="8"/>
      <c r="S82" s="8"/>
      <c r="T82" s="5"/>
      <c r="U82" s="5"/>
      <c r="V82" s="8" t="n">
        <f aca="false">K82*5.5017049523</f>
        <v>20379132.5197185</v>
      </c>
      <c r="W82" s="8" t="n">
        <f aca="false">M82*5.5017049523</f>
        <v>630282.449063456</v>
      </c>
      <c r="X82" s="8" t="n">
        <f aca="false">N82*5.1890047538+L82*5.5017049523</f>
        <v>36750990.3946692</v>
      </c>
      <c r="Y82" s="8" t="n">
        <f aca="false">N82*5.1890047538</f>
        <v>29005151.2263426</v>
      </c>
      <c r="Z82" s="8" t="n">
        <f aca="false">L82*5.5017049523</f>
        <v>7745839.16832654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37522785.0889523</v>
      </c>
      <c r="G83" s="157" t="n">
        <f aca="false">high_v2_m!E71+temporary_pension_bonus_high!B71</f>
        <v>35964346.0955359</v>
      </c>
      <c r="H83" s="67" t="n">
        <f aca="false">F83-J83</f>
        <v>33529885.2278468</v>
      </c>
      <c r="I83" s="67" t="n">
        <f aca="false">G83-K83</f>
        <v>32091233.2302636</v>
      </c>
      <c r="J83" s="157" t="n">
        <f aca="false">high_v2_m!J71</f>
        <v>3992899.86110552</v>
      </c>
      <c r="K83" s="157" t="n">
        <f aca="false">high_v2_m!K71</f>
        <v>3873112.86527235</v>
      </c>
      <c r="L83" s="67" t="n">
        <f aca="false">H83-I83</f>
        <v>1438651.99758323</v>
      </c>
      <c r="M83" s="67" t="n">
        <f aca="false">J83-K83</f>
        <v>119786.995833165</v>
      </c>
      <c r="N83" s="157" t="n">
        <f aca="false">SUM(high_v5_m!C71:J71)</f>
        <v>4738249.26077593</v>
      </c>
      <c r="O83" s="7"/>
      <c r="P83" s="7"/>
      <c r="Q83" s="67" t="n">
        <f aca="false">I83*5.5017049523</f>
        <v>176556496.788356</v>
      </c>
      <c r="R83" s="67"/>
      <c r="S83" s="67"/>
      <c r="T83" s="7"/>
      <c r="U83" s="7"/>
      <c r="V83" s="67" t="n">
        <f aca="false">K83*5.5017049523</f>
        <v>21308724.2316857</v>
      </c>
      <c r="W83" s="67" t="n">
        <f aca="false">M83*5.5017049523</f>
        <v>659032.708196466</v>
      </c>
      <c r="X83" s="67" t="n">
        <f aca="false">N83*5.1890047538+L83*5.5017049523</f>
        <v>32501836.7585955</v>
      </c>
      <c r="Y83" s="67" t="n">
        <f aca="false">N83*5.1890047538</f>
        <v>24586797.9388556</v>
      </c>
      <c r="Z83" s="67" t="n">
        <f aca="false">L83*5.5017049523</f>
        <v>7915038.81973992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37431849.0238788</v>
      </c>
      <c r="G84" s="157" t="n">
        <f aca="false">high_v2_m!E72+temporary_pension_bonus_high!B72</f>
        <v>35877294.3665237</v>
      </c>
      <c r="H84" s="67" t="n">
        <f aca="false">F84-J84</f>
        <v>33317204.4807509</v>
      </c>
      <c r="I84" s="67" t="n">
        <f aca="false">G84-K84</f>
        <v>31886089.1596896</v>
      </c>
      <c r="J84" s="157" t="n">
        <f aca="false">high_v2_m!J72</f>
        <v>4114644.54312797</v>
      </c>
      <c r="K84" s="157" t="n">
        <f aca="false">high_v2_m!K72</f>
        <v>3991205.20683413</v>
      </c>
      <c r="L84" s="67" t="n">
        <f aca="false">H84-I84</f>
        <v>1431115.32106128</v>
      </c>
      <c r="M84" s="67" t="n">
        <f aca="false">J84-K84</f>
        <v>123439.336293839</v>
      </c>
      <c r="N84" s="157" t="n">
        <f aca="false">SUM(high_v5_m!C72:J72)</f>
        <v>4711151.99086224</v>
      </c>
      <c r="O84" s="7"/>
      <c r="P84" s="7"/>
      <c r="Q84" s="67" t="n">
        <f aca="false">I84*5.5017049523</f>
        <v>175427854.639344</v>
      </c>
      <c r="R84" s="67"/>
      <c r="S84" s="67"/>
      <c r="T84" s="7"/>
      <c r="U84" s="7"/>
      <c r="V84" s="67" t="n">
        <f aca="false">K84*5.5017049523</f>
        <v>21958433.4520849</v>
      </c>
      <c r="W84" s="67" t="n">
        <f aca="false">M84*5.5017049523</f>
        <v>679126.807796441</v>
      </c>
      <c r="X84" s="67" t="n">
        <f aca="false">N84*5.1890047538+L84*5.5017049523</f>
        <v>32319764.3256538</v>
      </c>
      <c r="Y84" s="67" t="n">
        <f aca="false">N84*5.1890047538</f>
        <v>24446190.0764585</v>
      </c>
      <c r="Z84" s="67" t="n">
        <f aca="false">L84*5.5017049523</f>
        <v>7873574.24919525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38071310.363972</v>
      </c>
      <c r="G85" s="157" t="n">
        <f aca="false">high_v2_m!E73+temporary_pension_bonus_high!B73</f>
        <v>36489301.3912194</v>
      </c>
      <c r="H85" s="67" t="n">
        <f aca="false">F85-J85</f>
        <v>33865860.3402834</v>
      </c>
      <c r="I85" s="67" t="n">
        <f aca="false">G85-K85</f>
        <v>32410014.8682415</v>
      </c>
      <c r="J85" s="157" t="n">
        <f aca="false">high_v2_m!J73</f>
        <v>4205450.0236886</v>
      </c>
      <c r="K85" s="157" t="n">
        <f aca="false">high_v2_m!K73</f>
        <v>4079286.52297794</v>
      </c>
      <c r="L85" s="67" t="n">
        <f aca="false">H85-I85</f>
        <v>1455845.47204195</v>
      </c>
      <c r="M85" s="67" t="n">
        <f aca="false">J85-K85</f>
        <v>126163.500710658</v>
      </c>
      <c r="N85" s="157" t="n">
        <f aca="false">SUM(high_v5_m!C73:J73)</f>
        <v>4707161.83014349</v>
      </c>
      <c r="O85" s="7"/>
      <c r="P85" s="7"/>
      <c r="Q85" s="67" t="n">
        <f aca="false">I85*5.5017049523</f>
        <v>178310339.304721</v>
      </c>
      <c r="R85" s="67"/>
      <c r="S85" s="67"/>
      <c r="T85" s="7"/>
      <c r="U85" s="7"/>
      <c r="V85" s="67" t="n">
        <f aca="false">K85*5.5017049523</f>
        <v>22443030.8653184</v>
      </c>
      <c r="W85" s="67" t="n">
        <f aca="false">M85*5.5017049523</f>
        <v>694114.356659333</v>
      </c>
      <c r="X85" s="67" t="n">
        <f aca="false">N85*5.1890047538+L85*5.5017049523</f>
        <v>32435117.3568372</v>
      </c>
      <c r="Y85" s="67" t="n">
        <f aca="false">N85*5.1890047538</f>
        <v>24425485.1135205</v>
      </c>
      <c r="Z85" s="67" t="n">
        <f aca="false">L85*5.5017049523</f>
        <v>8009632.24331675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37880845.5191079</v>
      </c>
      <c r="G86" s="155" t="n">
        <f aca="false">high_v2_m!E74+temporary_pension_bonus_high!B74</f>
        <v>36307938.4972417</v>
      </c>
      <c r="H86" s="8" t="n">
        <f aca="false">F86-J86</f>
        <v>33566419.9833626</v>
      </c>
      <c r="I86" s="8" t="n">
        <f aca="false">G86-K86</f>
        <v>32122945.7275688</v>
      </c>
      <c r="J86" s="155" t="n">
        <f aca="false">high_v2_m!J74</f>
        <v>4314425.53574532</v>
      </c>
      <c r="K86" s="155" t="n">
        <f aca="false">high_v2_m!K74</f>
        <v>4184992.76967296</v>
      </c>
      <c r="L86" s="8" t="n">
        <f aca="false">H86-I86</f>
        <v>1443474.25579378</v>
      </c>
      <c r="M86" s="8" t="n">
        <f aca="false">J86-K86</f>
        <v>129432.76607236</v>
      </c>
      <c r="N86" s="155" t="n">
        <f aca="false">SUM(high_v5_m!C74:J74)</f>
        <v>5737126.82582145</v>
      </c>
      <c r="O86" s="5"/>
      <c r="P86" s="5"/>
      <c r="Q86" s="8" t="n">
        <f aca="false">I86*5.5017049523</f>
        <v>176730969.591829</v>
      </c>
      <c r="R86" s="8"/>
      <c r="S86" s="8"/>
      <c r="T86" s="5"/>
      <c r="U86" s="5"/>
      <c r="V86" s="8" t="n">
        <f aca="false">K86*5.5017049523</f>
        <v>23024595.4462494</v>
      </c>
      <c r="W86" s="8" t="n">
        <f aca="false">M86*5.5017049523</f>
        <v>712100.890090192</v>
      </c>
      <c r="X86" s="8" t="n">
        <f aca="false">N86*5.1890047538+L86*5.5017049523</f>
        <v>37711547.8339592</v>
      </c>
      <c r="Y86" s="8" t="n">
        <f aca="false">N86*5.1890047538</f>
        <v>29769978.372341</v>
      </c>
      <c r="Z86" s="8" t="n">
        <f aca="false">L86*5.5017049523</f>
        <v>7941569.46161818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38449684.6034946</v>
      </c>
      <c r="G87" s="157" t="n">
        <f aca="false">high_v2_m!E75+temporary_pension_bonus_high!B75</f>
        <v>36854098.8686329</v>
      </c>
      <c r="H87" s="67" t="n">
        <f aca="false">F87-J87</f>
        <v>34018773.4819046</v>
      </c>
      <c r="I87" s="67" t="n">
        <f aca="false">G87-K87</f>
        <v>32556115.0806906</v>
      </c>
      <c r="J87" s="157" t="n">
        <f aca="false">high_v2_m!J75</f>
        <v>4430911.12159004</v>
      </c>
      <c r="K87" s="157" t="n">
        <f aca="false">high_v2_m!K75</f>
        <v>4297983.78794234</v>
      </c>
      <c r="L87" s="67" t="n">
        <f aca="false">H87-I87</f>
        <v>1462658.40121399</v>
      </c>
      <c r="M87" s="67" t="n">
        <f aca="false">J87-K87</f>
        <v>132927.333647702</v>
      </c>
      <c r="N87" s="157" t="n">
        <f aca="false">SUM(high_v5_m!C75:J75)</f>
        <v>4799673.13320288</v>
      </c>
      <c r="O87" s="7"/>
      <c r="P87" s="7"/>
      <c r="Q87" s="67" t="n">
        <f aca="false">I87*5.5017049523</f>
        <v>179114139.567084</v>
      </c>
      <c r="R87" s="67"/>
      <c r="S87" s="67"/>
      <c r="T87" s="7"/>
      <c r="U87" s="7"/>
      <c r="V87" s="67" t="n">
        <f aca="false">K87*5.5017049523</f>
        <v>23646238.6910275</v>
      </c>
      <c r="W87" s="67" t="n">
        <f aca="false">M87*5.5017049523</f>
        <v>731326.969825596</v>
      </c>
      <c r="X87" s="67" t="n">
        <f aca="false">N87*5.1890047538+L87*5.5017049523</f>
        <v>32952641.6743581</v>
      </c>
      <c r="Y87" s="67" t="n">
        <f aca="false">N87*5.1890047538</f>
        <v>24905526.7048759</v>
      </c>
      <c r="Z87" s="67" t="n">
        <f aca="false">L87*5.5017049523</f>
        <v>8047114.9694822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38194791.8683306</v>
      </c>
      <c r="G88" s="157" t="n">
        <f aca="false">high_v2_m!E76+temporary_pension_bonus_high!B76</f>
        <v>36610433.6924584</v>
      </c>
      <c r="H88" s="67" t="n">
        <f aca="false">F88-J88</f>
        <v>33681100.8887404</v>
      </c>
      <c r="I88" s="67" t="n">
        <f aca="false">G88-K88</f>
        <v>32232153.442256</v>
      </c>
      <c r="J88" s="157" t="n">
        <f aca="false">high_v2_m!J76</f>
        <v>4513690.97959016</v>
      </c>
      <c r="K88" s="157" t="n">
        <f aca="false">high_v2_m!K76</f>
        <v>4378280.25020246</v>
      </c>
      <c r="L88" s="67" t="n">
        <f aca="false">H88-I88</f>
        <v>1448947.44648446</v>
      </c>
      <c r="M88" s="67" t="n">
        <f aca="false">J88-K88</f>
        <v>135410.729387705</v>
      </c>
      <c r="N88" s="157" t="n">
        <f aca="false">SUM(high_v5_m!C76:J76)</f>
        <v>4726418.1866184</v>
      </c>
      <c r="O88" s="7"/>
      <c r="P88" s="7"/>
      <c r="Q88" s="67" t="n">
        <f aca="false">I88*5.5017049523</f>
        <v>177331798.216553</v>
      </c>
      <c r="R88" s="67"/>
      <c r="S88" s="67"/>
      <c r="T88" s="7"/>
      <c r="U88" s="7"/>
      <c r="V88" s="67" t="n">
        <f aca="false">K88*5.5017049523</f>
        <v>24088006.1350961</v>
      </c>
      <c r="W88" s="67" t="n">
        <f aca="false">M88*5.5017049523</f>
        <v>744989.880466893</v>
      </c>
      <c r="X88" s="67" t="n">
        <f aca="false">N88*5.1890047538+L88*5.5017049523</f>
        <v>32497087.7807556</v>
      </c>
      <c r="Y88" s="67" t="n">
        <f aca="false">N88*5.1890047538</f>
        <v>24525406.4388096</v>
      </c>
      <c r="Z88" s="67" t="n">
        <f aca="false">L88*5.5017049523</f>
        <v>7971681.34194598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38942213.6764216</v>
      </c>
      <c r="G89" s="157" t="n">
        <f aca="false">high_v2_m!E77+temporary_pension_bonus_high!B77</f>
        <v>37325407.2411066</v>
      </c>
      <c r="H89" s="67" t="n">
        <f aca="false">F89-J89</f>
        <v>34299904.6565449</v>
      </c>
      <c r="I89" s="67" t="n">
        <f aca="false">G89-K89</f>
        <v>32822367.4918261</v>
      </c>
      <c r="J89" s="157" t="n">
        <f aca="false">high_v2_m!J77</f>
        <v>4642309.01987677</v>
      </c>
      <c r="K89" s="157" t="n">
        <f aca="false">high_v2_m!K77</f>
        <v>4503039.74928047</v>
      </c>
      <c r="L89" s="67" t="n">
        <f aca="false">H89-I89</f>
        <v>1477537.16471875</v>
      </c>
      <c r="M89" s="67" t="n">
        <f aca="false">J89-K89</f>
        <v>139269.270596303</v>
      </c>
      <c r="N89" s="157" t="n">
        <f aca="false">SUM(high_v5_m!C77:J77)</f>
        <v>4770030.92507393</v>
      </c>
      <c r="O89" s="7"/>
      <c r="P89" s="7"/>
      <c r="Q89" s="67" t="n">
        <f aca="false">I89*5.5017049523</f>
        <v>180578981.77599</v>
      </c>
      <c r="R89" s="67"/>
      <c r="S89" s="67"/>
      <c r="T89" s="7"/>
      <c r="U89" s="7"/>
      <c r="V89" s="67" t="n">
        <f aca="false">K89*5.5017049523</f>
        <v>24774396.0890201</v>
      </c>
      <c r="W89" s="67" t="n">
        <f aca="false">M89*5.5017049523</f>
        <v>766218.435742889</v>
      </c>
      <c r="X89" s="67" t="n">
        <f aca="false">N89*5.1890047538+L89*5.5017049523</f>
        <v>32880686.6823221</v>
      </c>
      <c r="Y89" s="67" t="n">
        <f aca="false">N89*5.1890047538</f>
        <v>24751713.1459816</v>
      </c>
      <c r="Z89" s="67" t="n">
        <f aca="false">L89*5.5017049523</f>
        <v>8128973.53634047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38749283.0602316</v>
      </c>
      <c r="G90" s="155" t="n">
        <f aca="false">high_v2_m!E78+temporary_pension_bonus_high!B78</f>
        <v>37140341.6490738</v>
      </c>
      <c r="H90" s="8" t="n">
        <f aca="false">F90-J90</f>
        <v>34093956.1435331</v>
      </c>
      <c r="I90" s="8" t="n">
        <f aca="false">G90-K90</f>
        <v>32624674.5398763</v>
      </c>
      <c r="J90" s="155" t="n">
        <f aca="false">high_v2_m!J78</f>
        <v>4655326.91669851</v>
      </c>
      <c r="K90" s="155" t="n">
        <f aca="false">high_v2_m!K78</f>
        <v>4515667.10919755</v>
      </c>
      <c r="L90" s="8" t="n">
        <f aca="false">H90-I90</f>
        <v>1469281.60365685</v>
      </c>
      <c r="M90" s="8" t="n">
        <f aca="false">J90-K90</f>
        <v>139659.807500956</v>
      </c>
      <c r="N90" s="155" t="n">
        <f aca="false">SUM(high_v5_m!C78:J78)</f>
        <v>5654416.38337217</v>
      </c>
      <c r="O90" s="5"/>
      <c r="P90" s="5"/>
      <c r="Q90" s="8" t="n">
        <f aca="false">I90*5.5017049523</f>
        <v>179491333.483213</v>
      </c>
      <c r="R90" s="8"/>
      <c r="S90" s="8"/>
      <c r="T90" s="5"/>
      <c r="U90" s="5"/>
      <c r="V90" s="8" t="n">
        <f aca="false">K90*5.5017049523</f>
        <v>24843868.0976104</v>
      </c>
      <c r="W90" s="8" t="n">
        <f aca="false">M90*5.5017049523</f>
        <v>768367.054565272</v>
      </c>
      <c r="X90" s="8" t="n">
        <f aca="false">N90*5.1890047538+L90*5.5017049523</f>
        <v>37424347.368445</v>
      </c>
      <c r="Y90" s="8" t="n">
        <f aca="false">N90*5.1890047538</f>
        <v>29340793.4932828</v>
      </c>
      <c r="Z90" s="8" t="n">
        <f aca="false">L90*5.5017049523</f>
        <v>8083553.87516218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39540097.1536459</v>
      </c>
      <c r="G91" s="157" t="n">
        <f aca="false">high_v2_m!E79+temporary_pension_bonus_high!B79</f>
        <v>37899172.3910476</v>
      </c>
      <c r="H91" s="67" t="n">
        <f aca="false">F91-J91</f>
        <v>34680266.1867007</v>
      </c>
      <c r="I91" s="67" t="n">
        <f aca="false">G91-K91</f>
        <v>33185136.3531107</v>
      </c>
      <c r="J91" s="157" t="n">
        <f aca="false">high_v2_m!J79</f>
        <v>4859830.96694522</v>
      </c>
      <c r="K91" s="157" t="n">
        <f aca="false">high_v2_m!K79</f>
        <v>4714036.03793686</v>
      </c>
      <c r="L91" s="67" t="n">
        <f aca="false">H91-I91</f>
        <v>1495129.83358995</v>
      </c>
      <c r="M91" s="67" t="n">
        <f aca="false">J91-K91</f>
        <v>145794.929008357</v>
      </c>
      <c r="N91" s="157" t="n">
        <f aca="false">SUM(high_v5_m!C79:J79)</f>
        <v>4779063.88165332</v>
      </c>
      <c r="O91" s="7"/>
      <c r="P91" s="7"/>
      <c r="Q91" s="67" t="n">
        <f aca="false">I91*5.5017049523</f>
        <v>182574829.01666</v>
      </c>
      <c r="R91" s="67"/>
      <c r="S91" s="67"/>
      <c r="T91" s="7"/>
      <c r="U91" s="7"/>
      <c r="V91" s="67" t="n">
        <f aca="false">K91*5.5017049523</f>
        <v>25935235.4152379</v>
      </c>
      <c r="W91" s="67" t="n">
        <f aca="false">M91*5.5017049523</f>
        <v>802120.682945506</v>
      </c>
      <c r="X91" s="67" t="n">
        <f aca="false">N91*5.1890047538+L91*5.5017049523</f>
        <v>33024348.4104062</v>
      </c>
      <c r="Y91" s="67" t="n">
        <f aca="false">N91*5.1890047538</f>
        <v>24798585.200613</v>
      </c>
      <c r="Z91" s="67" t="n">
        <f aca="false">L91*5.5017049523</f>
        <v>8225763.20979328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39282188.4811793</v>
      </c>
      <c r="G92" s="157" t="n">
        <f aca="false">high_v2_m!E80+temporary_pension_bonus_high!B80</f>
        <v>37651840.289251</v>
      </c>
      <c r="H92" s="67" t="n">
        <f aca="false">F92-J92</f>
        <v>34469033.5330979</v>
      </c>
      <c r="I92" s="67" t="n">
        <f aca="false">G92-K92</f>
        <v>32983079.989612</v>
      </c>
      <c r="J92" s="157" t="n">
        <f aca="false">high_v2_m!J80</f>
        <v>4813154.94808146</v>
      </c>
      <c r="K92" s="157" t="n">
        <f aca="false">high_v2_m!K80</f>
        <v>4668760.29963902</v>
      </c>
      <c r="L92" s="67" t="n">
        <f aca="false">H92-I92</f>
        <v>1485953.54348585</v>
      </c>
      <c r="M92" s="67" t="n">
        <f aca="false">J92-K92</f>
        <v>144394.648442443</v>
      </c>
      <c r="N92" s="157" t="n">
        <f aca="false">SUM(high_v5_m!C80:J80)</f>
        <v>4745753.05041294</v>
      </c>
      <c r="O92" s="7"/>
      <c r="P92" s="7"/>
      <c r="Q92" s="67" t="n">
        <f aca="false">I92*5.5017049523</f>
        <v>181463174.520955</v>
      </c>
      <c r="R92" s="67"/>
      <c r="S92" s="67"/>
      <c r="T92" s="7"/>
      <c r="U92" s="7"/>
      <c r="V92" s="67" t="n">
        <f aca="false">K92*5.5017049523</f>
        <v>25686141.6616256</v>
      </c>
      <c r="W92" s="67" t="n">
        <f aca="false">M92*5.5017049523</f>
        <v>794416.752421409</v>
      </c>
      <c r="X92" s="67" t="n">
        <f aca="false">N92*5.1890047538+L92*5.5017049523</f>
        <v>32801013.1080374</v>
      </c>
      <c r="Y92" s="67" t="n">
        <f aca="false">N92*5.1890047538</f>
        <v>24625735.1389536</v>
      </c>
      <c r="Z92" s="67" t="n">
        <f aca="false">L92*5.5017049523</f>
        <v>8175277.96908384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39882136.6086667</v>
      </c>
      <c r="G93" s="157" t="n">
        <f aca="false">high_v2_m!E81+temporary_pension_bonus_high!B81</f>
        <v>38227815.7209437</v>
      </c>
      <c r="H93" s="67" t="n">
        <f aca="false">F93-J93</f>
        <v>34942549.8238239</v>
      </c>
      <c r="I93" s="67" t="n">
        <f aca="false">G93-K93</f>
        <v>33436416.5396462</v>
      </c>
      <c r="J93" s="157" t="n">
        <f aca="false">high_v2_m!J81</f>
        <v>4939586.7848428</v>
      </c>
      <c r="K93" s="157" t="n">
        <f aca="false">high_v2_m!K81</f>
        <v>4791399.18129751</v>
      </c>
      <c r="L93" s="67" t="n">
        <f aca="false">H93-I93</f>
        <v>1506133.28417764</v>
      </c>
      <c r="M93" s="67" t="n">
        <f aca="false">J93-K93</f>
        <v>148187.603545285</v>
      </c>
      <c r="N93" s="157" t="n">
        <f aca="false">SUM(high_v5_m!C81:J81)</f>
        <v>4755412.12876273</v>
      </c>
      <c r="O93" s="7"/>
      <c r="P93" s="7"/>
      <c r="Q93" s="67" t="n">
        <f aca="false">I93*5.5017049523</f>
        <v>183957298.463337</v>
      </c>
      <c r="R93" s="67"/>
      <c r="S93" s="67"/>
      <c r="T93" s="7"/>
      <c r="U93" s="7"/>
      <c r="V93" s="67" t="n">
        <f aca="false">K93*5.5017049523</f>
        <v>26360864.6041907</v>
      </c>
      <c r="W93" s="67" t="n">
        <f aca="false">M93*5.5017049523</f>
        <v>815284.472294563</v>
      </c>
      <c r="X93" s="67" t="n">
        <f aca="false">N93*5.1890047538+L93*5.5017049523</f>
        <v>32962157.0908119</v>
      </c>
      <c r="Y93" s="67" t="n">
        <f aca="false">N93*5.1890047538</f>
        <v>24675856.142428</v>
      </c>
      <c r="Z93" s="67" t="n">
        <f aca="false">L93*5.5017049523</f>
        <v>8286300.94838398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39810513.2225253</v>
      </c>
      <c r="G94" s="155" t="n">
        <f aca="false">high_v2_m!E82+temporary_pension_bonus_high!B82</f>
        <v>38158786.2492324</v>
      </c>
      <c r="H94" s="8" t="n">
        <f aca="false">F94-J94</f>
        <v>34752149.1548133</v>
      </c>
      <c r="I94" s="8" t="n">
        <f aca="false">G94-K94</f>
        <v>33252173.1035518</v>
      </c>
      <c r="J94" s="155" t="n">
        <f aca="false">high_v2_m!J82</f>
        <v>5058364.06771198</v>
      </c>
      <c r="K94" s="155" t="n">
        <f aca="false">high_v2_m!K82</f>
        <v>4906613.14568062</v>
      </c>
      <c r="L94" s="8" t="n">
        <f aca="false">H94-I94</f>
        <v>1499976.05126156</v>
      </c>
      <c r="M94" s="8" t="n">
        <f aca="false">J94-K94</f>
        <v>151750.92203136</v>
      </c>
      <c r="N94" s="155" t="n">
        <f aca="false">SUM(high_v5_m!C82:J82)</f>
        <v>5695669.25780718</v>
      </c>
      <c r="O94" s="5"/>
      <c r="P94" s="5"/>
      <c r="Q94" s="8" t="n">
        <f aca="false">I94*5.5017049523</f>
        <v>182943645.438548</v>
      </c>
      <c r="R94" s="8"/>
      <c r="S94" s="8"/>
      <c r="T94" s="5"/>
      <c r="U94" s="5"/>
      <c r="V94" s="8" t="n">
        <f aca="false">K94*5.5017049523</f>
        <v>26994737.8426113</v>
      </c>
      <c r="W94" s="8" t="n">
        <f aca="false">M94*5.5017049523</f>
        <v>834888.799256023</v>
      </c>
      <c r="X94" s="8" t="n">
        <f aca="false">N94*5.1890047538+L94*5.5017049523</f>
        <v>37807280.5243911</v>
      </c>
      <c r="Y94" s="8" t="n">
        <f aca="false">N94*5.1890047538</f>
        <v>29554854.854834</v>
      </c>
      <c r="Z94" s="8" t="n">
        <f aca="false">L94*5.5017049523</f>
        <v>8252425.6695571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40574005.2593332</v>
      </c>
      <c r="G95" s="157" t="n">
        <f aca="false">high_v2_m!E83+temporary_pension_bonus_high!B83</f>
        <v>38891751.9536763</v>
      </c>
      <c r="H95" s="67" t="n">
        <f aca="false">F95-J95</f>
        <v>35286473.402545</v>
      </c>
      <c r="I95" s="67" t="n">
        <f aca="false">G95-K95</f>
        <v>33762846.0525918</v>
      </c>
      <c r="J95" s="157" t="n">
        <f aca="false">high_v2_m!J83</f>
        <v>5287531.85678816</v>
      </c>
      <c r="K95" s="157" t="n">
        <f aca="false">high_v2_m!K83</f>
        <v>5128905.90108452</v>
      </c>
      <c r="L95" s="67" t="n">
        <f aca="false">H95-I95</f>
        <v>1523627.34995325</v>
      </c>
      <c r="M95" s="67" t="n">
        <f aca="false">J95-K95</f>
        <v>158625.955703646</v>
      </c>
      <c r="N95" s="157" t="n">
        <f aca="false">SUM(high_v5_m!C83:J83)</f>
        <v>4797782.73371171</v>
      </c>
      <c r="O95" s="7"/>
      <c r="P95" s="7"/>
      <c r="Q95" s="67" t="n">
        <f aca="false">I95*5.5017049523</f>
        <v>185753217.331287</v>
      </c>
      <c r="R95" s="67"/>
      <c r="S95" s="67"/>
      <c r="T95" s="7"/>
      <c r="U95" s="7"/>
      <c r="V95" s="67" t="n">
        <f aca="false">K95*5.5017049523</f>
        <v>28217726.9958774</v>
      </c>
      <c r="W95" s="67" t="n">
        <f aca="false">M95*5.5017049523</f>
        <v>872713.206058069</v>
      </c>
      <c r="X95" s="67" t="n">
        <f aca="false">N95*5.1890047538+L95*5.5017049523</f>
        <v>33278265.5496271</v>
      </c>
      <c r="Y95" s="67" t="n">
        <f aca="false">N95*5.1890047538</f>
        <v>24895717.4129296</v>
      </c>
      <c r="Z95" s="67" t="n">
        <f aca="false">L95*5.5017049523</f>
        <v>8382548.13669752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40169807.7522599</v>
      </c>
      <c r="G96" s="157" t="n">
        <f aca="false">high_v2_m!E84+temporary_pension_bonus_high!B84</f>
        <v>38505589.4045294</v>
      </c>
      <c r="H96" s="67" t="n">
        <f aca="false">F96-J96</f>
        <v>34878408.9172146</v>
      </c>
      <c r="I96" s="67" t="n">
        <f aca="false">G96-K96</f>
        <v>33372932.5345355</v>
      </c>
      <c r="J96" s="157" t="n">
        <f aca="false">high_v2_m!J84</f>
        <v>5291398.83504529</v>
      </c>
      <c r="K96" s="157" t="n">
        <f aca="false">high_v2_m!K84</f>
        <v>5132656.86999393</v>
      </c>
      <c r="L96" s="67" t="n">
        <f aca="false">H96-I96</f>
        <v>1505476.38267905</v>
      </c>
      <c r="M96" s="67" t="n">
        <f aca="false">J96-K96</f>
        <v>158741.96505136</v>
      </c>
      <c r="N96" s="157" t="n">
        <f aca="false">SUM(high_v5_m!C84:J84)</f>
        <v>4731178.64545079</v>
      </c>
      <c r="O96" s="7"/>
      <c r="P96" s="7"/>
      <c r="Q96" s="67" t="n">
        <f aca="false">I96*5.5017049523</f>
        <v>183608028.198028</v>
      </c>
      <c r="R96" s="67"/>
      <c r="S96" s="67"/>
      <c r="T96" s="7"/>
      <c r="U96" s="7"/>
      <c r="V96" s="67" t="n">
        <f aca="false">K96*5.5017049523</f>
        <v>28238363.7201022</v>
      </c>
      <c r="W96" s="67" t="n">
        <f aca="false">M96*5.5017049523</f>
        <v>873351.455260898</v>
      </c>
      <c r="X96" s="67" t="n">
        <f aca="false">N96*5.1890047538+L96*5.5017049523</f>
        <v>32832795.3524772</v>
      </c>
      <c r="Y96" s="67" t="n">
        <f aca="false">N96*5.1890047538</f>
        <v>24550108.4823212</v>
      </c>
      <c r="Z96" s="67" t="n">
        <f aca="false">L96*5.5017049523</f>
        <v>8282686.87015601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40597016.3337765</v>
      </c>
      <c r="G97" s="157" t="n">
        <f aca="false">high_v2_m!E85+temporary_pension_bonus_high!B85</f>
        <v>38915941.1153356</v>
      </c>
      <c r="H97" s="67" t="n">
        <f aca="false">F97-J97</f>
        <v>35176941.0677964</v>
      </c>
      <c r="I97" s="67" t="n">
        <f aca="false">G97-K97</f>
        <v>33658468.107335</v>
      </c>
      <c r="J97" s="157" t="n">
        <f aca="false">high_v2_m!J85</f>
        <v>5420075.26598003</v>
      </c>
      <c r="K97" s="157" t="n">
        <f aca="false">high_v2_m!K85</f>
        <v>5257473.00800063</v>
      </c>
      <c r="L97" s="67" t="n">
        <f aca="false">H97-I97</f>
        <v>1518472.96046146</v>
      </c>
      <c r="M97" s="67" t="n">
        <f aca="false">J97-K97</f>
        <v>162602.257979402</v>
      </c>
      <c r="N97" s="157" t="n">
        <f aca="false">SUM(high_v5_m!C85:J85)</f>
        <v>4684661.03192175</v>
      </c>
      <c r="O97" s="7"/>
      <c r="P97" s="7"/>
      <c r="Q97" s="67" t="n">
        <f aca="false">I97*5.5017049523</f>
        <v>185178960.672956</v>
      </c>
      <c r="R97" s="67"/>
      <c r="S97" s="67"/>
      <c r="T97" s="7"/>
      <c r="U97" s="7"/>
      <c r="V97" s="67" t="n">
        <f aca="false">K97*5.5017049523</f>
        <v>28925065.2847006</v>
      </c>
      <c r="W97" s="67" t="n">
        <f aca="false">M97*5.5017049523</f>
        <v>894589.64798044</v>
      </c>
      <c r="X97" s="67" t="n">
        <f aca="false">N97*5.1890047538+L97*5.5017049523</f>
        <v>32662918.571088</v>
      </c>
      <c r="Y97" s="67" t="n">
        <f aca="false">N97*5.1890047538</f>
        <v>24308728.3645836</v>
      </c>
      <c r="Z97" s="67" t="n">
        <f aca="false">L97*5.5017049523</f>
        <v>8354190.20650446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40346162.6618823</v>
      </c>
      <c r="G98" s="155" t="n">
        <f aca="false">high_v2_m!E86+temporary_pension_bonus_high!B86</f>
        <v>38677682.5257002</v>
      </c>
      <c r="H98" s="8" t="n">
        <f aca="false">F98-J98</f>
        <v>34853346.0343955</v>
      </c>
      <c r="I98" s="8" t="n">
        <f aca="false">G98-K98</f>
        <v>33349650.397038</v>
      </c>
      <c r="J98" s="155" t="n">
        <f aca="false">high_v2_m!J86</f>
        <v>5492816.62748682</v>
      </c>
      <c r="K98" s="155" t="n">
        <f aca="false">high_v2_m!K86</f>
        <v>5328032.12866222</v>
      </c>
      <c r="L98" s="8" t="n">
        <f aca="false">H98-I98</f>
        <v>1503695.63735754</v>
      </c>
      <c r="M98" s="8" t="n">
        <f aca="false">J98-K98</f>
        <v>164784.498824605</v>
      </c>
      <c r="N98" s="155" t="n">
        <f aca="false">SUM(high_v5_m!C86:J86)</f>
        <v>5696555.28129394</v>
      </c>
      <c r="O98" s="5"/>
      <c r="P98" s="5"/>
      <c r="Q98" s="8" t="n">
        <f aca="false">I98*5.5017049523</f>
        <v>183479936.746857</v>
      </c>
      <c r="R98" s="8"/>
      <c r="S98" s="8"/>
      <c r="T98" s="5"/>
      <c r="U98" s="5"/>
      <c r="V98" s="8" t="n">
        <f aca="false">K98*5.5017049523</f>
        <v>29313260.7482744</v>
      </c>
      <c r="W98" s="8" t="n">
        <f aca="false">M98*5.5017049523</f>
        <v>906595.693245602</v>
      </c>
      <c r="X98" s="8" t="n">
        <f aca="false">N98*5.1890047538+L98*5.5017049523</f>
        <v>37832342.1697206</v>
      </c>
      <c r="Y98" s="8" t="n">
        <f aca="false">N98*5.1890047538</f>
        <v>29559452.4349188</v>
      </c>
      <c r="Z98" s="8" t="n">
        <f aca="false">L98*5.5017049523</f>
        <v>8272889.73480187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41047731.444283</v>
      </c>
      <c r="G99" s="157" t="n">
        <f aca="false">high_v2_m!E87+temporary_pension_bonus_high!B87</f>
        <v>39352987.5706978</v>
      </c>
      <c r="H99" s="67" t="n">
        <f aca="false">F99-J99</f>
        <v>35372042.4908708</v>
      </c>
      <c r="I99" s="67" t="n">
        <f aca="false">G99-K99</f>
        <v>33847569.285888</v>
      </c>
      <c r="J99" s="157" t="n">
        <f aca="false">high_v2_m!J87</f>
        <v>5675688.95341215</v>
      </c>
      <c r="K99" s="157" t="n">
        <f aca="false">high_v2_m!K87</f>
        <v>5505418.28480979</v>
      </c>
      <c r="L99" s="67" t="n">
        <f aca="false">H99-I99</f>
        <v>1524473.20498281</v>
      </c>
      <c r="M99" s="67" t="n">
        <f aca="false">J99-K99</f>
        <v>170270.668602364</v>
      </c>
      <c r="N99" s="157" t="n">
        <f aca="false">SUM(high_v5_m!C87:J87)</f>
        <v>4785243.27402128</v>
      </c>
      <c r="O99" s="7"/>
      <c r="P99" s="7"/>
      <c r="Q99" s="67" t="n">
        <f aca="false">I99*5.5017049523</f>
        <v>186219339.563487</v>
      </c>
      <c r="R99" s="67"/>
      <c r="S99" s="67"/>
      <c r="T99" s="7"/>
      <c r="U99" s="7"/>
      <c r="V99" s="67" t="n">
        <f aca="false">K99*5.5017049523</f>
        <v>30289187.042021</v>
      </c>
      <c r="W99" s="67" t="n">
        <f aca="false">M99*5.5017049523</f>
        <v>936778.980681059</v>
      </c>
      <c r="X99" s="67" t="n">
        <f aca="false">N99*5.1890047538+L99*5.5017049523</f>
        <v>33217851.8784885</v>
      </c>
      <c r="Y99" s="67" t="n">
        <f aca="false">N99*5.1890047538</f>
        <v>24830650.0969859</v>
      </c>
      <c r="Z99" s="67" t="n">
        <f aca="false">L99*5.5017049523</f>
        <v>8387201.78150258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40753540.0439729</v>
      </c>
      <c r="G100" s="157" t="n">
        <f aca="false">high_v2_m!E88+temporary_pension_bonus_high!B88</f>
        <v>39072387.3408511</v>
      </c>
      <c r="H100" s="67" t="n">
        <f aca="false">F100-J100</f>
        <v>35035886.7858722</v>
      </c>
      <c r="I100" s="67" t="n">
        <f aca="false">G100-K100</f>
        <v>33526263.6804935</v>
      </c>
      <c r="J100" s="157" t="n">
        <f aca="false">high_v2_m!J88</f>
        <v>5717653.2581007</v>
      </c>
      <c r="K100" s="157" t="n">
        <f aca="false">high_v2_m!K88</f>
        <v>5546123.66035768</v>
      </c>
      <c r="L100" s="67" t="n">
        <f aca="false">H100-I100</f>
        <v>1509623.10537872</v>
      </c>
      <c r="M100" s="67" t="n">
        <f aca="false">J100-K100</f>
        <v>171529.597743021</v>
      </c>
      <c r="N100" s="157" t="n">
        <f aca="false">SUM(high_v5_m!C88:J88)</f>
        <v>4717530.53626875</v>
      </c>
      <c r="O100" s="7"/>
      <c r="P100" s="7"/>
      <c r="Q100" s="67" t="n">
        <f aca="false">I100*5.5017049523</f>
        <v>184451610.923086</v>
      </c>
      <c r="R100" s="67"/>
      <c r="S100" s="67"/>
      <c r="T100" s="7"/>
      <c r="U100" s="7"/>
      <c r="V100" s="67" t="n">
        <f aca="false">K100*5.5017049523</f>
        <v>30513136.008258</v>
      </c>
      <c r="W100" s="67" t="n">
        <f aca="false">M100*5.5017049523</f>
        <v>943705.237368807</v>
      </c>
      <c r="X100" s="67" t="n">
        <f aca="false">N100*5.1890047538+L100*5.5017049523</f>
        <v>32784789.2938638</v>
      </c>
      <c r="Y100" s="67" t="n">
        <f aca="false">N100*5.1890047538</f>
        <v>24479288.3788952</v>
      </c>
      <c r="Z100" s="67" t="n">
        <f aca="false">L100*5.5017049523</f>
        <v>8305500.91496859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41476622.0140387</v>
      </c>
      <c r="G101" s="157" t="n">
        <f aca="false">high_v2_m!E89+temporary_pension_bonus_high!B89</f>
        <v>39765018.2094572</v>
      </c>
      <c r="H101" s="67" t="n">
        <f aca="false">F101-J101</f>
        <v>35530722.4519179</v>
      </c>
      <c r="I101" s="67" t="n">
        <f aca="false">G101-K101</f>
        <v>33997495.6342001</v>
      </c>
      <c r="J101" s="157" t="n">
        <f aca="false">high_v2_m!J89</f>
        <v>5945899.56212078</v>
      </c>
      <c r="K101" s="157" t="n">
        <f aca="false">high_v2_m!K89</f>
        <v>5767522.57525716</v>
      </c>
      <c r="L101" s="67" t="n">
        <f aca="false">H101-I101</f>
        <v>1533226.81771781</v>
      </c>
      <c r="M101" s="67" t="n">
        <f aca="false">J101-K101</f>
        <v>178376.986863624</v>
      </c>
      <c r="N101" s="157" t="n">
        <f aca="false">SUM(high_v5_m!C89:J89)</f>
        <v>4821779.12862934</v>
      </c>
      <c r="O101" s="7"/>
      <c r="P101" s="7"/>
      <c r="Q101" s="67" t="n">
        <f aca="false">I101*5.5017049523</f>
        <v>187044190.096476</v>
      </c>
      <c r="R101" s="67"/>
      <c r="S101" s="67"/>
      <c r="T101" s="7"/>
      <c r="U101" s="7"/>
      <c r="V101" s="67" t="n">
        <f aca="false">K101*5.5017049523</f>
        <v>31731207.5147943</v>
      </c>
      <c r="W101" s="67" t="n">
        <f aca="false">M101*5.5017049523</f>
        <v>981377.552003954</v>
      </c>
      <c r="X101" s="67" t="n">
        <f aca="false">N101*5.1890047538+L101*5.5017049523</f>
        <v>33455596.3962685</v>
      </c>
      <c r="Y101" s="67" t="n">
        <f aca="false">N101*5.1890047538</f>
        <v>25020234.8202313</v>
      </c>
      <c r="Z101" s="67" t="n">
        <f aca="false">L101*5.5017049523</f>
        <v>8435361.57603726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41249419.8903202</v>
      </c>
      <c r="G102" s="155" t="n">
        <f aca="false">high_v2_m!E90+temporary_pension_bonus_high!B90</f>
        <v>39548468.2398961</v>
      </c>
      <c r="H102" s="8" t="n">
        <f aca="false">F102-J102</f>
        <v>35266969.7471786</v>
      </c>
      <c r="I102" s="8" t="n">
        <f aca="false">G102-K102</f>
        <v>33745491.6010487</v>
      </c>
      <c r="J102" s="155" t="n">
        <f aca="false">high_v2_m!J90</f>
        <v>5982450.14314162</v>
      </c>
      <c r="K102" s="155" t="n">
        <f aca="false">high_v2_m!K90</f>
        <v>5802976.63884737</v>
      </c>
      <c r="L102" s="8" t="n">
        <f aca="false">H102-I102</f>
        <v>1521478.14612986</v>
      </c>
      <c r="M102" s="8" t="n">
        <f aca="false">J102-K102</f>
        <v>179473.504294248</v>
      </c>
      <c r="N102" s="155" t="n">
        <f aca="false">SUM(high_v5_m!C90:J90)</f>
        <v>5766179.80734234</v>
      </c>
      <c r="O102" s="5"/>
      <c r="P102" s="5"/>
      <c r="Q102" s="8" t="n">
        <f aca="false">I102*5.5017049523</f>
        <v>185657738.259288</v>
      </c>
      <c r="R102" s="8"/>
      <c r="S102" s="8"/>
      <c r="T102" s="5"/>
      <c r="U102" s="5"/>
      <c r="V102" s="8" t="n">
        <f aca="false">K102*5.5017049523</f>
        <v>31926265.3120278</v>
      </c>
      <c r="W102" s="8" t="n">
        <f aca="false">M102*5.5017049523</f>
        <v>987410.267382301</v>
      </c>
      <c r="X102" s="8" t="n">
        <f aca="false">N102*5.1890047538+L102*5.5017049523</f>
        <v>38291458.2829438</v>
      </c>
      <c r="Y102" s="8" t="n">
        <f aca="false">N102*5.1890047538</f>
        <v>29920734.431565</v>
      </c>
      <c r="Z102" s="8" t="n">
        <f aca="false">L102*5.5017049523</f>
        <v>8370723.85137888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42019728.8312516</v>
      </c>
      <c r="G103" s="157" t="n">
        <f aca="false">high_v2_m!E91+temporary_pension_bonus_high!B91</f>
        <v>40287361.9182063</v>
      </c>
      <c r="H103" s="67" t="n">
        <f aca="false">F103-J103</f>
        <v>35814626.2435961</v>
      </c>
      <c r="I103" s="67" t="n">
        <f aca="false">G103-K103</f>
        <v>34268412.4081804</v>
      </c>
      <c r="J103" s="157" t="n">
        <f aca="false">high_v2_m!J91</f>
        <v>6205102.58765546</v>
      </c>
      <c r="K103" s="157" t="n">
        <f aca="false">high_v2_m!K91</f>
        <v>6018949.5100258</v>
      </c>
      <c r="L103" s="67" t="n">
        <f aca="false">H103-I103</f>
        <v>1546213.83541564</v>
      </c>
      <c r="M103" s="67" t="n">
        <f aca="false">J103-K103</f>
        <v>186153.077629664</v>
      </c>
      <c r="N103" s="157" t="n">
        <f aca="false">SUM(high_v5_m!C91:J91)</f>
        <v>4770208.60375753</v>
      </c>
      <c r="O103" s="7"/>
      <c r="P103" s="7"/>
      <c r="Q103" s="67" t="n">
        <f aca="false">I103*5.5017049523</f>
        <v>188534694.253545</v>
      </c>
      <c r="R103" s="67"/>
      <c r="S103" s="67"/>
      <c r="T103" s="7"/>
      <c r="U103" s="7"/>
      <c r="V103" s="67" t="n">
        <f aca="false">K103*5.5017049523</f>
        <v>33114484.3269526</v>
      </c>
      <c r="W103" s="67" t="n">
        <f aca="false">M103*5.5017049523</f>
        <v>1024159.30908101</v>
      </c>
      <c r="X103" s="67" t="n">
        <f aca="false">N103*5.1890047538+L103*5.5017049523</f>
        <v>33259447.4371365</v>
      </c>
      <c r="Y103" s="67" t="n">
        <f aca="false">N103*5.1890047538</f>
        <v>24752635.1215155</v>
      </c>
      <c r="Z103" s="67" t="n">
        <f aca="false">L103*5.5017049523</f>
        <v>8506812.315621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41857786.6473765</v>
      </c>
      <c r="G104" s="157" t="n">
        <f aca="false">high_v2_m!E92+temporary_pension_bonus_high!B92</f>
        <v>40132635.3741283</v>
      </c>
      <c r="H104" s="67" t="n">
        <f aca="false">F104-J104</f>
        <v>35554595.4858692</v>
      </c>
      <c r="I104" s="67" t="n">
        <f aca="false">G104-K104</f>
        <v>34018539.9474662</v>
      </c>
      <c r="J104" s="157" t="n">
        <f aca="false">high_v2_m!J92</f>
        <v>6303191.16150731</v>
      </c>
      <c r="K104" s="157" t="n">
        <f aca="false">high_v2_m!K92</f>
        <v>6114095.42666209</v>
      </c>
      <c r="L104" s="67" t="n">
        <f aca="false">H104-I104</f>
        <v>1536055.53840296</v>
      </c>
      <c r="M104" s="67" t="n">
        <f aca="false">J104-K104</f>
        <v>189095.734845219</v>
      </c>
      <c r="N104" s="157" t="n">
        <f aca="false">SUM(high_v5_m!C92:J92)</f>
        <v>4694321.7951336</v>
      </c>
      <c r="O104" s="7"/>
      <c r="P104" s="7"/>
      <c r="Q104" s="67" t="n">
        <f aca="false">I104*5.5017049523</f>
        <v>187159969.69899</v>
      </c>
      <c r="R104" s="67"/>
      <c r="S104" s="67"/>
      <c r="T104" s="7"/>
      <c r="U104" s="7"/>
      <c r="V104" s="67" t="n">
        <f aca="false">K104*5.5017049523</f>
        <v>33637949.0877016</v>
      </c>
      <c r="W104" s="67" t="n">
        <f aca="false">M104*5.5017049523</f>
        <v>1040348.94085675</v>
      </c>
      <c r="X104" s="67" t="n">
        <f aca="false">N104*5.1890047538+L104*5.5017049523</f>
        <v>32809782.4734546</v>
      </c>
      <c r="Y104" s="67" t="n">
        <f aca="false">N104*5.1890047538</f>
        <v>24358858.1108152</v>
      </c>
      <c r="Z104" s="67" t="n">
        <f aca="false">L104*5.5017049523</f>
        <v>8450924.36263941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42592159.1300505</v>
      </c>
      <c r="G105" s="157" t="n">
        <f aca="false">high_v2_m!E93+temporary_pension_bonus_high!B93</f>
        <v>40837984.2878347</v>
      </c>
      <c r="H105" s="67" t="n">
        <f aca="false">F105-J105</f>
        <v>36056497.9148905</v>
      </c>
      <c r="I105" s="67" t="n">
        <f aca="false">G105-K105</f>
        <v>34498392.9091295</v>
      </c>
      <c r="J105" s="157" t="n">
        <f aca="false">high_v2_m!J93</f>
        <v>6535661.21515997</v>
      </c>
      <c r="K105" s="157" t="n">
        <f aca="false">high_v2_m!K93</f>
        <v>6339591.37870517</v>
      </c>
      <c r="L105" s="67" t="n">
        <f aca="false">H105-I105</f>
        <v>1558105.00576099</v>
      </c>
      <c r="M105" s="67" t="n">
        <f aca="false">J105-K105</f>
        <v>196069.836454799</v>
      </c>
      <c r="N105" s="157" t="n">
        <f aca="false">SUM(high_v5_m!C93:J93)</f>
        <v>4854173.32396961</v>
      </c>
      <c r="O105" s="7"/>
      <c r="P105" s="7"/>
      <c r="Q105" s="67" t="n">
        <f aca="false">I105*5.5017049523</f>
        <v>189799979.114549</v>
      </c>
      <c r="R105" s="67"/>
      <c r="S105" s="67"/>
      <c r="T105" s="7"/>
      <c r="U105" s="7"/>
      <c r="V105" s="67" t="n">
        <f aca="false">K105*5.5017049523</f>
        <v>34878561.2837806</v>
      </c>
      <c r="W105" s="67" t="n">
        <f aca="false">M105*5.5017049523</f>
        <v>1078718.39022002</v>
      </c>
      <c r="X105" s="67" t="n">
        <f aca="false">N105*5.1890047538+L105*5.5017049523</f>
        <v>33760562.4802461</v>
      </c>
      <c r="Y105" s="67" t="n">
        <f aca="false">N105*5.1890047538</f>
        <v>25188328.4538475</v>
      </c>
      <c r="Z105" s="67" t="n">
        <f aca="false">L105*5.5017049523</f>
        <v>8572234.02639866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42468273.5073911</v>
      </c>
      <c r="G106" s="155" t="n">
        <f aca="false">high_v2_m!E94+temporary_pension_bonus_high!B94</f>
        <v>40719189.0589332</v>
      </c>
      <c r="H106" s="8" t="n">
        <f aca="false">F106-J106</f>
        <v>35923710.7420131</v>
      </c>
      <c r="I106" s="8" t="n">
        <f aca="false">G106-K106</f>
        <v>34370963.1765165</v>
      </c>
      <c r="J106" s="155" t="n">
        <f aca="false">high_v2_m!J94</f>
        <v>6544562.765378</v>
      </c>
      <c r="K106" s="155" t="n">
        <f aca="false">high_v2_m!K94</f>
        <v>6348225.88241666</v>
      </c>
      <c r="L106" s="8" t="n">
        <f aca="false">H106-I106</f>
        <v>1552747.56549656</v>
      </c>
      <c r="M106" s="8" t="n">
        <f aca="false">J106-K106</f>
        <v>196336.882961341</v>
      </c>
      <c r="N106" s="155" t="n">
        <f aca="false">SUM(high_v5_m!C94:J94)</f>
        <v>5777925.88232492</v>
      </c>
      <c r="O106" s="5"/>
      <c r="P106" s="5"/>
      <c r="Q106" s="8" t="n">
        <f aca="false">I106*5.5017049523</f>
        <v>189098898.323562</v>
      </c>
      <c r="R106" s="8"/>
      <c r="S106" s="8"/>
      <c r="T106" s="5"/>
      <c r="U106" s="5"/>
      <c r="V106" s="8" t="n">
        <f aca="false">K106*5.5017049523</f>
        <v>34926065.7756108</v>
      </c>
      <c r="W106" s="8" t="n">
        <f aca="false">M106*5.5017049523</f>
        <v>1080187.60130756</v>
      </c>
      <c r="X106" s="8" t="n">
        <f aca="false">N106*5.1890047538+L106*5.5017049523</f>
        <v>38524443.8412523</v>
      </c>
      <c r="Y106" s="8" t="n">
        <f aca="false">N106*5.1890047538</f>
        <v>29981684.8704881</v>
      </c>
      <c r="Z106" s="8" t="n">
        <f aca="false">L106*5.5017049523</f>
        <v>8542758.97076422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43110452.3761385</v>
      </c>
      <c r="G107" s="157" t="n">
        <f aca="false">high_v2_m!E95+temporary_pension_bonus_high!B95</f>
        <v>41336970.8706553</v>
      </c>
      <c r="H107" s="67" t="n">
        <f aca="false">F107-J107</f>
        <v>36442876.6889502</v>
      </c>
      <c r="I107" s="67" t="n">
        <f aca="false">G107-K107</f>
        <v>34869422.4540828</v>
      </c>
      <c r="J107" s="157" t="n">
        <f aca="false">high_v2_m!J95</f>
        <v>6667575.68718822</v>
      </c>
      <c r="K107" s="157" t="n">
        <f aca="false">high_v2_m!K95</f>
        <v>6467548.41657257</v>
      </c>
      <c r="L107" s="67" t="n">
        <f aca="false">H107-I107</f>
        <v>1573454.23486747</v>
      </c>
      <c r="M107" s="67" t="n">
        <f aca="false">J107-K107</f>
        <v>200027.270615647</v>
      </c>
      <c r="N107" s="157" t="n">
        <f aca="false">SUM(high_v5_m!C95:J95)</f>
        <v>4829848.03898213</v>
      </c>
      <c r="O107" s="7"/>
      <c r="P107" s="7"/>
      <c r="Q107" s="67" t="n">
        <f aca="false">I107*5.5017049523</f>
        <v>191841274.199468</v>
      </c>
      <c r="R107" s="67"/>
      <c r="S107" s="67"/>
      <c r="T107" s="7"/>
      <c r="U107" s="7"/>
      <c r="V107" s="67" t="n">
        <f aca="false">K107*5.5017049523</f>
        <v>35582543.1526973</v>
      </c>
      <c r="W107" s="67" t="n">
        <f aca="false">M107*5.5017049523</f>
        <v>1100491.02534116</v>
      </c>
      <c r="X107" s="67" t="n">
        <f aca="false">N107*5.1890047538+L107*5.5017049523</f>
        <v>33718785.3905977</v>
      </c>
      <c r="Y107" s="67" t="n">
        <f aca="false">N107*5.1890047538</f>
        <v>25062104.4344099</v>
      </c>
      <c r="Z107" s="67" t="n">
        <f aca="false">L107*5.5017049523</f>
        <v>8656680.95618776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42915300.2613935</v>
      </c>
      <c r="G108" s="157" t="n">
        <f aca="false">high_v2_m!E96+temporary_pension_bonus_high!B96</f>
        <v>41150653.3170824</v>
      </c>
      <c r="H108" s="67" t="n">
        <f aca="false">F108-J108</f>
        <v>36174254.5983021</v>
      </c>
      <c r="I108" s="67" t="n">
        <f aca="false">G108-K108</f>
        <v>34611839.0238837</v>
      </c>
      <c r="J108" s="157" t="n">
        <f aca="false">high_v2_m!J96</f>
        <v>6741045.66309143</v>
      </c>
      <c r="K108" s="157" t="n">
        <f aca="false">high_v2_m!K96</f>
        <v>6538814.29319869</v>
      </c>
      <c r="L108" s="67" t="n">
        <f aca="false">H108-I108</f>
        <v>1562415.57441842</v>
      </c>
      <c r="M108" s="67" t="n">
        <f aca="false">J108-K108</f>
        <v>202231.369892742</v>
      </c>
      <c r="N108" s="157" t="n">
        <f aca="false">SUM(high_v5_m!C96:J96)</f>
        <v>4698422.73020099</v>
      </c>
      <c r="O108" s="7"/>
      <c r="P108" s="7"/>
      <c r="Q108" s="67" t="n">
        <f aca="false">I108*5.5017049523</f>
        <v>190424126.165911</v>
      </c>
      <c r="R108" s="67"/>
      <c r="S108" s="67"/>
      <c r="T108" s="7"/>
      <c r="U108" s="7"/>
      <c r="V108" s="67" t="n">
        <f aca="false">K108*5.5017049523</f>
        <v>35974626.9790613</v>
      </c>
      <c r="W108" s="67" t="n">
        <f aca="false">M108*5.5017049523</f>
        <v>1112617.32924931</v>
      </c>
      <c r="X108" s="67" t="n">
        <f aca="false">N108*5.1890047538+L108*5.5017049523</f>
        <v>32976087.3857034</v>
      </c>
      <c r="Y108" s="67" t="n">
        <f aca="false">N108*5.1890047538</f>
        <v>24380137.8823749</v>
      </c>
      <c r="Z108" s="67" t="n">
        <f aca="false">L108*5.5017049523</f>
        <v>8595949.50332846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43721237.1632989</v>
      </c>
      <c r="G109" s="157" t="n">
        <f aca="false">high_v2_m!E97+temporary_pension_bonus_high!B97</f>
        <v>41924454.042168</v>
      </c>
      <c r="H109" s="67" t="n">
        <f aca="false">F109-J109</f>
        <v>36828123.4306723</v>
      </c>
      <c r="I109" s="67" t="n">
        <f aca="false">G109-K109</f>
        <v>35238133.7215202</v>
      </c>
      <c r="J109" s="157" t="n">
        <f aca="false">high_v2_m!J97</f>
        <v>6893113.73262657</v>
      </c>
      <c r="K109" s="157" t="n">
        <f aca="false">high_v2_m!K97</f>
        <v>6686320.32064777</v>
      </c>
      <c r="L109" s="67" t="n">
        <f aca="false">H109-I109</f>
        <v>1589989.70915213</v>
      </c>
      <c r="M109" s="67" t="n">
        <f aca="false">J109-K109</f>
        <v>206793.411978799</v>
      </c>
      <c r="N109" s="157" t="n">
        <f aca="false">SUM(high_v5_m!C97:J97)</f>
        <v>4888271.74092115</v>
      </c>
      <c r="O109" s="7"/>
      <c r="P109" s="7"/>
      <c r="Q109" s="67" t="n">
        <f aca="false">I109*5.5017049523</f>
        <v>193869814.805497</v>
      </c>
      <c r="R109" s="67"/>
      <c r="S109" s="67"/>
      <c r="T109" s="7"/>
      <c r="U109" s="7"/>
      <c r="V109" s="67" t="n">
        <f aca="false">K109*5.5017049523</f>
        <v>36786161.6207719</v>
      </c>
      <c r="W109" s="67" t="n">
        <f aca="false">M109*5.5017049523</f>
        <v>1137716.33878677</v>
      </c>
      <c r="X109" s="67" t="n">
        <f aca="false">N109*5.1890047538+L109*5.5017049523</f>
        <v>34112919.5584543</v>
      </c>
      <c r="Y109" s="67" t="n">
        <f aca="false">N109*5.1890047538</f>
        <v>25365265.301506</v>
      </c>
      <c r="Z109" s="67" t="n">
        <f aca="false">L109*5.5017049523</f>
        <v>8747654.25694832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43693411.5328635</v>
      </c>
      <c r="G110" s="155" t="n">
        <f aca="false">high_v2_m!E98+temporary_pension_bonus_high!B98</f>
        <v>41897711.4878412</v>
      </c>
      <c r="H110" s="8" t="n">
        <f aca="false">F110-J110</f>
        <v>36749763.219443</v>
      </c>
      <c r="I110" s="8" t="n">
        <f aca="false">G110-K110</f>
        <v>35162372.6238233</v>
      </c>
      <c r="J110" s="155" t="n">
        <f aca="false">high_v2_m!J98</f>
        <v>6943648.31342049</v>
      </c>
      <c r="K110" s="155" t="n">
        <f aca="false">high_v2_m!K98</f>
        <v>6735338.86401787</v>
      </c>
      <c r="L110" s="8" t="n">
        <f aca="false">H110-I110</f>
        <v>1587390.59561977</v>
      </c>
      <c r="M110" s="8" t="n">
        <f aca="false">J110-K110</f>
        <v>208309.449402614</v>
      </c>
      <c r="N110" s="155" t="n">
        <f aca="false">SUM(high_v5_m!C98:J98)</f>
        <v>5856805.20597389</v>
      </c>
      <c r="O110" s="5"/>
      <c r="P110" s="5"/>
      <c r="Q110" s="8" t="n">
        <f aca="false">I110*5.5017049523</f>
        <v>193452999.599106</v>
      </c>
      <c r="R110" s="8"/>
      <c r="S110" s="8"/>
      <c r="T110" s="5"/>
      <c r="U110" s="5"/>
      <c r="V110" s="8" t="n">
        <f aca="false">K110*5.5017049523</f>
        <v>37055847.1835858</v>
      </c>
      <c r="W110" s="8" t="n">
        <f aca="false">M110*5.5017049523</f>
        <v>1146057.12938925</v>
      </c>
      <c r="X110" s="8" t="n">
        <f aca="false">N110*5.1890047538+L110*5.5017049523</f>
        <v>39124344.7570348</v>
      </c>
      <c r="Y110" s="8" t="n">
        <f aca="false">N110*5.1890047538</f>
        <v>30390990.0558791</v>
      </c>
      <c r="Z110" s="8" t="n">
        <f aca="false">L110*5.5017049523</f>
        <v>8733354.70115572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44705973.3136049</v>
      </c>
      <c r="G111" s="157" t="n">
        <f aca="false">high_v2_m!E99+temporary_pension_bonus_high!B99</f>
        <v>42869622.218941</v>
      </c>
      <c r="H111" s="67" t="n">
        <f aca="false">F111-J111</f>
        <v>37536933.9586936</v>
      </c>
      <c r="I111" s="67" t="n">
        <f aca="false">G111-K111</f>
        <v>35915654.0446771</v>
      </c>
      <c r="J111" s="157" t="n">
        <f aca="false">high_v2_m!J99</f>
        <v>7169039.35491132</v>
      </c>
      <c r="K111" s="157" t="n">
        <f aca="false">high_v2_m!K99</f>
        <v>6953968.17426398</v>
      </c>
      <c r="L111" s="67" t="n">
        <f aca="false">H111-I111</f>
        <v>1621279.91401651</v>
      </c>
      <c r="M111" s="67" t="n">
        <f aca="false">J111-K111</f>
        <v>215071.18064734</v>
      </c>
      <c r="N111" s="157" t="n">
        <f aca="false">SUM(high_v5_m!C99:J99)</f>
        <v>4924781.21079262</v>
      </c>
      <c r="O111" s="7"/>
      <c r="P111" s="7"/>
      <c r="Q111" s="67" t="n">
        <f aca="false">I111*5.5017049523</f>
        <v>197597331.722693</v>
      </c>
      <c r="R111" s="67"/>
      <c r="S111" s="67"/>
      <c r="T111" s="7"/>
      <c r="U111" s="7"/>
      <c r="V111" s="67" t="n">
        <f aca="false">K111*5.5017049523</f>
        <v>38258681.1424847</v>
      </c>
      <c r="W111" s="67" t="n">
        <f aca="false">M111*5.5017049523</f>
        <v>1183258.17966448</v>
      </c>
      <c r="X111" s="67" t="n">
        <f aca="false">N111*5.1890047538+L111*5.5017049523</f>
        <v>34474516.846237</v>
      </c>
      <c r="Y111" s="67" t="n">
        <f aca="false">N111*5.1890047538</f>
        <v>25554713.1142278</v>
      </c>
      <c r="Z111" s="67" t="n">
        <f aca="false">L111*5.5017049523</f>
        <v>8919803.73200914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44551336.4701875</v>
      </c>
      <c r="G112" s="157" t="n">
        <f aca="false">high_v2_m!E100+temporary_pension_bonus_high!B100</f>
        <v>42721790.4989647</v>
      </c>
      <c r="H112" s="67" t="n">
        <f aca="false">F112-J112</f>
        <v>37343259.3327737</v>
      </c>
      <c r="I112" s="67" t="n">
        <f aca="false">G112-K112</f>
        <v>35729955.6756734</v>
      </c>
      <c r="J112" s="157" t="n">
        <f aca="false">high_v2_m!J100</f>
        <v>7208077.13741375</v>
      </c>
      <c r="K112" s="157" t="n">
        <f aca="false">high_v2_m!K100</f>
        <v>6991834.82329133</v>
      </c>
      <c r="L112" s="67" t="n">
        <f aca="false">H112-I112</f>
        <v>1613303.65710035</v>
      </c>
      <c r="M112" s="67" t="n">
        <f aca="false">J112-K112</f>
        <v>216242.314122413</v>
      </c>
      <c r="N112" s="157" t="n">
        <f aca="false">SUM(high_v5_m!C100:J100)</f>
        <v>4901080.04285655</v>
      </c>
      <c r="O112" s="7"/>
      <c r="P112" s="7"/>
      <c r="Q112" s="67" t="n">
        <f aca="false">I112*5.5017049523</f>
        <v>196575674.086312</v>
      </c>
      <c r="R112" s="67"/>
      <c r="S112" s="67"/>
      <c r="T112" s="7"/>
      <c r="U112" s="7"/>
      <c r="V112" s="67" t="n">
        <f aca="false">K112*5.5017049523</f>
        <v>38467012.2729655</v>
      </c>
      <c r="W112" s="67" t="n">
        <f aca="false">M112*5.5017049523</f>
        <v>1189701.41050409</v>
      </c>
      <c r="X112" s="67" t="n">
        <f aca="false">N112*5.1890047538+L112*5.5017049523</f>
        <v>34307648.3609696</v>
      </c>
      <c r="Y112" s="67" t="n">
        <f aca="false">N112*5.1890047538</f>
        <v>25431727.6411369</v>
      </c>
      <c r="Z112" s="67" t="n">
        <f aca="false">L112*5.5017049523</f>
        <v>8875920.71983269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45230489.579454</v>
      </c>
      <c r="G113" s="157" t="n">
        <f aca="false">high_v2_m!E101+temporary_pension_bonus_high!B101</f>
        <v>43374110.9338554</v>
      </c>
      <c r="H113" s="67" t="n">
        <f aca="false">F113-J113</f>
        <v>37832978.6112557</v>
      </c>
      <c r="I113" s="67" t="n">
        <f aca="false">G113-K113</f>
        <v>36198525.294703</v>
      </c>
      <c r="J113" s="157" t="n">
        <f aca="false">high_v2_m!J101</f>
        <v>7397510.96819829</v>
      </c>
      <c r="K113" s="157" t="n">
        <f aca="false">high_v2_m!K101</f>
        <v>7175585.63915234</v>
      </c>
      <c r="L113" s="67" t="n">
        <f aca="false">H113-I113</f>
        <v>1634453.31655273</v>
      </c>
      <c r="M113" s="67" t="n">
        <f aca="false">J113-K113</f>
        <v>221925.329045949</v>
      </c>
      <c r="N113" s="157" t="n">
        <f aca="false">SUM(high_v5_m!C101:J101)</f>
        <v>4900438.73479157</v>
      </c>
      <c r="O113" s="7"/>
      <c r="P113" s="7"/>
      <c r="Q113" s="67" t="n">
        <f aca="false">I113*5.5017049523</f>
        <v>199153605.879824</v>
      </c>
      <c r="R113" s="67"/>
      <c r="S113" s="67"/>
      <c r="T113" s="7"/>
      <c r="U113" s="7"/>
      <c r="V113" s="67" t="n">
        <f aca="false">K113*5.5017049523</f>
        <v>39477955.0465772</v>
      </c>
      <c r="W113" s="67" t="n">
        <f aca="false">M113*5.5017049523</f>
        <v>1220967.68185291</v>
      </c>
      <c r="X113" s="67" t="n">
        <f aca="false">N113*5.1890047538+L113*5.5017049523</f>
        <v>34420679.7965204</v>
      </c>
      <c r="Y113" s="67" t="n">
        <f aca="false">N113*5.1890047538</f>
        <v>25428399.8905391</v>
      </c>
      <c r="Z113" s="67" t="n">
        <f aca="false">L113*5.5017049523</f>
        <v>8992279.90598131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45197401.7895988</v>
      </c>
      <c r="G114" s="155" t="n">
        <f aca="false">high_v2_m!E102+temporary_pension_bonus_high!B102</f>
        <v>43342057.6320571</v>
      </c>
      <c r="H114" s="8" t="n">
        <f aca="false">F114-J114</f>
        <v>37695410.4041458</v>
      </c>
      <c r="I114" s="8" t="n">
        <f aca="false">G114-K114</f>
        <v>36065125.9881677</v>
      </c>
      <c r="J114" s="155" t="n">
        <f aca="false">high_v2_m!J102</f>
        <v>7501991.38545296</v>
      </c>
      <c r="K114" s="155" t="n">
        <f aca="false">high_v2_m!K102</f>
        <v>7276931.64388937</v>
      </c>
      <c r="L114" s="8" t="n">
        <f aca="false">H114-I114</f>
        <v>1630284.41597811</v>
      </c>
      <c r="M114" s="8" t="n">
        <f aca="false">J114-K114</f>
        <v>225059.74156359</v>
      </c>
      <c r="N114" s="155" t="n">
        <f aca="false">SUM(high_v5_m!C102:J102)</f>
        <v>5836779.86648342</v>
      </c>
      <c r="O114" s="5"/>
      <c r="P114" s="5"/>
      <c r="Q114" s="8" t="n">
        <f aca="false">I114*5.5017049523</f>
        <v>198419682.254426</v>
      </c>
      <c r="R114" s="8"/>
      <c r="S114" s="8"/>
      <c r="T114" s="5"/>
      <c r="U114" s="5"/>
      <c r="V114" s="8" t="n">
        <f aca="false">K114*5.5017049523</f>
        <v>40035530.8627347</v>
      </c>
      <c r="W114" s="8" t="n">
        <f aca="false">M114*5.5017049523</f>
        <v>1238212.29472376</v>
      </c>
      <c r="X114" s="8" t="n">
        <f aca="false">N114*5.1890047538+L114*5.5017049523</f>
        <v>39256422.3191109</v>
      </c>
      <c r="Y114" s="8" t="n">
        <f aca="false">N114*5.1890047538</f>
        <v>30287078.4740666</v>
      </c>
      <c r="Z114" s="8" t="n">
        <f aca="false">L114*5.5017049523</f>
        <v>8969343.84504429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45984122.6964955</v>
      </c>
      <c r="G115" s="157" t="n">
        <f aca="false">high_v2_m!E103+temporary_pension_bonus_high!B103</f>
        <v>44096213.3135022</v>
      </c>
      <c r="H115" s="67" t="n">
        <f aca="false">F115-J115</f>
        <v>38325452.0375473</v>
      </c>
      <c r="I115" s="67" t="n">
        <f aca="false">G115-K115</f>
        <v>36667302.7743224</v>
      </c>
      <c r="J115" s="157" t="n">
        <f aca="false">high_v2_m!J103</f>
        <v>7658670.65894825</v>
      </c>
      <c r="K115" s="157" t="n">
        <f aca="false">high_v2_m!K103</f>
        <v>7428910.5391798</v>
      </c>
      <c r="L115" s="67" t="n">
        <f aca="false">H115-I115</f>
        <v>1658149.26322486</v>
      </c>
      <c r="M115" s="67" t="n">
        <f aca="false">J115-K115</f>
        <v>229760.119768447</v>
      </c>
      <c r="N115" s="157" t="n">
        <f aca="false">SUM(high_v5_m!C103:J103)</f>
        <v>4907174.61961748</v>
      </c>
      <c r="O115" s="7"/>
      <c r="P115" s="7"/>
      <c r="Q115" s="67" t="n">
        <f aca="false">I115*5.5017049523</f>
        <v>201732681.260973</v>
      </c>
      <c r="R115" s="67"/>
      <c r="S115" s="67"/>
      <c r="T115" s="7"/>
      <c r="U115" s="7"/>
      <c r="V115" s="67" t="n">
        <f aca="false">K115*5.5017049523</f>
        <v>40871673.9035992</v>
      </c>
      <c r="W115" s="67" t="n">
        <f aca="false">M115*5.5017049523</f>
        <v>1264072.38877111</v>
      </c>
      <c r="X115" s="67" t="n">
        <f aca="false">N115*5.1890047538+L115*5.5017049523</f>
        <v>34586000.4420586</v>
      </c>
      <c r="Y115" s="67" t="n">
        <f aca="false">N115*5.1890047538</f>
        <v>25463352.4289218</v>
      </c>
      <c r="Z115" s="67" t="n">
        <f aca="false">L115*5.5017049523</f>
        <v>9122648.01313678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45788076.3866223</v>
      </c>
      <c r="G116" s="157" t="n">
        <f aca="false">high_v2_m!E104+temporary_pension_bonus_high!B104</f>
        <v>43909791.8925574</v>
      </c>
      <c r="H116" s="67" t="n">
        <f aca="false">F116-J116</f>
        <v>38085458.8309405</v>
      </c>
      <c r="I116" s="67" t="n">
        <f aca="false">G116-K116</f>
        <v>36438252.863546</v>
      </c>
      <c r="J116" s="157" t="n">
        <f aca="false">high_v2_m!J104</f>
        <v>7702617.55568179</v>
      </c>
      <c r="K116" s="157" t="n">
        <f aca="false">high_v2_m!K104</f>
        <v>7471539.02901134</v>
      </c>
      <c r="L116" s="67" t="n">
        <f aca="false">H116-I116</f>
        <v>1647205.96739448</v>
      </c>
      <c r="M116" s="67" t="n">
        <f aca="false">J116-K116</f>
        <v>231078.526670453</v>
      </c>
      <c r="N116" s="157" t="n">
        <f aca="false">SUM(high_v5_m!C104:J104)</f>
        <v>4806915.4627194</v>
      </c>
      <c r="O116" s="7"/>
      <c r="P116" s="7"/>
      <c r="Q116" s="67" t="n">
        <f aca="false">I116*5.5017049523</f>
        <v>200472516.232531</v>
      </c>
      <c r="R116" s="67"/>
      <c r="S116" s="67"/>
      <c r="T116" s="7"/>
      <c r="U116" s="7"/>
      <c r="V116" s="67" t="n">
        <f aca="false">K116*5.5017049523</f>
        <v>41106203.2772144</v>
      </c>
      <c r="W116" s="67" t="n">
        <f aca="false">M116*5.5017049523</f>
        <v>1271325.87455302</v>
      </c>
      <c r="X116" s="67" t="n">
        <f aca="false">N116*5.1890047538+L116*5.5017049523</f>
        <v>34005548.415438</v>
      </c>
      <c r="Y116" s="67" t="n">
        <f aca="false">N116*5.1890047538</f>
        <v>24943107.1871657</v>
      </c>
      <c r="Z116" s="67" t="n">
        <f aca="false">L116*5.5017049523</f>
        <v>9062441.22827231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46701257.8770023</v>
      </c>
      <c r="G117" s="157" t="n">
        <f aca="false">high_v2_m!E105+temporary_pension_bonus_high!B105</f>
        <v>44786291.9572009</v>
      </c>
      <c r="H117" s="67" t="n">
        <f aca="false">F117-J117</f>
        <v>38763281.9215008</v>
      </c>
      <c r="I117" s="67" t="n">
        <f aca="false">G117-K117</f>
        <v>37086455.2803645</v>
      </c>
      <c r="J117" s="157" t="n">
        <f aca="false">high_v2_m!J105</f>
        <v>7937975.9555014</v>
      </c>
      <c r="K117" s="157" t="n">
        <f aca="false">high_v2_m!K105</f>
        <v>7699836.67683636</v>
      </c>
      <c r="L117" s="67" t="n">
        <f aca="false">H117-I117</f>
        <v>1676826.64113632</v>
      </c>
      <c r="M117" s="67" t="n">
        <f aca="false">J117-K117</f>
        <v>238139.27866504</v>
      </c>
      <c r="N117" s="157" t="n">
        <f aca="false">SUM(high_v5_m!C105:J105)</f>
        <v>4941299.39085564</v>
      </c>
      <c r="O117" s="7"/>
      <c r="P117" s="7"/>
      <c r="Q117" s="67" t="n">
        <f aca="false">I117*5.5017049523</f>
        <v>204038734.679234</v>
      </c>
      <c r="R117" s="67"/>
      <c r="S117" s="67"/>
      <c r="T117" s="7"/>
      <c r="U117" s="7"/>
      <c r="V117" s="67" t="n">
        <f aca="false">K117*5.5017049523</f>
        <v>42362229.5768518</v>
      </c>
      <c r="W117" s="67" t="n">
        <f aca="false">M117*5.5017049523</f>
        <v>1310172.0487686</v>
      </c>
      <c r="X117" s="67" t="n">
        <f aca="false">N117*5.1890047538+L117*5.5017049523</f>
        <v>34865831.4647872</v>
      </c>
      <c r="Y117" s="67" t="n">
        <f aca="false">N117*5.1890047538</f>
        <v>25640426.029099</v>
      </c>
      <c r="Z117" s="67" t="n">
        <f aca="false">L117*5.5017049523</f>
        <v>9225405.43568826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D1" colorId="64" zoomScale="50" zoomScaleNormal="50" zoomScalePageLayoutView="100" workbookViewId="0">
      <selection pane="topLeft" activeCell="F17" activeCellId="0" sqref="F17"/>
    </sheetView>
  </sheetViews>
  <sheetFormatPr defaultColWidth="9.1914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170</v>
      </c>
      <c r="G1" s="137" t="s">
        <v>171</v>
      </c>
      <c r="H1" s="135"/>
      <c r="I1" s="135"/>
      <c r="J1" s="138" t="s">
        <v>172</v>
      </c>
      <c r="K1" s="138" t="s">
        <v>173</v>
      </c>
      <c r="L1" s="135"/>
      <c r="M1" s="139"/>
      <c r="N1" s="140" t="s">
        <v>174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175</v>
      </c>
      <c r="G2" s="138" t="s">
        <v>176</v>
      </c>
      <c r="H2" s="135"/>
      <c r="I2" s="135"/>
      <c r="J2" s="140"/>
      <c r="K2" s="140"/>
      <c r="L2" s="135"/>
      <c r="M2" s="139"/>
      <c r="N2" s="140" t="s">
        <v>177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178</v>
      </c>
      <c r="B3" s="143"/>
      <c r="C3" s="142" t="s">
        <v>179</v>
      </c>
      <c r="D3" s="142" t="s">
        <v>180</v>
      </c>
      <c r="E3" s="142" t="s">
        <v>181</v>
      </c>
      <c r="F3" s="144" t="s">
        <v>182</v>
      </c>
      <c r="G3" s="144" t="s">
        <v>183</v>
      </c>
      <c r="H3" s="142" t="s">
        <v>184</v>
      </c>
      <c r="I3" s="142" t="s">
        <v>185</v>
      </c>
      <c r="J3" s="144" t="s">
        <v>186</v>
      </c>
      <c r="K3" s="144" t="s">
        <v>187</v>
      </c>
      <c r="L3" s="142" t="s">
        <v>188</v>
      </c>
      <c r="M3" s="145" t="s">
        <v>189</v>
      </c>
      <c r="N3" s="144" t="s">
        <v>190</v>
      </c>
      <c r="O3" s="142" t="s">
        <v>191</v>
      </c>
      <c r="P3" s="143" t="s">
        <v>192</v>
      </c>
      <c r="Q3" s="142" t="s">
        <v>193</v>
      </c>
      <c r="R3" s="142" t="s">
        <v>194</v>
      </c>
      <c r="S3" s="142" t="s">
        <v>195</v>
      </c>
      <c r="T3" s="142" t="s">
        <v>196</v>
      </c>
      <c r="U3" s="143" t="s">
        <v>197</v>
      </c>
      <c r="V3" s="142" t="s">
        <v>198</v>
      </c>
      <c r="W3" s="142" t="s">
        <v>199</v>
      </c>
      <c r="X3" s="142" t="s">
        <v>200</v>
      </c>
      <c r="Y3" s="142" t="s">
        <v>201</v>
      </c>
      <c r="Z3" s="142" t="s">
        <v>202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20193956.1378387</v>
      </c>
      <c r="G34" s="155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5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18733020.4368832</v>
      </c>
      <c r="G35" s="157" t="n">
        <f aca="false">low_v2_m!E23+temporary_pension_bonus_low!B23</f>
        <v>17993589.3911584</v>
      </c>
      <c r="H35" s="67" t="n">
        <f aca="false">F35-J35</f>
        <v>18459696.2423598</v>
      </c>
      <c r="I35" s="67" t="n">
        <f aca="false">G35-K35</f>
        <v>17728464.9224706</v>
      </c>
      <c r="J35" s="157" t="n">
        <f aca="false">low_v2_m!J23</f>
        <v>273324.194523427</v>
      </c>
      <c r="K35" s="157" t="n">
        <f aca="false">low_v2_m!K23</f>
        <v>265124.468687724</v>
      </c>
      <c r="L35" s="67" t="n">
        <f aca="false">H35-I35</f>
        <v>731231.319889166</v>
      </c>
      <c r="M35" s="67" t="n">
        <f aca="false">J35-K35</f>
        <v>8199.72583570279</v>
      </c>
      <c r="N35" s="157" t="n">
        <f aca="false">SUM(low_v5_m!C23:J23)</f>
        <v>3033806.44798729</v>
      </c>
      <c r="O35" s="7"/>
      <c r="P35" s="7"/>
      <c r="Q35" s="67" t="n">
        <f aca="false">I35*5.5017049523</f>
        <v>97536783.2606335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19765455.0546262</v>
      </c>
      <c r="Y35" s="67" t="n">
        <f aca="false">N35*5.1890047538</f>
        <v>15742436.0807152</v>
      </c>
      <c r="Z35" s="67" t="n">
        <f aca="false">L35*5.5017049523</f>
        <v>4023018.97391109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18665346.1013504</v>
      </c>
      <c r="G36" s="157" t="n">
        <f aca="false">low_v2_m!E24+temporary_pension_bonus_low!B24</f>
        <v>17926323.5724724</v>
      </c>
      <c r="H36" s="67" t="n">
        <f aca="false">F36-J36</f>
        <v>18373865.0081292</v>
      </c>
      <c r="I36" s="67" t="n">
        <f aca="false">G36-K36</f>
        <v>17643586.9120478</v>
      </c>
      <c r="J36" s="157" t="n">
        <f aca="false">low_v2_m!J24</f>
        <v>291481.093221241</v>
      </c>
      <c r="K36" s="157" t="n">
        <f aca="false">low_v2_m!K24</f>
        <v>282736.660424604</v>
      </c>
      <c r="L36" s="67" t="n">
        <f aca="false">H36-I36</f>
        <v>730278.096081369</v>
      </c>
      <c r="M36" s="67" t="n">
        <f aca="false">J36-K36</f>
        <v>8744.43279663729</v>
      </c>
      <c r="N36" s="157" t="n">
        <f aca="false">SUM(low_v5_m!C24:J24)</f>
        <v>2994679.94402809</v>
      </c>
      <c r="O36" s="7"/>
      <c r="P36" s="7"/>
      <c r="Q36" s="67" t="n">
        <f aca="false">I36*5.5017049523</f>
        <v>97069809.4903489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19557183.0834383</v>
      </c>
      <c r="Y36" s="67" t="n">
        <f aca="false">N36*5.1890047538</f>
        <v>15539408.4656713</v>
      </c>
      <c r="Z36" s="67" t="n">
        <f aca="false">L36*5.5017049523</f>
        <v>4017774.61776708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18214616.6688419</v>
      </c>
      <c r="G37" s="157" t="n">
        <f aca="false">low_v2_m!E25+temporary_pension_bonus_low!B25</f>
        <v>17491169.6793778</v>
      </c>
      <c r="H37" s="67" t="n">
        <f aca="false">F37-J37</f>
        <v>17913538.4074005</v>
      </c>
      <c r="I37" s="67" t="n">
        <f aca="false">G37-K37</f>
        <v>17199123.7657797</v>
      </c>
      <c r="J37" s="157" t="n">
        <f aca="false">low_v2_m!J25</f>
        <v>301078.261441333</v>
      </c>
      <c r="K37" s="157" t="n">
        <f aca="false">low_v2_m!K25</f>
        <v>292045.913598093</v>
      </c>
      <c r="L37" s="67" t="n">
        <f aca="false">H37-I37</f>
        <v>714414.641620863</v>
      </c>
      <c r="M37" s="67" t="n">
        <f aca="false">J37-K37</f>
        <v>9032.34784323996</v>
      </c>
      <c r="N37" s="157" t="n">
        <f aca="false">SUM(low_v5_m!C25:J25)</f>
        <v>2889578.91712135</v>
      </c>
      <c r="O37" s="7"/>
      <c r="P37" s="7"/>
      <c r="Q37" s="67" t="n">
        <f aca="false">I37*5.5017049523</f>
        <v>94624504.3974106</v>
      </c>
      <c r="R37" s="67"/>
      <c r="S37" s="67"/>
      <c r="T37" s="7"/>
      <c r="U37" s="7"/>
      <c r="V37" s="67" t="n">
        <f aca="false">K37*5.5017049523</f>
        <v>1606750.44914161</v>
      </c>
      <c r="W37" s="67" t="n">
        <f aca="false">M37*5.5017049523</f>
        <v>49693.3128600495</v>
      </c>
      <c r="X37" s="67" t="n">
        <f aca="false">N37*5.1890047538+L37*5.5017049523</f>
        <v>18924537.3092241</v>
      </c>
      <c r="Y37" s="67" t="n">
        <f aca="false">N37*5.1890047538</f>
        <v>14994038.7374229</v>
      </c>
      <c r="Z37" s="67" t="n">
        <f aca="false">L37*5.5017049523</f>
        <v>3930498.57180113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17030842.6336024</v>
      </c>
      <c r="G38" s="155" t="n">
        <f aca="false">low_v2_m!E26+temporary_pension_bonus_low!B26</f>
        <v>16351845.328746</v>
      </c>
      <c r="H38" s="8" t="n">
        <f aca="false">F38-J38</f>
        <v>16724469.3853881</v>
      </c>
      <c r="I38" s="8" t="n">
        <f aca="false">G38-K38</f>
        <v>16054663.2779781</v>
      </c>
      <c r="J38" s="155" t="n">
        <f aca="false">low_v2_m!J26</f>
        <v>306373.248214271</v>
      </c>
      <c r="K38" s="155" t="n">
        <f aca="false">low_v2_m!K26</f>
        <v>297182.050767843</v>
      </c>
      <c r="L38" s="8" t="n">
        <f aca="false">H38-I38</f>
        <v>669806.107409971</v>
      </c>
      <c r="M38" s="8" t="n">
        <f aca="false">J38-K38</f>
        <v>9191.19744642818</v>
      </c>
      <c r="N38" s="155" t="n">
        <f aca="false">SUM(low_v5_m!C26:J26)</f>
        <v>3153547.84553024</v>
      </c>
      <c r="O38" s="5"/>
      <c r="P38" s="5"/>
      <c r="Q38" s="8" t="n">
        <f aca="false">I38*5.5017049523</f>
        <v>88328020.4639613</v>
      </c>
      <c r="R38" s="8"/>
      <c r="S38" s="8"/>
      <c r="T38" s="5"/>
      <c r="U38" s="5"/>
      <c r="V38" s="8" t="n">
        <f aca="false">K38*5.5017049523</f>
        <v>1635007.96044411</v>
      </c>
      <c r="W38" s="8" t="n">
        <f aca="false">M38*5.5017049523</f>
        <v>50567.256508581</v>
      </c>
      <c r="X38" s="8" t="n">
        <f aca="false">N38*5.1890047538+L38*5.5017049523</f>
        <v>20048850.3400104</v>
      </c>
      <c r="Y38" s="8" t="n">
        <f aca="false">N38*5.1890047538</f>
        <v>16363774.7617921</v>
      </c>
      <c r="Z38" s="8" t="n">
        <f aca="false">L38*5.5017049523</f>
        <v>3685075.57821822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19213252.5512176</v>
      </c>
      <c r="G39" s="157" t="n">
        <f aca="false">low_v2_m!E27+temporary_pension_bonus_low!B27</f>
        <v>18445599.3242386</v>
      </c>
      <c r="H39" s="67" t="n">
        <f aca="false">F39-J39</f>
        <v>18854466.9792363</v>
      </c>
      <c r="I39" s="67" t="n">
        <f aca="false">G39-K39</f>
        <v>18097577.3194168</v>
      </c>
      <c r="J39" s="157" t="n">
        <f aca="false">low_v2_m!J27</f>
        <v>358785.571981261</v>
      </c>
      <c r="K39" s="157" t="n">
        <f aca="false">low_v2_m!K27</f>
        <v>348022.004821823</v>
      </c>
      <c r="L39" s="67" t="n">
        <f aca="false">H39-I39</f>
        <v>756889.659819588</v>
      </c>
      <c r="M39" s="67" t="n">
        <f aca="false">J39-K39</f>
        <v>10763.5671594379</v>
      </c>
      <c r="N39" s="157" t="n">
        <f aca="false">SUM(low_v5_m!C27:J27)</f>
        <v>3118207.12022077</v>
      </c>
      <c r="O39" s="7"/>
      <c r="P39" s="7"/>
      <c r="Q39" s="67" t="n">
        <f aca="false">I39*5.5017049523</f>
        <v>99567530.7628673</v>
      </c>
      <c r="R39" s="67"/>
      <c r="S39" s="67"/>
      <c r="T39" s="7"/>
      <c r="U39" s="7"/>
      <c r="V39" s="67" t="n">
        <f aca="false">K39*5.5017049523</f>
        <v>1914714.3874376</v>
      </c>
      <c r="W39" s="67" t="n">
        <f aca="false">M39*5.5017049523</f>
        <v>59217.9707454929</v>
      </c>
      <c r="X39" s="67" t="n">
        <f aca="false">N39*5.1890047538+L39*5.5017049523</f>
        <v>20344575.1599327</v>
      </c>
      <c r="Y39" s="67" t="n">
        <f aca="false">N39*5.1890047538</f>
        <v>16180391.5701586</v>
      </c>
      <c r="Z39" s="67" t="n">
        <f aca="false">L39*5.5017049523</f>
        <v>4164183.58977409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17960493.5580126</v>
      </c>
      <c r="G40" s="157" t="n">
        <f aca="false">low_v2_m!E28+temporary_pension_bonus_low!B28</f>
        <v>17240832.9594579</v>
      </c>
      <c r="H40" s="67" t="n">
        <f aca="false">F40-J40</f>
        <v>17596059.7600806</v>
      </c>
      <c r="I40" s="67" t="n">
        <f aca="false">G40-K40</f>
        <v>16887332.1754638</v>
      </c>
      <c r="J40" s="157" t="n">
        <f aca="false">low_v2_m!J28</f>
        <v>364433.797931994</v>
      </c>
      <c r="K40" s="157" t="n">
        <f aca="false">low_v2_m!K28</f>
        <v>353500.783994035</v>
      </c>
      <c r="L40" s="67" t="n">
        <f aca="false">H40-I40</f>
        <v>708727.584616728</v>
      </c>
      <c r="M40" s="67" t="n">
        <f aca="false">J40-K40</f>
        <v>10933.0139379598</v>
      </c>
      <c r="N40" s="157" t="n">
        <f aca="false">SUM(low_v5_m!C28:J28)</f>
        <v>2764923.50947776</v>
      </c>
      <c r="O40" s="7"/>
      <c r="P40" s="7"/>
      <c r="Q40" s="67" t="n">
        <f aca="false">I40*5.5017049523</f>
        <v>92909119.0608845</v>
      </c>
      <c r="R40" s="67"/>
      <c r="S40" s="67"/>
      <c r="T40" s="7"/>
      <c r="U40" s="7"/>
      <c r="V40" s="67" t="n">
        <f aca="false">K40*5.5017049523</f>
        <v>1944857.01394191</v>
      </c>
      <c r="W40" s="67" t="n">
        <f aca="false">M40*5.5017049523</f>
        <v>60150.2169260383</v>
      </c>
      <c r="X40" s="67" t="n">
        <f aca="false">N40*5.1890047538+L40*5.5017049523</f>
        <v>18246411.2966909</v>
      </c>
      <c r="Y40" s="67" t="n">
        <f aca="false">N40*5.1890047538</f>
        <v>14347201.2345735</v>
      </c>
      <c r="Z40" s="67" t="n">
        <f aca="false">L40*5.5017049523</f>
        <v>3899210.06211747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19966708.1495771</v>
      </c>
      <c r="G41" s="157" t="n">
        <f aca="false">low_v2_m!E29+temporary_pension_bonus_low!B29</f>
        <v>19165594.9664167</v>
      </c>
      <c r="H41" s="67" t="n">
        <f aca="false">F41-J41</f>
        <v>19540847.9861181</v>
      </c>
      <c r="I41" s="67" t="n">
        <f aca="false">G41-K41</f>
        <v>18752510.6078615</v>
      </c>
      <c r="J41" s="157" t="n">
        <f aca="false">low_v2_m!J29</f>
        <v>425860.163458956</v>
      </c>
      <c r="K41" s="157" t="n">
        <f aca="false">low_v2_m!K29</f>
        <v>413084.358555187</v>
      </c>
      <c r="L41" s="67" t="n">
        <f aca="false">H41-I41</f>
        <v>788337.378256638</v>
      </c>
      <c r="M41" s="67" t="n">
        <f aca="false">J41-K41</f>
        <v>12775.8049037686</v>
      </c>
      <c r="N41" s="157" t="n">
        <f aca="false">SUM(low_v5_m!C29:J29)</f>
        <v>3237915.72759761</v>
      </c>
      <c r="O41" s="7"/>
      <c r="P41" s="7"/>
      <c r="Q41" s="67" t="n">
        <f aca="false">I41*5.5017049523</f>
        <v>103170780.47933</v>
      </c>
      <c r="R41" s="67"/>
      <c r="S41" s="67"/>
      <c r="T41" s="7"/>
      <c r="U41" s="7"/>
      <c r="V41" s="67" t="n">
        <f aca="false">K41*5.5017049523</f>
        <v>2272668.26118074</v>
      </c>
      <c r="W41" s="67" t="n">
        <f aca="false">M41*5.5017049523</f>
        <v>70288.7091086823</v>
      </c>
      <c r="X41" s="67" t="n">
        <f aca="false">N41*5.1890047538+L41*5.5017049523</f>
        <v>21138759.7609455</v>
      </c>
      <c r="Y41" s="67" t="n">
        <f aca="false">N41*5.1890047538</f>
        <v>16801560.1029078</v>
      </c>
      <c r="Z41" s="67" t="n">
        <f aca="false">L41*5.5017049523</f>
        <v>4337199.65803774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18708876.0407079</v>
      </c>
      <c r="G42" s="155" t="n">
        <f aca="false">low_v2_m!E30+temporary_pension_bonus_low!B30</f>
        <v>17956564.8333323</v>
      </c>
      <c r="H42" s="8" t="n">
        <f aca="false">F42-J42</f>
        <v>18300312.5069154</v>
      </c>
      <c r="I42" s="8" t="n">
        <f aca="false">G42-K42</f>
        <v>17560258.2055536</v>
      </c>
      <c r="J42" s="155" t="n">
        <f aca="false">low_v2_m!J30</f>
        <v>408563.533792446</v>
      </c>
      <c r="K42" s="155" t="n">
        <f aca="false">low_v2_m!K30</f>
        <v>396306.627778673</v>
      </c>
      <c r="L42" s="8" t="n">
        <f aca="false">H42-I42</f>
        <v>740054.301361833</v>
      </c>
      <c r="M42" s="8" t="n">
        <f aca="false">J42-K42</f>
        <v>12256.9060137735</v>
      </c>
      <c r="N42" s="155" t="n">
        <f aca="false">SUM(low_v5_m!C30:J30)</f>
        <v>3547933.69886135</v>
      </c>
      <c r="O42" s="5"/>
      <c r="P42" s="5"/>
      <c r="Q42" s="8" t="n">
        <f aca="false">I42*5.5017049523</f>
        <v>96611359.533161</v>
      </c>
      <c r="R42" s="8"/>
      <c r="S42" s="8"/>
      <c r="T42" s="5"/>
      <c r="U42" s="5"/>
      <c r="V42" s="8" t="n">
        <f aca="false">K42*5.5017049523</f>
        <v>2180362.13667924</v>
      </c>
      <c r="W42" s="8" t="n">
        <f aca="false">M42*5.5017049523</f>
        <v>67433.8805158531</v>
      </c>
      <c r="X42" s="8" t="n">
        <f aca="false">N42*5.1890047538+L42*5.5017049523</f>
        <v>22481805.2443321</v>
      </c>
      <c r="Y42" s="8" t="n">
        <f aca="false">N42*5.1890047538</f>
        <v>18410244.8295587</v>
      </c>
      <c r="Z42" s="8" t="n">
        <f aca="false">L42*5.5017049523</f>
        <v>4071560.41477331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20442724.2713686</v>
      </c>
      <c r="G43" s="157" t="n">
        <f aca="false">low_v2_m!E31+temporary_pension_bonus_low!B31</f>
        <v>19619288.5341493</v>
      </c>
      <c r="H43" s="67" t="n">
        <f aca="false">F43-J43</f>
        <v>19973707.868903</v>
      </c>
      <c r="I43" s="67" t="n">
        <f aca="false">G43-K43</f>
        <v>19164342.6237578</v>
      </c>
      <c r="J43" s="157" t="n">
        <f aca="false">low_v2_m!J31</f>
        <v>469016.402465545</v>
      </c>
      <c r="K43" s="157" t="n">
        <f aca="false">low_v2_m!K31</f>
        <v>454945.910391578</v>
      </c>
      <c r="L43" s="67" t="n">
        <f aca="false">H43-I43</f>
        <v>809365.24514525</v>
      </c>
      <c r="M43" s="67" t="n">
        <f aca="false">J43-K43</f>
        <v>14070.4920739663</v>
      </c>
      <c r="N43" s="157" t="n">
        <f aca="false">SUM(low_v5_m!C31:J31)</f>
        <v>3301267.7548315</v>
      </c>
      <c r="O43" s="7"/>
      <c r="P43" s="7"/>
      <c r="Q43" s="67" t="n">
        <f aca="false">I43*5.5017049523</f>
        <v>105436558.720702</v>
      </c>
      <c r="R43" s="67"/>
      <c r="S43" s="67"/>
      <c r="T43" s="7"/>
      <c r="U43" s="7"/>
      <c r="V43" s="67" t="n">
        <f aca="false">K43*5.5017049523</f>
        <v>2502978.16822998</v>
      </c>
      <c r="W43" s="67" t="n">
        <f aca="false">M43*5.5017049523</f>
        <v>77411.6959246383</v>
      </c>
      <c r="X43" s="67" t="n">
        <f aca="false">N43*5.1890047538+L43*5.5017049523</f>
        <v>21583182.8508224</v>
      </c>
      <c r="Y43" s="67" t="n">
        <f aca="false">N43*5.1890047538</f>
        <v>17130294.0733873</v>
      </c>
      <c r="Z43" s="67" t="n">
        <f aca="false">L43*5.5017049523</f>
        <v>4452888.77743513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19261424.867644</v>
      </c>
      <c r="G44" s="157" t="n">
        <f aca="false">low_v2_m!E32+temporary_pension_bonus_low!B32</f>
        <v>18484662.3660275</v>
      </c>
      <c r="H44" s="67" t="n">
        <f aca="false">F44-J44</f>
        <v>18803678.443399</v>
      </c>
      <c r="I44" s="67" t="n">
        <f aca="false">G44-K44</f>
        <v>18040648.3345098</v>
      </c>
      <c r="J44" s="157" t="n">
        <f aca="false">low_v2_m!J32</f>
        <v>457746.424245015</v>
      </c>
      <c r="K44" s="157" t="n">
        <f aca="false">low_v2_m!K32</f>
        <v>444014.031517664</v>
      </c>
      <c r="L44" s="67" t="n">
        <f aca="false">H44-I44</f>
        <v>763030.108889155</v>
      </c>
      <c r="M44" s="67" t="n">
        <f aca="false">J44-K44</f>
        <v>13732.3927273505</v>
      </c>
      <c r="N44" s="157" t="n">
        <f aca="false">SUM(low_v5_m!C32:J32)</f>
        <v>2931448.65913843</v>
      </c>
      <c r="O44" s="7"/>
      <c r="P44" s="7"/>
      <c r="Q44" s="67" t="n">
        <f aca="false">I44*5.5017049523</f>
        <v>99254324.2846753</v>
      </c>
      <c r="R44" s="67"/>
      <c r="S44" s="67"/>
      <c r="T44" s="7"/>
      <c r="U44" s="7"/>
      <c r="V44" s="67" t="n">
        <f aca="false">K44*5.5017049523</f>
        <v>2442834.19609142</v>
      </c>
      <c r="W44" s="67" t="n">
        <f aca="false">M44*5.5017049523</f>
        <v>75551.5730749926</v>
      </c>
      <c r="X44" s="67" t="n">
        <f aca="false">N44*5.1890047538+L44*5.5017049523</f>
        <v>19409267.5566194</v>
      </c>
      <c r="Y44" s="67" t="n">
        <f aca="false">N44*5.1890047538</f>
        <v>15211301.02779</v>
      </c>
      <c r="Z44" s="67" t="n">
        <f aca="false">L44*5.5017049523</f>
        <v>4197966.52882947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20852775.7967573</v>
      </c>
      <c r="G45" s="157" t="n">
        <f aca="false">low_v2_m!E33+temporary_pension_bonus_low!B33</f>
        <v>20010752.1869689</v>
      </c>
      <c r="H45" s="67" t="n">
        <f aca="false">F45-J45</f>
        <v>20337106.4304535</v>
      </c>
      <c r="I45" s="67" t="n">
        <f aca="false">G45-K45</f>
        <v>19510552.9016543</v>
      </c>
      <c r="J45" s="157" t="n">
        <f aca="false">low_v2_m!J33</f>
        <v>515669.366303767</v>
      </c>
      <c r="K45" s="157" t="n">
        <f aca="false">low_v2_m!K33</f>
        <v>500199.285314654</v>
      </c>
      <c r="L45" s="67" t="n">
        <f aca="false">H45-I45</f>
        <v>826553.528799292</v>
      </c>
      <c r="M45" s="67" t="n">
        <f aca="false">J45-K45</f>
        <v>15470.0809891131</v>
      </c>
      <c r="N45" s="157" t="n">
        <f aca="false">SUM(low_v5_m!C33:J33)</f>
        <v>3348698.62476718</v>
      </c>
      <c r="O45" s="7"/>
      <c r="P45" s="7"/>
      <c r="Q45" s="67" t="n">
        <f aca="false">I45*5.5017049523</f>
        <v>107341305.521142</v>
      </c>
      <c r="R45" s="67"/>
      <c r="S45" s="67"/>
      <c r="T45" s="7"/>
      <c r="U45" s="7"/>
      <c r="V45" s="67" t="n">
        <f aca="false">K45*5.5017049523</f>
        <v>2751948.88515255</v>
      </c>
      <c r="W45" s="67" t="n">
        <f aca="false">M45*5.5017049523</f>
        <v>85111.8211902855</v>
      </c>
      <c r="X45" s="67" t="n">
        <f aca="false">N45*5.1890047538+L45*5.5017049523</f>
        <v>21923866.7256965</v>
      </c>
      <c r="Y45" s="67" t="n">
        <f aca="false">N45*5.1890047538</f>
        <v>17376413.0829604</v>
      </c>
      <c r="Z45" s="67" t="n">
        <f aca="false">L45*5.5017049523</f>
        <v>4547453.6427361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19693802.4123451</v>
      </c>
      <c r="G46" s="155" t="n">
        <f aca="false">low_v2_m!E34+temporary_pension_bonus_low!B34</f>
        <v>18897181.3986409</v>
      </c>
      <c r="H46" s="8" t="n">
        <f aca="false">F46-J46</f>
        <v>19197925.2682438</v>
      </c>
      <c r="I46" s="8" t="n">
        <f aca="false">G46-K46</f>
        <v>18416180.5688627</v>
      </c>
      <c r="J46" s="155" t="n">
        <f aca="false">low_v2_m!J34</f>
        <v>495877.144101332</v>
      </c>
      <c r="K46" s="155" t="n">
        <f aca="false">low_v2_m!K34</f>
        <v>481000.829778292</v>
      </c>
      <c r="L46" s="8" t="n">
        <f aca="false">H46-I46</f>
        <v>781744.699381117</v>
      </c>
      <c r="M46" s="8" t="n">
        <f aca="false">J46-K46</f>
        <v>14876.31432304</v>
      </c>
      <c r="N46" s="155" t="n">
        <f aca="false">SUM(low_v5_m!C34:J34)</f>
        <v>3688603.28093408</v>
      </c>
      <c r="O46" s="5"/>
      <c r="P46" s="5"/>
      <c r="Q46" s="8" t="n">
        <f aca="false">I46*5.5017049523</f>
        <v>101320391.838163</v>
      </c>
      <c r="R46" s="8"/>
      <c r="S46" s="8"/>
      <c r="T46" s="5"/>
      <c r="U46" s="5"/>
      <c r="V46" s="8" t="n">
        <f aca="false">K46*5.5017049523</f>
        <v>2646324.64725164</v>
      </c>
      <c r="W46" s="8" t="n">
        <f aca="false">M46*5.5017049523</f>
        <v>81845.0921830403</v>
      </c>
      <c r="X46" s="8" t="n">
        <f aca="false">N46*5.1890047538+L46*5.5017049523</f>
        <v>23441108.6436686</v>
      </c>
      <c r="Y46" s="8" t="n">
        <f aca="false">N46*5.1890047538</f>
        <v>19140179.9596492</v>
      </c>
      <c r="Z46" s="8" t="n">
        <f aca="false">L46*5.5017049523</f>
        <v>4300928.68401936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21786081.6993287</v>
      </c>
      <c r="G47" s="157" t="n">
        <f aca="false">low_v2_m!E35+temporary_pension_bonus_low!B35</f>
        <v>20903833.7310384</v>
      </c>
      <c r="H47" s="67" t="n">
        <f aca="false">F47-J47</f>
        <v>21216748.1191875</v>
      </c>
      <c r="I47" s="67" t="n">
        <f aca="false">G47-K47</f>
        <v>20351580.1583014</v>
      </c>
      <c r="J47" s="157" t="n">
        <f aca="false">low_v2_m!J35</f>
        <v>569333.580141222</v>
      </c>
      <c r="K47" s="157" t="n">
        <f aca="false">low_v2_m!K35</f>
        <v>552253.572736986</v>
      </c>
      <c r="L47" s="67" t="n">
        <f aca="false">H47-I47</f>
        <v>865167.96088608</v>
      </c>
      <c r="M47" s="67" t="n">
        <f aca="false">J47-K47</f>
        <v>17080.0074042367</v>
      </c>
      <c r="N47" s="157" t="n">
        <f aca="false">SUM(low_v5_m!C35:J35)</f>
        <v>3496031.33249924</v>
      </c>
      <c r="O47" s="7"/>
      <c r="P47" s="7"/>
      <c r="Q47" s="67" t="n">
        <f aca="false">I47*5.5017049523</f>
        <v>111968389.344057</v>
      </c>
      <c r="R47" s="67"/>
      <c r="S47" s="67"/>
      <c r="T47" s="7"/>
      <c r="U47" s="7"/>
      <c r="V47" s="67" t="n">
        <f aca="false">K47*5.5017049523</f>
        <v>3038336.21605244</v>
      </c>
      <c r="W47" s="67" t="n">
        <f aca="false">M47*5.5017049523</f>
        <v>93969.1613212097</v>
      </c>
      <c r="X47" s="67" t="n">
        <f aca="false">N47*5.1890047538+L47*5.5017049523</f>
        <v>22900822.0587506</v>
      </c>
      <c r="Y47" s="67" t="n">
        <f aca="false">N47*5.1890047538</f>
        <v>18140923.2037723</v>
      </c>
      <c r="Z47" s="67" t="n">
        <f aca="false">L47*5.5017049523</f>
        <v>4759898.85497824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20702917.7057342</v>
      </c>
      <c r="G48" s="157" t="n">
        <f aca="false">low_v2_m!E36+temporary_pension_bonus_low!B36</f>
        <v>19863428.0466969</v>
      </c>
      <c r="H48" s="67" t="n">
        <f aca="false">F48-J48</f>
        <v>20143364.4764058</v>
      </c>
      <c r="I48" s="67" t="n">
        <f aca="false">G48-K48</f>
        <v>19320661.4142484</v>
      </c>
      <c r="J48" s="157" t="n">
        <f aca="false">low_v2_m!J36</f>
        <v>559553.229328419</v>
      </c>
      <c r="K48" s="157" t="n">
        <f aca="false">low_v2_m!K36</f>
        <v>542766.632448567</v>
      </c>
      <c r="L48" s="67" t="n">
        <f aca="false">H48-I48</f>
        <v>822703.062157441</v>
      </c>
      <c r="M48" s="67" t="n">
        <f aca="false">J48-K48</f>
        <v>16786.5968798526</v>
      </c>
      <c r="N48" s="157" t="n">
        <f aca="false">SUM(low_v5_m!C36:J36)</f>
        <v>3217326.78571111</v>
      </c>
      <c r="O48" s="7"/>
      <c r="P48" s="7"/>
      <c r="Q48" s="67" t="n">
        <f aca="false">I48*5.5017049523</f>
        <v>106296578.584482</v>
      </c>
      <c r="R48" s="67"/>
      <c r="S48" s="67"/>
      <c r="T48" s="7"/>
      <c r="U48" s="7"/>
      <c r="V48" s="67" t="n">
        <f aca="false">K48*5.5017049523</f>
        <v>2986141.86968547</v>
      </c>
      <c r="W48" s="67" t="n">
        <f aca="false">M48*5.5017049523</f>
        <v>92354.9031861487</v>
      </c>
      <c r="X48" s="67" t="n">
        <f aca="false">N48*5.1890047538+L48*5.5017049523</f>
        <v>21220993.496927</v>
      </c>
      <c r="Y48" s="67" t="n">
        <f aca="false">N48*5.1890047538</f>
        <v>16694723.985583</v>
      </c>
      <c r="Z48" s="67" t="n">
        <f aca="false">L48*5.5017049523</f>
        <v>4526269.51134397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22631993.8667582</v>
      </c>
      <c r="G49" s="157" t="n">
        <f aca="false">low_v2_m!E37+temporary_pension_bonus_low!B37</f>
        <v>21712735.9380044</v>
      </c>
      <c r="H49" s="67" t="n">
        <f aca="false">F49-J49</f>
        <v>22001441.0363577</v>
      </c>
      <c r="I49" s="67" t="n">
        <f aca="false">G49-K49</f>
        <v>21101099.692516</v>
      </c>
      <c r="J49" s="157" t="n">
        <f aca="false">low_v2_m!J37</f>
        <v>630552.830400438</v>
      </c>
      <c r="K49" s="157" t="n">
        <f aca="false">low_v2_m!K37</f>
        <v>611636.245488425</v>
      </c>
      <c r="L49" s="67" t="n">
        <f aca="false">H49-I49</f>
        <v>900341.343841765</v>
      </c>
      <c r="M49" s="67" t="n">
        <f aca="false">J49-K49</f>
        <v>18916.584912013</v>
      </c>
      <c r="N49" s="157" t="n">
        <f aca="false">SUM(low_v5_m!C37:J37)</f>
        <v>3621480.42783758</v>
      </c>
      <c r="O49" s="7"/>
      <c r="P49" s="7"/>
      <c r="Q49" s="67" t="n">
        <f aca="false">I49*5.5017049523</f>
        <v>116092024.677291</v>
      </c>
      <c r="R49" s="67"/>
      <c r="S49" s="67"/>
      <c r="T49" s="7"/>
      <c r="U49" s="7"/>
      <c r="V49" s="67" t="n">
        <f aca="false">K49*5.5017049523</f>
        <v>3365042.16080984</v>
      </c>
      <c r="W49" s="67" t="n">
        <f aca="false">M49*5.5017049523</f>
        <v>104073.468891026</v>
      </c>
      <c r="X49" s="67" t="n">
        <f aca="false">N49*5.1890047538+L49*5.5017049523</f>
        <v>23745291.5860175</v>
      </c>
      <c r="Y49" s="67" t="n">
        <f aca="false">N49*5.1890047538</f>
        <v>18791879.1558429</v>
      </c>
      <c r="Z49" s="67" t="n">
        <f aca="false">L49*5.5017049523</f>
        <v>4953412.43017468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21665105.4705776</v>
      </c>
      <c r="G50" s="155" t="n">
        <f aca="false">low_v2_m!E38+temporary_pension_bonus_low!B38</f>
        <v>20783998.6806932</v>
      </c>
      <c r="H50" s="8" t="n">
        <f aca="false">F50-J50</f>
        <v>21038795.0703502</v>
      </c>
      <c r="I50" s="8" t="n">
        <f aca="false">G50-K50</f>
        <v>20176477.5924726</v>
      </c>
      <c r="J50" s="155" t="n">
        <f aca="false">low_v2_m!J38</f>
        <v>626310.400227473</v>
      </c>
      <c r="K50" s="155" t="n">
        <f aca="false">low_v2_m!K38</f>
        <v>607521.088220648</v>
      </c>
      <c r="L50" s="8" t="n">
        <f aca="false">H50-I50</f>
        <v>862317.477877572</v>
      </c>
      <c r="M50" s="8" t="n">
        <f aca="false">J50-K50</f>
        <v>18789.3120068243</v>
      </c>
      <c r="N50" s="155" t="n">
        <f aca="false">SUM(low_v5_m!C38:J38)</f>
        <v>4055228.51764837</v>
      </c>
      <c r="O50" s="5"/>
      <c r="P50" s="5"/>
      <c r="Q50" s="8" t="n">
        <f aca="false">I50*5.5017049523</f>
        <v>111005026.690476</v>
      </c>
      <c r="R50" s="8"/>
      <c r="S50" s="8"/>
      <c r="T50" s="5"/>
      <c r="U50" s="5"/>
      <c r="V50" s="8" t="n">
        <f aca="false">K50*5.5017049523</f>
        <v>3342401.77969023</v>
      </c>
      <c r="W50" s="8" t="n">
        <f aca="false">M50*5.5017049523</f>
        <v>103373.250918255</v>
      </c>
      <c r="X50" s="8" t="n">
        <f aca="false">N50*5.1890047538+L50*5.5017049523</f>
        <v>25786816.3943166</v>
      </c>
      <c r="Y50" s="8" t="n">
        <f aca="false">N50*5.1890047538</f>
        <v>21042600.0558227</v>
      </c>
      <c r="Z50" s="8" t="n">
        <f aca="false">L50*5.5017049523</f>
        <v>4744216.33849388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23609258.8519751</v>
      </c>
      <c r="G51" s="157" t="n">
        <f aca="false">low_v2_m!E39+temporary_pension_bonus_low!B39</f>
        <v>22646951.3782486</v>
      </c>
      <c r="H51" s="67" t="n">
        <f aca="false">F51-J51</f>
        <v>22928427.6344676</v>
      </c>
      <c r="I51" s="67" t="n">
        <f aca="false">G51-K51</f>
        <v>21986545.0972663</v>
      </c>
      <c r="J51" s="157" t="n">
        <f aca="false">low_v2_m!J39</f>
        <v>680831.217507458</v>
      </c>
      <c r="K51" s="157" t="n">
        <f aca="false">low_v2_m!K39</f>
        <v>660406.280982234</v>
      </c>
      <c r="L51" s="67" t="n">
        <f aca="false">H51-I51</f>
        <v>941882.537201278</v>
      </c>
      <c r="M51" s="67" t="n">
        <f aca="false">J51-K51</f>
        <v>20424.9365252237</v>
      </c>
      <c r="N51" s="157" t="n">
        <f aca="false">SUM(low_v5_m!C39:J39)</f>
        <v>3698436.79390612</v>
      </c>
      <c r="O51" s="7"/>
      <c r="P51" s="7"/>
      <c r="Q51" s="67" t="n">
        <f aca="false">I51*5.5017049523</f>
        <v>120963484.045598</v>
      </c>
      <c r="R51" s="67"/>
      <c r="S51" s="67"/>
      <c r="T51" s="7"/>
      <c r="U51" s="7"/>
      <c r="V51" s="67" t="n">
        <f aca="false">K51*5.5017049523</f>
        <v>3633360.50660998</v>
      </c>
      <c r="W51" s="67" t="n">
        <f aca="false">M51*5.5017049523</f>
        <v>112371.974431236</v>
      </c>
      <c r="X51" s="67" t="n">
        <f aca="false">N51*5.1890047538+L51*5.5017049523</f>
        <v>24373165.9246128</v>
      </c>
      <c r="Y51" s="67" t="n">
        <f aca="false">N51*5.1890047538</f>
        <v>19191206.1052077</v>
      </c>
      <c r="Z51" s="67" t="n">
        <f aca="false">L51*5.5017049523</f>
        <v>5181959.81940516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22763642.4137748</v>
      </c>
      <c r="G52" s="157" t="n">
        <f aca="false">low_v2_m!E40+temporary_pension_bonus_low!B40</f>
        <v>21834109.7232666</v>
      </c>
      <c r="H52" s="67" t="n">
        <f aca="false">F52-J52</f>
        <v>22088292.9545705</v>
      </c>
      <c r="I52" s="67" t="n">
        <f aca="false">G52-K52</f>
        <v>21179020.7478385</v>
      </c>
      <c r="J52" s="157" t="n">
        <f aca="false">low_v2_m!J40</f>
        <v>675349.459204205</v>
      </c>
      <c r="K52" s="157" t="n">
        <f aca="false">low_v2_m!K40</f>
        <v>655088.975428079</v>
      </c>
      <c r="L52" s="67" t="n">
        <f aca="false">H52-I52</f>
        <v>909272.206732009</v>
      </c>
      <c r="M52" s="67" t="n">
        <f aca="false">J52-K52</f>
        <v>20260.4837761263</v>
      </c>
      <c r="N52" s="157" t="n">
        <f aca="false">SUM(low_v5_m!C40:J40)</f>
        <v>3436793.78802337</v>
      </c>
      <c r="O52" s="7"/>
      <c r="P52" s="7"/>
      <c r="Q52" s="67" t="n">
        <f aca="false">I52*5.5017049523</f>
        <v>116520723.333248</v>
      </c>
      <c r="R52" s="67"/>
      <c r="S52" s="67"/>
      <c r="T52" s="7"/>
      <c r="U52" s="7"/>
      <c r="V52" s="67" t="n">
        <f aca="false">K52*5.5017049523</f>
        <v>3604106.26030979</v>
      </c>
      <c r="W52" s="67" t="n">
        <f aca="false">M52*5.5017049523</f>
        <v>111467.203927108</v>
      </c>
      <c r="X52" s="67" t="n">
        <f aca="false">N52*5.1890047538+L52*5.5017049523</f>
        <v>22836086.7066498</v>
      </c>
      <c r="Y52" s="67" t="n">
        <f aca="false">N52*5.1890047538</f>
        <v>17833539.3038836</v>
      </c>
      <c r="Z52" s="67" t="n">
        <f aca="false">L52*5.5017049523</f>
        <v>5002547.40276624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24511477.2699433</v>
      </c>
      <c r="G53" s="157" t="n">
        <f aca="false">low_v2_m!E41+temporary_pension_bonus_low!B41</f>
        <v>23509625.9938477</v>
      </c>
      <c r="H53" s="67" t="n">
        <f aca="false">F53-J53</f>
        <v>23716995.4338574</v>
      </c>
      <c r="I53" s="67" t="n">
        <f aca="false">G53-K53</f>
        <v>22738978.6128444</v>
      </c>
      <c r="J53" s="157" t="n">
        <f aca="false">low_v2_m!J41</f>
        <v>794481.836085942</v>
      </c>
      <c r="K53" s="157" t="n">
        <f aca="false">low_v2_m!K41</f>
        <v>770647.381003363</v>
      </c>
      <c r="L53" s="67" t="n">
        <f aca="false">H53-I53</f>
        <v>978016.821013026</v>
      </c>
      <c r="M53" s="67" t="n">
        <f aca="false">J53-K53</f>
        <v>23834.4550825781</v>
      </c>
      <c r="N53" s="157" t="n">
        <f aca="false">SUM(low_v5_m!C41:J41)</f>
        <v>3813028.4552627</v>
      </c>
      <c r="O53" s="7"/>
      <c r="P53" s="7"/>
      <c r="Q53" s="67" t="n">
        <f aca="false">I53*5.5017049523</f>
        <v>125103151.24453</v>
      </c>
      <c r="R53" s="67"/>
      <c r="S53" s="67"/>
      <c r="T53" s="7"/>
      <c r="U53" s="7"/>
      <c r="V53" s="67" t="n">
        <f aca="false">K53*5.5017049523</f>
        <v>4239874.51254323</v>
      </c>
      <c r="W53" s="67" t="n">
        <f aca="false">M53*5.5017049523</f>
        <v>131130.139563192</v>
      </c>
      <c r="X53" s="67" t="n">
        <f aca="false">N53*5.1890047538+L53*5.5017049523</f>
        <v>25166582.7683329</v>
      </c>
      <c r="Y53" s="67" t="n">
        <f aca="false">N53*5.1890047538</f>
        <v>19785822.7807328</v>
      </c>
      <c r="Z53" s="67" t="n">
        <f aca="false">L53*5.5017049523</f>
        <v>5380759.98760007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23819075.7918023</v>
      </c>
      <c r="G54" s="155" t="n">
        <f aca="false">low_v2_m!E42+temporary_pension_bonus_low!B42</f>
        <v>22843977.021054</v>
      </c>
      <c r="H54" s="8" t="n">
        <f aca="false">F54-J54</f>
        <v>22968779.2130254</v>
      </c>
      <c r="I54" s="8" t="n">
        <f aca="false">G54-K54</f>
        <v>22019189.3396403</v>
      </c>
      <c r="J54" s="155" t="n">
        <f aca="false">low_v2_m!J42</f>
        <v>850296.578776988</v>
      </c>
      <c r="K54" s="155" t="n">
        <f aca="false">low_v2_m!K42</f>
        <v>824787.681413678</v>
      </c>
      <c r="L54" s="8" t="n">
        <f aca="false">H54-I54</f>
        <v>949589.873385083</v>
      </c>
      <c r="M54" s="8" t="n">
        <f aca="false">J54-K54</f>
        <v>25508.8973633096</v>
      </c>
      <c r="N54" s="155" t="n">
        <f aca="false">SUM(low_v5_m!C42:J42)</f>
        <v>4400064.64766255</v>
      </c>
      <c r="O54" s="5"/>
      <c r="P54" s="5"/>
      <c r="Q54" s="8" t="n">
        <f aca="false">I54*5.5017049523</f>
        <v>121143083.03553</v>
      </c>
      <c r="R54" s="8"/>
      <c r="S54" s="8"/>
      <c r="T54" s="5"/>
      <c r="U54" s="5"/>
      <c r="V54" s="8" t="n">
        <f aca="false">K54*5.5017049523</f>
        <v>4537738.47142967</v>
      </c>
      <c r="W54" s="8" t="n">
        <f aca="false">M54*5.5017049523</f>
        <v>140342.426951433</v>
      </c>
      <c r="X54" s="8" t="n">
        <f aca="false">N54*5.1890047538+L54*5.5017049523</f>
        <v>28056319.682805</v>
      </c>
      <c r="Y54" s="8" t="n">
        <f aca="false">N54*5.1890047538</f>
        <v>22831956.3737483</v>
      </c>
      <c r="Z54" s="8" t="n">
        <f aca="false">L54*5.5017049523</f>
        <v>5224363.30905664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25566486.1507846</v>
      </c>
      <c r="G55" s="157" t="n">
        <f aca="false">low_v2_m!E43+temporary_pension_bonus_low!B43</f>
        <v>24518139.5923194</v>
      </c>
      <c r="H55" s="67" t="n">
        <f aca="false">F55-J55</f>
        <v>24549549.852433</v>
      </c>
      <c r="I55" s="67" t="n">
        <f aca="false">G55-K55</f>
        <v>23531711.3829183</v>
      </c>
      <c r="J55" s="157" t="n">
        <f aca="false">low_v2_m!J43</f>
        <v>1016936.29835167</v>
      </c>
      <c r="K55" s="157" t="n">
        <f aca="false">low_v2_m!K43</f>
        <v>986428.209401117</v>
      </c>
      <c r="L55" s="67" t="n">
        <f aca="false">H55-I55</f>
        <v>1017838.46951466</v>
      </c>
      <c r="M55" s="67" t="n">
        <f aca="false">J55-K55</f>
        <v>30508.0889505499</v>
      </c>
      <c r="N55" s="157" t="n">
        <f aca="false">SUM(low_v5_m!C43:J43)</f>
        <v>4002628.90198383</v>
      </c>
      <c r="O55" s="7"/>
      <c r="P55" s="7"/>
      <c r="Q55" s="67" t="n">
        <f aca="false">I55*5.5017049523</f>
        <v>129464533.051496</v>
      </c>
      <c r="R55" s="67"/>
      <c r="S55" s="67"/>
      <c r="T55" s="7"/>
      <c r="U55" s="7"/>
      <c r="V55" s="67" t="n">
        <f aca="false">K55*5.5017049523</f>
        <v>5427036.96475055</v>
      </c>
      <c r="W55" s="67" t="n">
        <f aca="false">M55*5.5017049523</f>
        <v>167846.50406445</v>
      </c>
      <c r="X55" s="67" t="n">
        <f aca="false">N55*5.1890047538+L55*5.5017049523</f>
        <v>26369507.3484617</v>
      </c>
      <c r="Y55" s="67" t="n">
        <f aca="false">N55*5.1890047538</f>
        <v>20769660.4000914</v>
      </c>
      <c r="Z55" s="67" t="n">
        <f aca="false">L55*5.5017049523</f>
        <v>5599846.94837028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24823648.4076619</v>
      </c>
      <c r="G56" s="157" t="n">
        <f aca="false">low_v2_m!E44+temporary_pension_bonus_low!B44</f>
        <v>23804841.111119</v>
      </c>
      <c r="H56" s="67" t="n">
        <f aca="false">F56-J56</f>
        <v>23784198.2802536</v>
      </c>
      <c r="I56" s="67" t="n">
        <f aca="false">G56-K56</f>
        <v>22796574.487533</v>
      </c>
      <c r="J56" s="157" t="n">
        <f aca="false">low_v2_m!J44</f>
        <v>1039450.12740832</v>
      </c>
      <c r="K56" s="157" t="n">
        <f aca="false">low_v2_m!K44</f>
        <v>1008266.62358607</v>
      </c>
      <c r="L56" s="67" t="n">
        <f aca="false">H56-I56</f>
        <v>987623.792720649</v>
      </c>
      <c r="M56" s="67" t="n">
        <f aca="false">J56-K56</f>
        <v>31183.5038222497</v>
      </c>
      <c r="N56" s="157" t="n">
        <f aca="false">SUM(low_v5_m!C44:J44)</f>
        <v>3715334.90499585</v>
      </c>
      <c r="O56" s="7"/>
      <c r="P56" s="7"/>
      <c r="Q56" s="67" t="n">
        <f aca="false">I56*5.5017049523</f>
        <v>125420026.753536</v>
      </c>
      <c r="R56" s="67"/>
      <c r="S56" s="67"/>
      <c r="T56" s="7"/>
      <c r="U56" s="7"/>
      <c r="V56" s="67" t="n">
        <f aca="false">K56*5.5017049523</f>
        <v>5547185.47622228</v>
      </c>
      <c r="W56" s="67" t="n">
        <f aca="false">M56*5.5017049523</f>
        <v>171562.437408937</v>
      </c>
      <c r="X56" s="67" t="n">
        <f aca="false">N56*5.1890047538+L56*5.5017049523</f>
        <v>24712505.1954031</v>
      </c>
      <c r="Y56" s="67" t="n">
        <f aca="false">N56*5.1890047538</f>
        <v>19278890.4839826</v>
      </c>
      <c r="Z56" s="67" t="n">
        <f aca="false">L56*5.5017049523</f>
        <v>5433614.71142051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26438809.8686367</v>
      </c>
      <c r="G57" s="157" t="n">
        <f aca="false">low_v2_m!E45+temporary_pension_bonus_low!B45</f>
        <v>25352015.0976641</v>
      </c>
      <c r="H57" s="67" t="n">
        <f aca="false">F57-J57</f>
        <v>25233033.4432583</v>
      </c>
      <c r="I57" s="67" t="n">
        <f aca="false">G57-K57</f>
        <v>24182411.965047</v>
      </c>
      <c r="J57" s="157" t="n">
        <f aca="false">low_v2_m!J45</f>
        <v>1205776.42537844</v>
      </c>
      <c r="K57" s="157" t="n">
        <f aca="false">low_v2_m!K45</f>
        <v>1169603.13261709</v>
      </c>
      <c r="L57" s="67" t="n">
        <f aca="false">H57-I57</f>
        <v>1050621.47821129</v>
      </c>
      <c r="M57" s="67" t="n">
        <f aca="false">J57-K57</f>
        <v>36173.2927613531</v>
      </c>
      <c r="N57" s="157" t="n">
        <f aca="false">SUM(low_v5_m!C45:J45)</f>
        <v>4017286.43052606</v>
      </c>
      <c r="O57" s="7"/>
      <c r="P57" s="7"/>
      <c r="Q57" s="67" t="n">
        <f aca="false">I57*5.5017049523</f>
        <v>133044495.666658</v>
      </c>
      <c r="R57" s="67"/>
      <c r="S57" s="67"/>
      <c r="T57" s="7"/>
      <c r="U57" s="7"/>
      <c r="V57" s="67" t="n">
        <f aca="false">K57*5.5017049523</f>
        <v>6434811.34694502</v>
      </c>
      <c r="W57" s="67" t="n">
        <f aca="false">M57*5.5017049523</f>
        <v>199014.783926134</v>
      </c>
      <c r="X57" s="67" t="n">
        <f aca="false">N57*5.1890047538+L57*5.5017049523</f>
        <v>26625927.7750438</v>
      </c>
      <c r="Y57" s="67" t="n">
        <f aca="false">N57*5.1890047538</f>
        <v>20845718.385376</v>
      </c>
      <c r="Z57" s="67" t="n">
        <f aca="false">L57*5.5017049523</f>
        <v>5780209.38966779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26081741.8460639</v>
      </c>
      <c r="G58" s="155" t="n">
        <f aca="false">low_v2_m!E46+temporary_pension_bonus_low!B46</f>
        <v>25008902.7237381</v>
      </c>
      <c r="H58" s="8" t="n">
        <f aca="false">F58-J58</f>
        <v>24787767.456913</v>
      </c>
      <c r="I58" s="8" t="n">
        <f aca="false">G58-K58</f>
        <v>23753747.5662617</v>
      </c>
      <c r="J58" s="155" t="n">
        <f aca="false">low_v2_m!J46</f>
        <v>1293974.38915095</v>
      </c>
      <c r="K58" s="155" t="n">
        <f aca="false">low_v2_m!K46</f>
        <v>1255155.15747642</v>
      </c>
      <c r="L58" s="8" t="n">
        <f aca="false">H58-I58</f>
        <v>1034019.89065123</v>
      </c>
      <c r="M58" s="8" t="n">
        <f aca="false">J58-K58</f>
        <v>38819.2316745287</v>
      </c>
      <c r="N58" s="155" t="n">
        <f aca="false">SUM(low_v5_m!C46:J46)</f>
        <v>4708316.93940387</v>
      </c>
      <c r="O58" s="5"/>
      <c r="P58" s="5"/>
      <c r="Q58" s="8" t="n">
        <f aca="false">I58*5.5017049523</f>
        <v>130686110.620986</v>
      </c>
      <c r="R58" s="8"/>
      <c r="S58" s="8"/>
      <c r="T58" s="5"/>
      <c r="U58" s="5"/>
      <c r="V58" s="8" t="n">
        <f aca="false">K58*5.5017049523</f>
        <v>6905493.34579289</v>
      </c>
      <c r="W58" s="8" t="n">
        <f aca="false">M58*5.5017049523</f>
        <v>213571.959148235</v>
      </c>
      <c r="X58" s="8" t="n">
        <f aca="false">N58*5.1890047538+L58*5.5017049523</f>
        <v>30120351.3341363</v>
      </c>
      <c r="Y58" s="8" t="n">
        <f aca="false">N58*5.1890047538</f>
        <v>24431478.9809637</v>
      </c>
      <c r="Z58" s="8" t="n">
        <f aca="false">L58*5.5017049523</f>
        <v>5688872.35317255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27788117.7573047</v>
      </c>
      <c r="G59" s="157" t="n">
        <f aca="false">low_v2_m!E47+temporary_pension_bonus_low!B47</f>
        <v>26643328.2180846</v>
      </c>
      <c r="H59" s="67" t="n">
        <f aca="false">F59-J59</f>
        <v>26317879.793516</v>
      </c>
      <c r="I59" s="67" t="n">
        <f aca="false">G59-K59</f>
        <v>25217197.3932096</v>
      </c>
      <c r="J59" s="157" t="n">
        <f aca="false">low_v2_m!J47</f>
        <v>1470237.96378873</v>
      </c>
      <c r="K59" s="157" t="n">
        <f aca="false">low_v2_m!K47</f>
        <v>1426130.82487507</v>
      </c>
      <c r="L59" s="67" t="n">
        <f aca="false">H59-I59</f>
        <v>1100682.40030643</v>
      </c>
      <c r="M59" s="67" t="n">
        <f aca="false">J59-K59</f>
        <v>44107.1389136617</v>
      </c>
      <c r="N59" s="157" t="n">
        <f aca="false">SUM(low_v5_m!C47:J47)</f>
        <v>4289031.39984777</v>
      </c>
      <c r="O59" s="7"/>
      <c r="P59" s="7"/>
      <c r="Q59" s="67" t="n">
        <f aca="false">I59*5.5017049523</f>
        <v>138737579.781348</v>
      </c>
      <c r="R59" s="67"/>
      <c r="S59" s="67"/>
      <c r="T59" s="7"/>
      <c r="U59" s="7"/>
      <c r="V59" s="67" t="n">
        <f aca="false">K59*5.5017049523</f>
        <v>7846151.02184285</v>
      </c>
      <c r="W59" s="67" t="n">
        <f aca="false">M59*5.5017049523</f>
        <v>242664.464593077</v>
      </c>
      <c r="X59" s="67" t="n">
        <f aca="false">N59*5.1890047538+L59*5.5017049523</f>
        <v>28311434.1356829</v>
      </c>
      <c r="Y59" s="67" t="n">
        <f aca="false">N59*5.1890047538</f>
        <v>22255804.3230075</v>
      </c>
      <c r="Z59" s="67" t="n">
        <f aca="false">L59*5.5017049523</f>
        <v>6055629.81267534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27396104.8983267</v>
      </c>
      <c r="G60" s="157" t="n">
        <f aca="false">low_v2_m!E48+temporary_pension_bonus_low!B48</f>
        <v>26267434.660711</v>
      </c>
      <c r="H60" s="67" t="n">
        <f aca="false">F60-J60</f>
        <v>25884185.9461076</v>
      </c>
      <c r="I60" s="67" t="n">
        <f aca="false">G60-K60</f>
        <v>24800873.2770585</v>
      </c>
      <c r="J60" s="157" t="n">
        <f aca="false">low_v2_m!J48</f>
        <v>1511918.95221916</v>
      </c>
      <c r="K60" s="157" t="n">
        <f aca="false">low_v2_m!K48</f>
        <v>1466561.38365258</v>
      </c>
      <c r="L60" s="67" t="n">
        <f aca="false">H60-I60</f>
        <v>1083312.66904912</v>
      </c>
      <c r="M60" s="67" t="n">
        <f aca="false">J60-K60</f>
        <v>45357.5685665747</v>
      </c>
      <c r="N60" s="157" t="n">
        <f aca="false">SUM(low_v5_m!C48:J48)</f>
        <v>4132042.66826314</v>
      </c>
      <c r="O60" s="7"/>
      <c r="P60" s="7"/>
      <c r="Q60" s="67" t="n">
        <f aca="false">I60*5.5017049523</f>
        <v>136447087.329757</v>
      </c>
      <c r="R60" s="67"/>
      <c r="S60" s="67"/>
      <c r="T60" s="7"/>
      <c r="U60" s="7"/>
      <c r="V60" s="67" t="n">
        <f aca="false">K60*5.5017049523</f>
        <v>8068588.02729335</v>
      </c>
      <c r="W60" s="67" t="n">
        <f aca="false">M60*5.5017049523</f>
        <v>249543.959607011</v>
      </c>
      <c r="X60" s="67" t="n">
        <f aca="false">N60*5.1890047538+L60*5.5017049523</f>
        <v>27401255.7247188</v>
      </c>
      <c r="Y60" s="67" t="n">
        <f aca="false">N60*5.1890047538</f>
        <v>21441189.0485219</v>
      </c>
      <c r="Z60" s="67" t="n">
        <f aca="false">L60*5.5017049523</f>
        <v>5960066.67619688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28586149.7502348</v>
      </c>
      <c r="G61" s="157" t="n">
        <f aca="false">low_v2_m!E49+temporary_pension_bonus_low!B49</f>
        <v>27407457.5407984</v>
      </c>
      <c r="H61" s="67" t="n">
        <f aca="false">F61-J61</f>
        <v>26957920.074208</v>
      </c>
      <c r="I61" s="67" t="n">
        <f aca="false">G61-K61</f>
        <v>25828074.7550524</v>
      </c>
      <c r="J61" s="157" t="n">
        <f aca="false">low_v2_m!J49</f>
        <v>1628229.67602686</v>
      </c>
      <c r="K61" s="157" t="n">
        <f aca="false">low_v2_m!K49</f>
        <v>1579382.78574606</v>
      </c>
      <c r="L61" s="67" t="n">
        <f aca="false">H61-I61</f>
        <v>1129845.31915561</v>
      </c>
      <c r="M61" s="67" t="n">
        <f aca="false">J61-K61</f>
        <v>48846.8902808058</v>
      </c>
      <c r="N61" s="157" t="n">
        <f aca="false">SUM(low_v5_m!C49:J49)</f>
        <v>4279211.9900901</v>
      </c>
      <c r="O61" s="7"/>
      <c r="P61" s="7"/>
      <c r="Q61" s="67" t="n">
        <f aca="false">I61*5.5017049523</f>
        <v>142098446.788246</v>
      </c>
      <c r="R61" s="67"/>
      <c r="S61" s="67"/>
      <c r="T61" s="7"/>
      <c r="U61" s="7"/>
      <c r="V61" s="67" t="n">
        <f aca="false">K61*5.5017049523</f>
        <v>8689298.09391646</v>
      </c>
      <c r="W61" s="67" t="n">
        <f aca="false">M61*5.5017049523</f>
        <v>268741.178162364</v>
      </c>
      <c r="X61" s="67" t="n">
        <f aca="false">N61*5.1890047538+L61*5.5017049523</f>
        <v>28420926.9468269</v>
      </c>
      <c r="Y61" s="67" t="n">
        <f aca="false">N61*5.1890047538</f>
        <v>22204851.3590955</v>
      </c>
      <c r="Z61" s="67" t="n">
        <f aca="false">L61*5.5017049523</f>
        <v>6216075.5877314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28250794.0268115</v>
      </c>
      <c r="G62" s="155" t="n">
        <f aca="false">low_v2_m!E50+temporary_pension_bonus_low!B50</f>
        <v>27083632.4908689</v>
      </c>
      <c r="H62" s="8" t="n">
        <f aca="false">F62-J62</f>
        <v>26599121.005511</v>
      </c>
      <c r="I62" s="8" t="n">
        <f aca="false">G62-K62</f>
        <v>25481509.6602075</v>
      </c>
      <c r="J62" s="155" t="n">
        <f aca="false">low_v2_m!J50</f>
        <v>1651673.02130042</v>
      </c>
      <c r="K62" s="155" t="n">
        <f aca="false">low_v2_m!K50</f>
        <v>1602122.83066141</v>
      </c>
      <c r="L62" s="8" t="n">
        <f aca="false">H62-I62</f>
        <v>1117611.34530353</v>
      </c>
      <c r="M62" s="8" t="n">
        <f aca="false">J62-K62</f>
        <v>49550.1906390125</v>
      </c>
      <c r="N62" s="155" t="n">
        <f aca="false">SUM(low_v5_m!C50:J50)</f>
        <v>5021844.91653852</v>
      </c>
      <c r="O62" s="5"/>
      <c r="P62" s="5"/>
      <c r="Q62" s="8" t="n">
        <f aca="false">I62*5.5017049523</f>
        <v>140191747.889644</v>
      </c>
      <c r="R62" s="8"/>
      <c r="S62" s="8"/>
      <c r="T62" s="5"/>
      <c r="U62" s="5"/>
      <c r="V62" s="8" t="n">
        <f aca="false">K62*5.5017049523</f>
        <v>8814407.11164275</v>
      </c>
      <c r="W62" s="8" t="n">
        <f aca="false">M62*5.5017049523</f>
        <v>272610.529226064</v>
      </c>
      <c r="X62" s="8" t="n">
        <f aca="false">N62*5.1890047538+L62*5.5017049523</f>
        <v>32207145.0179678</v>
      </c>
      <c r="Y62" s="8" t="n">
        <f aca="false">N62*5.1890047538</f>
        <v>26058377.1447647</v>
      </c>
      <c r="Z62" s="8" t="n">
        <f aca="false">L62*5.5017049523</f>
        <v>6148767.87320309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29045137.3775767</v>
      </c>
      <c r="G63" s="157" t="n">
        <f aca="false">low_v2_m!E51+temporary_pension_bonus_low!B51</f>
        <v>27845178.0148762</v>
      </c>
      <c r="H63" s="67" t="n">
        <f aca="false">F63-J63</f>
        <v>27273565.3546274</v>
      </c>
      <c r="I63" s="67" t="n">
        <f aca="false">G63-K63</f>
        <v>26126753.1526154</v>
      </c>
      <c r="J63" s="157" t="n">
        <f aca="false">low_v2_m!J51</f>
        <v>1771572.02294928</v>
      </c>
      <c r="K63" s="157" t="n">
        <f aca="false">low_v2_m!K51</f>
        <v>1718424.8622608</v>
      </c>
      <c r="L63" s="67" t="n">
        <f aca="false">H63-I63</f>
        <v>1146812.20201207</v>
      </c>
      <c r="M63" s="67" t="n">
        <f aca="false">J63-K63</f>
        <v>53147.1606884785</v>
      </c>
      <c r="N63" s="157" t="n">
        <f aca="false">SUM(low_v5_m!C51:J51)</f>
        <v>4329421.07858798</v>
      </c>
      <c r="O63" s="7"/>
      <c r="P63" s="7"/>
      <c r="Q63" s="67" t="n">
        <f aca="false">I63*5.5017049523</f>
        <v>143741687.207264</v>
      </c>
      <c r="R63" s="67"/>
      <c r="S63" s="67"/>
      <c r="T63" s="7"/>
      <c r="U63" s="7"/>
      <c r="V63" s="67" t="n">
        <f aca="false">K63*5.5017049523</f>
        <v>9454266.57485569</v>
      </c>
      <c r="W63" s="67" t="n">
        <f aca="false">M63*5.5017049523</f>
        <v>292399.997160486</v>
      </c>
      <c r="X63" s="67" t="n">
        <f aca="false">N63*5.1890047538+L63*5.5017049523</f>
        <v>28774808.9291628</v>
      </c>
      <c r="Y63" s="67" t="n">
        <f aca="false">N63*5.1890047538</f>
        <v>22465386.5579949</v>
      </c>
      <c r="Z63" s="67" t="n">
        <f aca="false">L63*5.5017049523</f>
        <v>6309422.37116789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28651177.0552885</v>
      </c>
      <c r="G64" s="157" t="n">
        <f aca="false">low_v2_m!E52+temporary_pension_bonus_low!B52</f>
        <v>27466419.0521621</v>
      </c>
      <c r="H64" s="67" t="n">
        <f aca="false">F64-J64</f>
        <v>26828993.7834708</v>
      </c>
      <c r="I64" s="67" t="n">
        <f aca="false">G64-K64</f>
        <v>25698901.2784989</v>
      </c>
      <c r="J64" s="157" t="n">
        <f aca="false">low_v2_m!J52</f>
        <v>1822183.27181776</v>
      </c>
      <c r="K64" s="157" t="n">
        <f aca="false">low_v2_m!K52</f>
        <v>1767517.77366323</v>
      </c>
      <c r="L64" s="67" t="n">
        <f aca="false">H64-I64</f>
        <v>1130092.50497194</v>
      </c>
      <c r="M64" s="67" t="n">
        <f aca="false">J64-K64</f>
        <v>54665.4981545331</v>
      </c>
      <c r="N64" s="157" t="n">
        <f aca="false">SUM(low_v5_m!C52:J52)</f>
        <v>4145053.9347326</v>
      </c>
      <c r="O64" s="7"/>
      <c r="P64" s="7"/>
      <c r="Q64" s="67" t="n">
        <f aca="false">I64*5.5017049523</f>
        <v>141387772.432586</v>
      </c>
      <c r="R64" s="67"/>
      <c r="S64" s="67"/>
      <c r="T64" s="7"/>
      <c r="U64" s="7"/>
      <c r="V64" s="67" t="n">
        <f aca="false">K64*5.5017049523</f>
        <v>9724361.28864124</v>
      </c>
      <c r="W64" s="67" t="n">
        <f aca="false">M64*5.5017049523</f>
        <v>300753.441916741</v>
      </c>
      <c r="X64" s="67" t="n">
        <f aca="false">N64*5.1890047538+L64*5.5017049523</f>
        <v>27726140.1032461</v>
      </c>
      <c r="Y64" s="67" t="n">
        <f aca="false">N64*5.1890047538</f>
        <v>21508704.5720849</v>
      </c>
      <c r="Z64" s="67" t="n">
        <f aca="false">L64*5.5017049523</f>
        <v>6217435.53116121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29464904.5804204</v>
      </c>
      <c r="G65" s="157" t="n">
        <f aca="false">low_v2_m!E53+temporary_pension_bonus_low!B53</f>
        <v>28247034.3502912</v>
      </c>
      <c r="H65" s="67" t="n">
        <f aca="false">F65-J65</f>
        <v>27457906.7114185</v>
      </c>
      <c r="I65" s="67" t="n">
        <f aca="false">G65-K65</f>
        <v>26300246.4173594</v>
      </c>
      <c r="J65" s="157" t="n">
        <f aca="false">low_v2_m!J53</f>
        <v>2006997.86900189</v>
      </c>
      <c r="K65" s="157" t="n">
        <f aca="false">low_v2_m!K53</f>
        <v>1946787.93293183</v>
      </c>
      <c r="L65" s="67" t="n">
        <f aca="false">H65-I65</f>
        <v>1157660.29405912</v>
      </c>
      <c r="M65" s="67" t="n">
        <f aca="false">J65-K65</f>
        <v>60209.9360700562</v>
      </c>
      <c r="N65" s="157" t="n">
        <f aca="false">SUM(low_v5_m!C53:J53)</f>
        <v>4316197.09303216</v>
      </c>
      <c r="O65" s="7"/>
      <c r="P65" s="7"/>
      <c r="Q65" s="67" t="n">
        <f aca="false">I65*5.5017049523</f>
        <v>144696195.961096</v>
      </c>
      <c r="R65" s="67"/>
      <c r="S65" s="67"/>
      <c r="T65" s="7"/>
      <c r="U65" s="7"/>
      <c r="V65" s="67" t="n">
        <f aca="false">K65*5.5017049523</f>
        <v>10710652.8116889</v>
      </c>
      <c r="W65" s="67" t="n">
        <f aca="false">M65*5.5017049523</f>
        <v>331257.303454294</v>
      </c>
      <c r="X65" s="67" t="n">
        <f aca="false">N65*5.1890047538+L65*5.5017049523</f>
        <v>28765872.6069878</v>
      </c>
      <c r="Y65" s="67" t="n">
        <f aca="false">N65*5.1890047538</f>
        <v>22396767.2340816</v>
      </c>
      <c r="Z65" s="67" t="n">
        <f aca="false">L65*5.5017049523</f>
        <v>6369105.37290614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29096759.5234685</v>
      </c>
      <c r="G66" s="155" t="n">
        <f aca="false">low_v2_m!E54+temporary_pension_bonus_low!B54</f>
        <v>27892874.9879423</v>
      </c>
      <c r="H66" s="8" t="n">
        <f aca="false">F66-J66</f>
        <v>27058222.2272741</v>
      </c>
      <c r="I66" s="8" t="n">
        <f aca="false">G66-K66</f>
        <v>25915493.8106338</v>
      </c>
      <c r="J66" s="155" t="n">
        <f aca="false">low_v2_m!J54</f>
        <v>2038537.29619438</v>
      </c>
      <c r="K66" s="155" t="n">
        <f aca="false">low_v2_m!K54</f>
        <v>1977381.17730855</v>
      </c>
      <c r="L66" s="8" t="n">
        <f aca="false">H66-I66</f>
        <v>1142728.4166403</v>
      </c>
      <c r="M66" s="8" t="n">
        <f aca="false">J66-K66</f>
        <v>61156.1188858312</v>
      </c>
      <c r="N66" s="155" t="n">
        <f aca="false">SUM(low_v5_m!C54:J54)</f>
        <v>5146694.58989603</v>
      </c>
      <c r="O66" s="5"/>
      <c r="P66" s="5"/>
      <c r="Q66" s="8" t="n">
        <f aca="false">I66*5.5017049523</f>
        <v>142579400.639264</v>
      </c>
      <c r="R66" s="8"/>
      <c r="S66" s="8"/>
      <c r="T66" s="5"/>
      <c r="U66" s="5"/>
      <c r="V66" s="8" t="n">
        <f aca="false">K66*5.5017049523</f>
        <v>10878967.8157832</v>
      </c>
      <c r="W66" s="8" t="n">
        <f aca="false">M66*5.5017049523</f>
        <v>336462.922137625</v>
      </c>
      <c r="X66" s="8" t="n">
        <f aca="false">N66*5.1890047538+L66*5.5017049523</f>
        <v>32993177.2822911</v>
      </c>
      <c r="Y66" s="8" t="n">
        <f aca="false">N66*5.1890047538</f>
        <v>26706222.6933272</v>
      </c>
      <c r="Z66" s="8" t="n">
        <f aca="false">L66*5.5017049523</f>
        <v>6286954.58896386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30053407.2339752</v>
      </c>
      <c r="G67" s="157" t="n">
        <f aca="false">low_v2_m!E55+temporary_pension_bonus_low!B55</f>
        <v>28808811.8296281</v>
      </c>
      <c r="H67" s="67" t="n">
        <f aca="false">F67-J67</f>
        <v>27857049.9036275</v>
      </c>
      <c r="I67" s="67" t="n">
        <f aca="false">G67-K67</f>
        <v>26678345.2191909</v>
      </c>
      <c r="J67" s="157" t="n">
        <f aca="false">low_v2_m!J55</f>
        <v>2196357.33034771</v>
      </c>
      <c r="K67" s="157" t="n">
        <f aca="false">low_v2_m!K55</f>
        <v>2130466.61043728</v>
      </c>
      <c r="L67" s="67" t="n">
        <f aca="false">H67-I67</f>
        <v>1178704.68443667</v>
      </c>
      <c r="M67" s="67" t="n">
        <f aca="false">J67-K67</f>
        <v>65890.7199104317</v>
      </c>
      <c r="N67" s="157" t="n">
        <f aca="false">SUM(low_v5_m!C55:J55)</f>
        <v>4393594.52728635</v>
      </c>
      <c r="O67" s="7"/>
      <c r="P67" s="7"/>
      <c r="Q67" s="67" t="n">
        <f aca="false">I67*5.5017049523</f>
        <v>146776384.011591</v>
      </c>
      <c r="R67" s="67"/>
      <c r="S67" s="67"/>
      <c r="T67" s="7"/>
      <c r="U67" s="7"/>
      <c r="V67" s="67" t="n">
        <f aca="false">K67*5.5017049523</f>
        <v>11721198.7013526</v>
      </c>
      <c r="W67" s="67" t="n">
        <f aca="false">M67*5.5017049523</f>
        <v>362511.300041834</v>
      </c>
      <c r="X67" s="67" t="n">
        <f aca="false">N67*5.1890047538+L67*5.5017049523</f>
        <v>29283268.288023</v>
      </c>
      <c r="Y67" s="67" t="n">
        <f aca="false">N67*5.1890047538</f>
        <v>22798382.8883585</v>
      </c>
      <c r="Z67" s="67" t="n">
        <f aca="false">L67*5.5017049523</f>
        <v>6484885.39966442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29602241.5496063</v>
      </c>
      <c r="G68" s="157" t="n">
        <f aca="false">low_v2_m!E56+temporary_pension_bonus_low!B56</f>
        <v>28375632.1246627</v>
      </c>
      <c r="H68" s="67" t="n">
        <f aca="false">F68-J68</f>
        <v>27418278.5133775</v>
      </c>
      <c r="I68" s="67" t="n">
        <f aca="false">G68-K68</f>
        <v>26257187.9795208</v>
      </c>
      <c r="J68" s="157" t="n">
        <f aca="false">low_v2_m!J56</f>
        <v>2183963.03622879</v>
      </c>
      <c r="K68" s="157" t="n">
        <f aca="false">low_v2_m!K56</f>
        <v>2118444.14514193</v>
      </c>
      <c r="L68" s="67" t="n">
        <f aca="false">H68-I68</f>
        <v>1161090.53385678</v>
      </c>
      <c r="M68" s="67" t="n">
        <f aca="false">J68-K68</f>
        <v>65518.8910868643</v>
      </c>
      <c r="N68" s="157" t="n">
        <f aca="false">SUM(low_v5_m!C56:J56)</f>
        <v>4258242.66410945</v>
      </c>
      <c r="O68" s="7"/>
      <c r="P68" s="7"/>
      <c r="Q68" s="67" t="n">
        <f aca="false">I68*5.5017049523</f>
        <v>144459301.140401</v>
      </c>
      <c r="R68" s="67"/>
      <c r="S68" s="67"/>
      <c r="T68" s="7"/>
      <c r="U68" s="7"/>
      <c r="V68" s="67" t="n">
        <f aca="false">K68*5.5017049523</f>
        <v>11655054.6444983</v>
      </c>
      <c r="W68" s="67" t="n">
        <f aca="false">M68*5.5017049523</f>
        <v>360465.607561806</v>
      </c>
      <c r="X68" s="67" t="n">
        <f aca="false">N68*5.1890047538+L68*5.5017049523</f>
        <v>28484018.9670864</v>
      </c>
      <c r="Y68" s="67" t="n">
        <f aca="false">N68*5.1890047538</f>
        <v>22096041.4268979</v>
      </c>
      <c r="Z68" s="67" t="n">
        <f aca="false">L68*5.5017049523</f>
        <v>6387977.54018847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30378386.3803522</v>
      </c>
      <c r="G69" s="157" t="n">
        <f aca="false">low_v2_m!E57+temporary_pension_bonus_low!B57</f>
        <v>29119902.9052324</v>
      </c>
      <c r="H69" s="67" t="n">
        <f aca="false">F69-J69</f>
        <v>28044477.8775298</v>
      </c>
      <c r="I69" s="67" t="n">
        <f aca="false">G69-K69</f>
        <v>26856011.6574947</v>
      </c>
      <c r="J69" s="157" t="n">
        <f aca="false">low_v2_m!J57</f>
        <v>2333908.50282234</v>
      </c>
      <c r="K69" s="157" t="n">
        <f aca="false">low_v2_m!K57</f>
        <v>2263891.24773767</v>
      </c>
      <c r="L69" s="67" t="n">
        <f aca="false">H69-I69</f>
        <v>1188466.2200351</v>
      </c>
      <c r="M69" s="67" t="n">
        <f aca="false">J69-K69</f>
        <v>70017.2550846702</v>
      </c>
      <c r="N69" s="157" t="n">
        <f aca="false">SUM(low_v5_m!C57:J57)</f>
        <v>4473018.59427059</v>
      </c>
      <c r="O69" s="7"/>
      <c r="P69" s="7"/>
      <c r="Q69" s="67" t="n">
        <f aca="false">I69*5.5017049523</f>
        <v>147753852.335065</v>
      </c>
      <c r="R69" s="67"/>
      <c r="S69" s="67"/>
      <c r="T69" s="7"/>
      <c r="U69" s="7"/>
      <c r="V69" s="67" t="n">
        <f aca="false">K69*5.5017049523</f>
        <v>12455261.6891469</v>
      </c>
      <c r="W69" s="67" t="n">
        <f aca="false">M69*5.5017049523</f>
        <v>385214.279045782</v>
      </c>
      <c r="X69" s="67" t="n">
        <f aca="false">N69*5.1890047538+L69*5.5017049523</f>
        <v>29749105.2379143</v>
      </c>
      <c r="Y69" s="67" t="n">
        <f aca="false">N69*5.1890047538</f>
        <v>23210514.7495059</v>
      </c>
      <c r="Z69" s="67" t="n">
        <f aca="false">L69*5.5017049523</f>
        <v>6538590.48840836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29930442.8050882</v>
      </c>
      <c r="G70" s="155" t="n">
        <f aca="false">low_v2_m!E58+temporary_pension_bonus_low!B58</f>
        <v>28690860.6948576</v>
      </c>
      <c r="H70" s="8" t="n">
        <f aca="false">F70-J70</f>
        <v>27545680.6144109</v>
      </c>
      <c r="I70" s="8" t="n">
        <f aca="false">G70-K70</f>
        <v>26377641.3699006</v>
      </c>
      <c r="J70" s="155" t="n">
        <f aca="false">low_v2_m!J58</f>
        <v>2384762.19067732</v>
      </c>
      <c r="K70" s="155" t="n">
        <f aca="false">low_v2_m!K58</f>
        <v>2313219.324957</v>
      </c>
      <c r="L70" s="8" t="n">
        <f aca="false">H70-I70</f>
        <v>1168039.24451031</v>
      </c>
      <c r="M70" s="8" t="n">
        <f aca="false">J70-K70</f>
        <v>71542.8657203196</v>
      </c>
      <c r="N70" s="155" t="n">
        <f aca="false">SUM(low_v5_m!C58:J58)</f>
        <v>5177014.82383938</v>
      </c>
      <c r="O70" s="5"/>
      <c r="P70" s="5"/>
      <c r="Q70" s="8" t="n">
        <f aca="false">I70*5.5017049523</f>
        <v>145122000.154776</v>
      </c>
      <c r="R70" s="8"/>
      <c r="S70" s="8"/>
      <c r="T70" s="5"/>
      <c r="U70" s="5"/>
      <c r="V70" s="8" t="n">
        <f aca="false">K70*5.5017049523</f>
        <v>12726650.215872</v>
      </c>
      <c r="W70" s="8" t="n">
        <f aca="false">M70*5.5017049523</f>
        <v>393607.738635216</v>
      </c>
      <c r="X70" s="8" t="n">
        <f aca="false">N70*5.1890047538+L70*5.5017049523</f>
        <v>33289761.8273987</v>
      </c>
      <c r="Y70" s="8" t="n">
        <f aca="false">N70*5.1890047538</f>
        <v>26863554.5313956</v>
      </c>
      <c r="Z70" s="8" t="n">
        <f aca="false">L70*5.5017049523</f>
        <v>6426207.29600311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30625469.2735566</v>
      </c>
      <c r="G71" s="157" t="n">
        <f aca="false">low_v2_m!E59+temporary_pension_bonus_low!B59</f>
        <v>29356682.4322609</v>
      </c>
      <c r="H71" s="67" t="n">
        <f aca="false">F71-J71</f>
        <v>28131553.9918382</v>
      </c>
      <c r="I71" s="67" t="n">
        <f aca="false">G71-K71</f>
        <v>26937584.6089941</v>
      </c>
      <c r="J71" s="157" t="n">
        <f aca="false">low_v2_m!J59</f>
        <v>2493915.28171839</v>
      </c>
      <c r="K71" s="157" t="n">
        <f aca="false">low_v2_m!K59</f>
        <v>2419097.82326684</v>
      </c>
      <c r="L71" s="67" t="n">
        <f aca="false">H71-I71</f>
        <v>1193969.38284419</v>
      </c>
      <c r="M71" s="67" t="n">
        <f aca="false">J71-K71</f>
        <v>74817.4584515519</v>
      </c>
      <c r="N71" s="157" t="n">
        <f aca="false">SUM(low_v5_m!C59:J59)</f>
        <v>4483735.21181919</v>
      </c>
      <c r="O71" s="7"/>
      <c r="P71" s="7"/>
      <c r="Q71" s="67" t="n">
        <f aca="false">I71*5.5017049523</f>
        <v>148202642.646303</v>
      </c>
      <c r="R71" s="67"/>
      <c r="S71" s="67"/>
      <c r="T71" s="7"/>
      <c r="U71" s="7"/>
      <c r="V71" s="67" t="n">
        <f aca="false">K71*5.5017049523</f>
        <v>13309162.4743653</v>
      </c>
      <c r="W71" s="67" t="n">
        <f aca="false">M71*5.5017049523</f>
        <v>411623.581681402</v>
      </c>
      <c r="X71" s="67" t="n">
        <f aca="false">N71*5.1890047538+L71*5.5017049523</f>
        <v>29834990.5953987</v>
      </c>
      <c r="Y71" s="67" t="n">
        <f aca="false">N71*5.1890047538</f>
        <v>23266123.3289102</v>
      </c>
      <c r="Z71" s="67" t="n">
        <f aca="false">L71*5.5017049523</f>
        <v>6568867.26648844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30172856.3387914</v>
      </c>
      <c r="G72" s="157" t="n">
        <f aca="false">low_v2_m!E60+temporary_pension_bonus_low!B60</f>
        <v>28922707.194069</v>
      </c>
      <c r="H72" s="67" t="n">
        <f aca="false">F72-J72</f>
        <v>27653928.5230151</v>
      </c>
      <c r="I72" s="67" t="n">
        <f aca="false">G72-K72</f>
        <v>26479347.212766</v>
      </c>
      <c r="J72" s="157" t="n">
        <f aca="false">low_v2_m!J60</f>
        <v>2518927.8157763</v>
      </c>
      <c r="K72" s="157" t="n">
        <f aca="false">low_v2_m!K60</f>
        <v>2443359.98130301</v>
      </c>
      <c r="L72" s="67" t="n">
        <f aca="false">H72-I72</f>
        <v>1174581.31024915</v>
      </c>
      <c r="M72" s="67" t="n">
        <f aca="false">J72-K72</f>
        <v>75567.8344732886</v>
      </c>
      <c r="N72" s="157" t="n">
        <f aca="false">SUM(low_v5_m!C60:J60)</f>
        <v>4333194.12627394</v>
      </c>
      <c r="O72" s="7"/>
      <c r="P72" s="7"/>
      <c r="Q72" s="67" t="n">
        <f aca="false">I72*5.5017049523</f>
        <v>145681555.694146</v>
      </c>
      <c r="R72" s="67"/>
      <c r="S72" s="67"/>
      <c r="T72" s="7"/>
      <c r="U72" s="7"/>
      <c r="V72" s="67" t="n">
        <f aca="false">K72*5.5017049523</f>
        <v>13442645.7093864</v>
      </c>
      <c r="W72" s="67" t="n">
        <f aca="false">M72*5.5017049523</f>
        <v>415751.929156279</v>
      </c>
      <c r="X72" s="67" t="n">
        <f aca="false">N72*5.1890047538+L72*5.5017049523</f>
        <v>28947164.7318505</v>
      </c>
      <c r="Y72" s="67" t="n">
        <f aca="false">N72*5.1890047538</f>
        <v>22484964.9203737</v>
      </c>
      <c r="Z72" s="67" t="n">
        <f aca="false">L72*5.5017049523</f>
        <v>6462199.81147679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30875809.163772</v>
      </c>
      <c r="G73" s="157" t="n">
        <f aca="false">low_v2_m!E61+temporary_pension_bonus_low!B61</f>
        <v>29596033.4268737</v>
      </c>
      <c r="H73" s="67" t="n">
        <f aca="false">F73-J73</f>
        <v>28226168.8407774</v>
      </c>
      <c r="I73" s="67" t="n">
        <f aca="false">G73-K73</f>
        <v>27025882.3135689</v>
      </c>
      <c r="J73" s="157" t="n">
        <f aca="false">low_v2_m!J61</f>
        <v>2649640.32299464</v>
      </c>
      <c r="K73" s="157" t="n">
        <f aca="false">low_v2_m!K61</f>
        <v>2570151.1133048</v>
      </c>
      <c r="L73" s="67" t="n">
        <f aca="false">H73-I73</f>
        <v>1200286.52720851</v>
      </c>
      <c r="M73" s="67" t="n">
        <f aca="false">J73-K73</f>
        <v>79489.2096898393</v>
      </c>
      <c r="N73" s="157" t="n">
        <f aca="false">SUM(low_v5_m!C61:J61)</f>
        <v>4469929.76648862</v>
      </c>
      <c r="O73" s="7"/>
      <c r="P73" s="7"/>
      <c r="Q73" s="67" t="n">
        <f aca="false">I73*5.5017049523</f>
        <v>148688430.564839</v>
      </c>
      <c r="R73" s="67"/>
      <c r="S73" s="67"/>
      <c r="T73" s="7"/>
      <c r="U73" s="7"/>
      <c r="V73" s="67" t="n">
        <f aca="false">K73*5.5017049523</f>
        <v>14140213.1082284</v>
      </c>
      <c r="W73" s="67" t="n">
        <f aca="false">M73*5.5017049523</f>
        <v>437326.178605002</v>
      </c>
      <c r="X73" s="67" t="n">
        <f aca="false">N73*5.1890047538+L73*5.5017049523</f>
        <v>29798109.1383836</v>
      </c>
      <c r="Y73" s="67" t="n">
        <f aca="false">N73*5.1890047538</f>
        <v>23194486.8074616</v>
      </c>
      <c r="Z73" s="67" t="n">
        <f aca="false">L73*5.5017049523</f>
        <v>6603622.33092203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30445349.8852998</v>
      </c>
      <c r="G74" s="155" t="n">
        <f aca="false">low_v2_m!E62+temporary_pension_bonus_low!B62</f>
        <v>29182602.2618238</v>
      </c>
      <c r="H74" s="8" t="n">
        <f aca="false">F74-J74</f>
        <v>27775706.5195955</v>
      </c>
      <c r="I74" s="8" t="n">
        <f aca="false">G74-K74</f>
        <v>26593048.1970907</v>
      </c>
      <c r="J74" s="155" t="n">
        <f aca="false">low_v2_m!J62</f>
        <v>2669643.3657043</v>
      </c>
      <c r="K74" s="155" t="n">
        <f aca="false">low_v2_m!K62</f>
        <v>2589554.06473317</v>
      </c>
      <c r="L74" s="8" t="n">
        <f aca="false">H74-I74</f>
        <v>1182658.32250478</v>
      </c>
      <c r="M74" s="8" t="n">
        <f aca="false">J74-K74</f>
        <v>80089.3009711285</v>
      </c>
      <c r="N74" s="155" t="n">
        <f aca="false">SUM(low_v5_m!C62:J62)</f>
        <v>5176764.89889972</v>
      </c>
      <c r="O74" s="5"/>
      <c r="P74" s="5"/>
      <c r="Q74" s="8" t="n">
        <f aca="false">I74*5.5017049523</f>
        <v>146307104.962686</v>
      </c>
      <c r="R74" s="8"/>
      <c r="S74" s="8"/>
      <c r="T74" s="5"/>
      <c r="U74" s="5"/>
      <c r="V74" s="8" t="n">
        <f aca="false">K74*5.5017049523</f>
        <v>14246962.4221911</v>
      </c>
      <c r="W74" s="8" t="n">
        <f aca="false">M74*5.5017049523</f>
        <v>440627.703779103</v>
      </c>
      <c r="X74" s="8" t="n">
        <f aca="false">N74*5.1890047538+L74*5.5017049523</f>
        <v>33368894.8194989</v>
      </c>
      <c r="Y74" s="8" t="n">
        <f aca="false">N74*5.1890047538</f>
        <v>26862257.6696956</v>
      </c>
      <c r="Z74" s="8" t="n">
        <f aca="false">L74*5.5017049523</f>
        <v>6506637.14980334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31171100.0826746</v>
      </c>
      <c r="G75" s="157" t="n">
        <f aca="false">low_v2_m!E63+temporary_pension_bonus_low!B63</f>
        <v>29876598.4110003</v>
      </c>
      <c r="H75" s="67" t="n">
        <f aca="false">F75-J75</f>
        <v>28396436.0838237</v>
      </c>
      <c r="I75" s="67" t="n">
        <f aca="false">G75-K75</f>
        <v>27185174.3321149</v>
      </c>
      <c r="J75" s="157" t="n">
        <f aca="false">low_v2_m!J63</f>
        <v>2774663.99885096</v>
      </c>
      <c r="K75" s="157" t="n">
        <f aca="false">low_v2_m!K63</f>
        <v>2691424.07888543</v>
      </c>
      <c r="L75" s="67" t="n">
        <f aca="false">H75-I75</f>
        <v>1211261.75170876</v>
      </c>
      <c r="M75" s="67" t="n">
        <f aca="false">J75-K75</f>
        <v>83239.9199655294</v>
      </c>
      <c r="N75" s="157" t="n">
        <f aca="false">SUM(low_v5_m!C63:J63)</f>
        <v>4402151.23078774</v>
      </c>
      <c r="O75" s="7"/>
      <c r="P75" s="7"/>
      <c r="Q75" s="67" t="n">
        <f aca="false">I75*5.5017049523</f>
        <v>149564808.252135</v>
      </c>
      <c r="R75" s="67"/>
      <c r="S75" s="67"/>
      <c r="T75" s="7"/>
      <c r="U75" s="7"/>
      <c r="V75" s="67" t="n">
        <f aca="false">K75*5.5017049523</f>
        <v>14807421.1835435</v>
      </c>
      <c r="W75" s="67" t="n">
        <f aca="false">M75*5.5017049523</f>
        <v>457961.479903408</v>
      </c>
      <c r="X75" s="67" t="n">
        <f aca="false">N75*5.1890047538+L75*5.5017049523</f>
        <v>29506788.4414118</v>
      </c>
      <c r="Y75" s="67" t="n">
        <f aca="false">N75*5.1890047538</f>
        <v>22842783.6635041</v>
      </c>
      <c r="Z75" s="67" t="n">
        <f aca="false">L75*5.5017049523</f>
        <v>6664004.77790764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30740335.3041687</v>
      </c>
      <c r="G76" s="157" t="n">
        <f aca="false">low_v2_m!E64+temporary_pension_bonus_low!B64</f>
        <v>29463424.6340874</v>
      </c>
      <c r="H76" s="67" t="n">
        <f aca="false">F76-J76</f>
        <v>27971925.1549227</v>
      </c>
      <c r="I76" s="67" t="n">
        <f aca="false">G76-K76</f>
        <v>26778066.7893187</v>
      </c>
      <c r="J76" s="157" t="n">
        <f aca="false">low_v2_m!J64</f>
        <v>2768410.14924602</v>
      </c>
      <c r="K76" s="157" t="n">
        <f aca="false">low_v2_m!K64</f>
        <v>2685357.84476864</v>
      </c>
      <c r="L76" s="67" t="n">
        <f aca="false">H76-I76</f>
        <v>1193858.36560395</v>
      </c>
      <c r="M76" s="67" t="n">
        <f aca="false">J76-K76</f>
        <v>83052.3044773801</v>
      </c>
      <c r="N76" s="157" t="n">
        <f aca="false">SUM(low_v5_m!C64:J64)</f>
        <v>4308662.95359659</v>
      </c>
      <c r="O76" s="7"/>
      <c r="P76" s="7"/>
      <c r="Q76" s="67" t="n">
        <f aca="false">I76*5.5017049523</f>
        <v>147325022.667815</v>
      </c>
      <c r="R76" s="67"/>
      <c r="S76" s="67"/>
      <c r="T76" s="7"/>
      <c r="U76" s="7"/>
      <c r="V76" s="67" t="n">
        <f aca="false">K76*5.5017049523</f>
        <v>14774046.5532613</v>
      </c>
      <c r="W76" s="67" t="n">
        <f aca="false">M76*5.5017049523</f>
        <v>456929.27484313</v>
      </c>
      <c r="X76" s="67" t="n">
        <f aca="false">N76*5.1890047538+L76*5.5017049523</f>
        <v>28925929.0311227</v>
      </c>
      <c r="Y76" s="67" t="n">
        <f aca="false">N76*5.1890047538</f>
        <v>22357672.5487347</v>
      </c>
      <c r="Z76" s="67" t="n">
        <f aca="false">L76*5.5017049523</f>
        <v>6568256.48238803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31390705.3477294</v>
      </c>
      <c r="G77" s="157" t="n">
        <f aca="false">low_v2_m!E65+temporary_pension_bonus_low!B65</f>
        <v>30086500.387704</v>
      </c>
      <c r="H77" s="67" t="n">
        <f aca="false">F77-J77</f>
        <v>28510568.3415653</v>
      </c>
      <c r="I77" s="67" t="n">
        <f aca="false">G77-K77</f>
        <v>27292767.4917248</v>
      </c>
      <c r="J77" s="157" t="n">
        <f aca="false">low_v2_m!J65</f>
        <v>2880137.00616411</v>
      </c>
      <c r="K77" s="157" t="n">
        <f aca="false">low_v2_m!K65</f>
        <v>2793732.89597919</v>
      </c>
      <c r="L77" s="67" t="n">
        <f aca="false">H77-I77</f>
        <v>1217800.84984047</v>
      </c>
      <c r="M77" s="67" t="n">
        <f aca="false">J77-K77</f>
        <v>86404.1101849233</v>
      </c>
      <c r="N77" s="157" t="n">
        <f aca="false">SUM(low_v5_m!C65:J65)</f>
        <v>4458293.52588827</v>
      </c>
      <c r="O77" s="7"/>
      <c r="P77" s="7"/>
      <c r="Q77" s="67" t="n">
        <f aca="false">I77*5.5017049523</f>
        <v>150156754.071195</v>
      </c>
      <c r="R77" s="67"/>
      <c r="S77" s="67"/>
      <c r="T77" s="7"/>
      <c r="U77" s="7"/>
      <c r="V77" s="67" t="n">
        <f aca="false">K77*5.5017049523</f>
        <v>15370294.1092121</v>
      </c>
      <c r="W77" s="67" t="n">
        <f aca="false">M77*5.5017049523</f>
        <v>475369.920903467</v>
      </c>
      <c r="X77" s="67" t="n">
        <f aca="false">N77*5.1890047538+L77*5.5017049523</f>
        <v>29834087.2661524</v>
      </c>
      <c r="Y77" s="67" t="n">
        <f aca="false">N77*5.1890047538</f>
        <v>23134106.29967</v>
      </c>
      <c r="Z77" s="67" t="n">
        <f aca="false">L77*5.5017049523</f>
        <v>6699980.96648244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31048283.8848685</v>
      </c>
      <c r="G78" s="155" t="n">
        <f aca="false">low_v2_m!E66+temporary_pension_bonus_low!B66</f>
        <v>29757639.2618981</v>
      </c>
      <c r="H78" s="8" t="n">
        <f aca="false">F78-J78</f>
        <v>28090303.0460393</v>
      </c>
      <c r="I78" s="8" t="n">
        <f aca="false">G78-K78</f>
        <v>26888397.8482337</v>
      </c>
      <c r="J78" s="155" t="n">
        <f aca="false">low_v2_m!J66</f>
        <v>2957980.83882925</v>
      </c>
      <c r="K78" s="155" t="n">
        <f aca="false">low_v2_m!K66</f>
        <v>2869241.41366437</v>
      </c>
      <c r="L78" s="8" t="n">
        <f aca="false">H78-I78</f>
        <v>1201905.19780559</v>
      </c>
      <c r="M78" s="8" t="n">
        <f aca="false">J78-K78</f>
        <v>88739.425164877</v>
      </c>
      <c r="N78" s="155" t="n">
        <f aca="false">SUM(low_v5_m!C66:J66)</f>
        <v>5107126.11672942</v>
      </c>
      <c r="O78" s="5"/>
      <c r="P78" s="5"/>
      <c r="Q78" s="8" t="n">
        <f aca="false">I78*5.5017049523</f>
        <v>147932031.60104</v>
      </c>
      <c r="R78" s="8"/>
      <c r="S78" s="8"/>
      <c r="T78" s="5"/>
      <c r="U78" s="5"/>
      <c r="V78" s="8" t="n">
        <f aca="false">K78*5.5017049523</f>
        <v>15785719.6949015</v>
      </c>
      <c r="W78" s="8" t="n">
        <f aca="false">M78*5.5017049523</f>
        <v>488218.134893859</v>
      </c>
      <c r="X78" s="8" t="n">
        <f aca="false">N78*5.1890047538+L78*5.5017049523</f>
        <v>33113429.4769272</v>
      </c>
      <c r="Y78" s="8" t="n">
        <f aca="false">N78*5.1890047538</f>
        <v>26500901.6979651</v>
      </c>
      <c r="Z78" s="8" t="n">
        <f aca="false">L78*5.5017049523</f>
        <v>6612527.77896211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31623217.5133204</v>
      </c>
      <c r="G79" s="157" t="n">
        <f aca="false">low_v2_m!E67+temporary_pension_bonus_low!B67</f>
        <v>30309687.8550433</v>
      </c>
      <c r="H79" s="67" t="n">
        <f aca="false">F79-J79</f>
        <v>28542892.2066907</v>
      </c>
      <c r="I79" s="67" t="n">
        <f aca="false">G79-K79</f>
        <v>27321772.3076126</v>
      </c>
      <c r="J79" s="157" t="n">
        <f aca="false">low_v2_m!J67</f>
        <v>3080325.30662965</v>
      </c>
      <c r="K79" s="157" t="n">
        <f aca="false">low_v2_m!K67</f>
        <v>2987915.54743076</v>
      </c>
      <c r="L79" s="67" t="n">
        <f aca="false">H79-I79</f>
        <v>1221119.89907818</v>
      </c>
      <c r="M79" s="67" t="n">
        <f aca="false">J79-K79</f>
        <v>92409.7591988901</v>
      </c>
      <c r="N79" s="157" t="n">
        <f aca="false">SUM(low_v5_m!C67:J67)</f>
        <v>4305407.97570228</v>
      </c>
      <c r="O79" s="7"/>
      <c r="P79" s="7"/>
      <c r="Q79" s="67" t="n">
        <f aca="false">I79*5.5017049523</f>
        <v>150316330.010405</v>
      </c>
      <c r="R79" s="67"/>
      <c r="S79" s="67"/>
      <c r="T79" s="7"/>
      <c r="U79" s="7"/>
      <c r="V79" s="67" t="n">
        <f aca="false">K79*5.5017049523</f>
        <v>16438629.764354</v>
      </c>
      <c r="W79" s="67" t="n">
        <f aca="false">M79*5.5017049523</f>
        <v>508411.229825384</v>
      </c>
      <c r="X79" s="67" t="n">
        <f aca="false">N79*5.1890047538+L79*5.5017049523</f>
        <v>29059023.8490781</v>
      </c>
      <c r="Y79" s="67" t="n">
        <f aca="false">N79*5.1890047538</f>
        <v>22340782.4529675</v>
      </c>
      <c r="Z79" s="67" t="n">
        <f aca="false">L79*5.5017049523</f>
        <v>6718241.39611052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31190416.2810081</v>
      </c>
      <c r="G80" s="157" t="n">
        <f aca="false">low_v2_m!E68+temporary_pension_bonus_low!B68</f>
        <v>29893858.6112176</v>
      </c>
      <c r="H80" s="67" t="n">
        <f aca="false">F80-J80</f>
        <v>28138314.7742261</v>
      </c>
      <c r="I80" s="67" t="n">
        <f aca="false">G80-K80</f>
        <v>26933320.1496391</v>
      </c>
      <c r="J80" s="157" t="n">
        <f aca="false">low_v2_m!J68</f>
        <v>3052101.50678202</v>
      </c>
      <c r="K80" s="157" t="n">
        <f aca="false">low_v2_m!K68</f>
        <v>2960538.46157856</v>
      </c>
      <c r="L80" s="67" t="n">
        <f aca="false">H80-I80</f>
        <v>1204994.624587</v>
      </c>
      <c r="M80" s="67" t="n">
        <f aca="false">J80-K80</f>
        <v>91563.0452034613</v>
      </c>
      <c r="N80" s="157" t="n">
        <f aca="false">SUM(low_v5_m!C68:J68)</f>
        <v>4244073.89087942</v>
      </c>
      <c r="O80" s="7"/>
      <c r="P80" s="7"/>
      <c r="Q80" s="67" t="n">
        <f aca="false">I80*5.5017049523</f>
        <v>148179180.849151</v>
      </c>
      <c r="R80" s="67"/>
      <c r="S80" s="67"/>
      <c r="T80" s="7"/>
      <c r="U80" s="7"/>
      <c r="V80" s="67" t="n">
        <f aca="false">K80*5.5017049523</f>
        <v>16288009.1155414</v>
      </c>
      <c r="W80" s="67" t="n">
        <f aca="false">M80*5.5017049523</f>
        <v>503752.859243552</v>
      </c>
      <c r="X80" s="67" t="n">
        <f aca="false">N80*5.1890047538+L80*5.5017049523</f>
        <v>28652044.4888369</v>
      </c>
      <c r="Y80" s="67" t="n">
        <f aca="false">N80*5.1890047538</f>
        <v>22022519.5952518</v>
      </c>
      <c r="Z80" s="67" t="n">
        <f aca="false">L80*5.5017049523</f>
        <v>6629524.89358515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31736650.3148626</v>
      </c>
      <c r="G81" s="157" t="n">
        <f aca="false">low_v2_m!E69+temporary_pension_bonus_low!B69</f>
        <v>30418780.6890481</v>
      </c>
      <c r="H81" s="67" t="n">
        <f aca="false">F81-J81</f>
        <v>28548373.1500465</v>
      </c>
      <c r="I81" s="67" t="n">
        <f aca="false">G81-K81</f>
        <v>27326151.8391765</v>
      </c>
      <c r="J81" s="157" t="n">
        <f aca="false">low_v2_m!J69</f>
        <v>3188277.16481608</v>
      </c>
      <c r="K81" s="157" t="n">
        <f aca="false">low_v2_m!K69</f>
        <v>3092628.84987159</v>
      </c>
      <c r="L81" s="67" t="n">
        <f aca="false">H81-I81</f>
        <v>1222221.31087</v>
      </c>
      <c r="M81" s="67" t="n">
        <f aca="false">J81-K81</f>
        <v>95648.3149444819</v>
      </c>
      <c r="N81" s="157" t="n">
        <f aca="false">SUM(low_v5_m!C69:J69)</f>
        <v>4305153.44241298</v>
      </c>
      <c r="O81" s="7"/>
      <c r="P81" s="7"/>
      <c r="Q81" s="67" t="n">
        <f aca="false">I81*5.5017049523</f>
        <v>150340424.900899</v>
      </c>
      <c r="R81" s="67"/>
      <c r="S81" s="67"/>
      <c r="T81" s="7"/>
      <c r="U81" s="7"/>
      <c r="V81" s="67" t="n">
        <f aca="false">K81*5.5017049523</f>
        <v>17014731.4589644</v>
      </c>
      <c r="W81" s="67" t="n">
        <f aca="false">M81*5.5017049523</f>
        <v>526228.808009206</v>
      </c>
      <c r="X81" s="67" t="n">
        <f aca="false">N81*5.1890047538+L81*5.5017049523</f>
        <v>29063762.7173394</v>
      </c>
      <c r="Y81" s="67" t="n">
        <f aca="false">N81*5.1890047538</f>
        <v>22339461.6785194</v>
      </c>
      <c r="Z81" s="67" t="n">
        <f aca="false">L81*5.5017049523</f>
        <v>6724301.03882007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31297453.9399422</v>
      </c>
      <c r="G82" s="155" t="n">
        <f aca="false">low_v2_m!E70+temporary_pension_bonus_low!B70</f>
        <v>29997558.1287308</v>
      </c>
      <c r="H82" s="8" t="n">
        <f aca="false">F82-J82</f>
        <v>28087487.8721979</v>
      </c>
      <c r="I82" s="8" t="n">
        <f aca="false">G82-K82</f>
        <v>26883891.0430188</v>
      </c>
      <c r="J82" s="155" t="n">
        <f aca="false">low_v2_m!J70</f>
        <v>3209966.06774436</v>
      </c>
      <c r="K82" s="155" t="n">
        <f aca="false">low_v2_m!K70</f>
        <v>3113667.08571203</v>
      </c>
      <c r="L82" s="8" t="n">
        <f aca="false">H82-I82</f>
        <v>1203596.82917904</v>
      </c>
      <c r="M82" s="8" t="n">
        <f aca="false">J82-K82</f>
        <v>96298.9820323316</v>
      </c>
      <c r="N82" s="155" t="n">
        <f aca="false">SUM(low_v5_m!C70:J70)</f>
        <v>5014306.54030334</v>
      </c>
      <c r="O82" s="5"/>
      <c r="P82" s="5"/>
      <c r="Q82" s="8" t="n">
        <f aca="false">I82*5.5017049523</f>
        <v>147907236.48847</v>
      </c>
      <c r="R82" s="8"/>
      <c r="S82" s="8"/>
      <c r="T82" s="5"/>
      <c r="U82" s="5"/>
      <c r="V82" s="8" t="n">
        <f aca="false">K82*5.5017049523</f>
        <v>17130477.6252754</v>
      </c>
      <c r="W82" s="8" t="n">
        <f aca="false">M82*5.5017049523</f>
        <v>529808.586348728</v>
      </c>
      <c r="X82" s="8" t="n">
        <f aca="false">N82*5.1890047538+L82*5.5017049523</f>
        <v>32641095.1103114</v>
      </c>
      <c r="Y82" s="8" t="n">
        <f aca="false">N82*5.1890047538</f>
        <v>26019260.4746445</v>
      </c>
      <c r="Z82" s="8" t="n">
        <f aca="false">L82*5.5017049523</f>
        <v>6621834.63566693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31926558.5048745</v>
      </c>
      <c r="G83" s="157" t="n">
        <f aca="false">low_v2_m!E71+temporary_pension_bonus_low!B71</f>
        <v>30600302.0110871</v>
      </c>
      <c r="H83" s="67" t="n">
        <f aca="false">F83-J83</f>
        <v>28554324.6698807</v>
      </c>
      <c r="I83" s="67" t="n">
        <f aca="false">G83-K83</f>
        <v>27329235.1911432</v>
      </c>
      <c r="J83" s="157" t="n">
        <f aca="false">low_v2_m!J71</f>
        <v>3372233.83499378</v>
      </c>
      <c r="K83" s="157" t="n">
        <f aca="false">low_v2_m!K71</f>
        <v>3271066.81994396</v>
      </c>
      <c r="L83" s="67" t="n">
        <f aca="false">H83-I83</f>
        <v>1225089.47873754</v>
      </c>
      <c r="M83" s="67" t="n">
        <f aca="false">J83-K83</f>
        <v>101167.015049814</v>
      </c>
      <c r="N83" s="157" t="n">
        <f aca="false">SUM(low_v5_m!C71:J71)</f>
        <v>4266640.68136617</v>
      </c>
      <c r="O83" s="7"/>
      <c r="P83" s="7"/>
      <c r="Q83" s="67" t="n">
        <f aca="false">I83*5.5017049523</f>
        <v>150357388.593684</v>
      </c>
      <c r="R83" s="67"/>
      <c r="S83" s="67"/>
      <c r="T83" s="7"/>
      <c r="U83" s="7"/>
      <c r="V83" s="67" t="n">
        <f aca="false">K83*5.5017049523</f>
        <v>17996444.5225899</v>
      </c>
      <c r="W83" s="67" t="n">
        <f aca="false">M83*5.5017049523</f>
        <v>556591.067708969</v>
      </c>
      <c r="X83" s="67" t="n">
        <f aca="false">N83*5.1890047538+L83*5.5017049523</f>
        <v>28879699.6305465</v>
      </c>
      <c r="Y83" s="67" t="n">
        <f aca="false">N83*5.1890047538</f>
        <v>22139618.7783655</v>
      </c>
      <c r="Z83" s="67" t="n">
        <f aca="false">L83*5.5017049523</f>
        <v>6740080.85218097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31548381.1653076</v>
      </c>
      <c r="G84" s="157" t="n">
        <f aca="false">low_v2_m!E72+temporary_pension_bonus_low!B72</f>
        <v>30237048.9239219</v>
      </c>
      <c r="H84" s="67" t="n">
        <f aca="false">F84-J84</f>
        <v>28073756.758992</v>
      </c>
      <c r="I84" s="67" t="n">
        <f aca="false">G84-K84</f>
        <v>26866663.2497958</v>
      </c>
      <c r="J84" s="157" t="n">
        <f aca="false">low_v2_m!J72</f>
        <v>3474624.40631557</v>
      </c>
      <c r="K84" s="157" t="n">
        <f aca="false">low_v2_m!K72</f>
        <v>3370385.6741261</v>
      </c>
      <c r="L84" s="67" t="n">
        <f aca="false">H84-I84</f>
        <v>1207093.50919621</v>
      </c>
      <c r="M84" s="67" t="n">
        <f aca="false">J84-K84</f>
        <v>104238.732189469</v>
      </c>
      <c r="N84" s="157" t="n">
        <f aca="false">SUM(low_v5_m!C72:J72)</f>
        <v>4138639.14902203</v>
      </c>
      <c r="O84" s="7"/>
      <c r="P84" s="7"/>
      <c r="Q84" s="67" t="n">
        <f aca="false">I84*5.5017049523</f>
        <v>147812454.253178</v>
      </c>
      <c r="R84" s="67"/>
      <c r="S84" s="67"/>
      <c r="T84" s="7"/>
      <c r="U84" s="7"/>
      <c r="V84" s="67" t="n">
        <f aca="false">K84*5.5017049523</f>
        <v>18542867.5545005</v>
      </c>
      <c r="W84" s="67" t="n">
        <f aca="false">M84*5.5017049523</f>
        <v>573490.749108273</v>
      </c>
      <c r="X84" s="67" t="n">
        <f aca="false">N84*5.1890047538+L84*5.5017049523</f>
        <v>28116490.5559721</v>
      </c>
      <c r="Y84" s="67" t="n">
        <f aca="false">N84*5.1890047538</f>
        <v>21475418.2185381</v>
      </c>
      <c r="Z84" s="67" t="n">
        <f aca="false">L84*5.5017049523</f>
        <v>6641072.33743398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32327064.8051706</v>
      </c>
      <c r="G85" s="157" t="n">
        <f aca="false">low_v2_m!E73+temporary_pension_bonus_low!B73</f>
        <v>30982725.1686082</v>
      </c>
      <c r="H85" s="67" t="n">
        <f aca="false">F85-J85</f>
        <v>28684426.5176217</v>
      </c>
      <c r="I85" s="67" t="n">
        <f aca="false">G85-K85</f>
        <v>27449366.0296858</v>
      </c>
      <c r="J85" s="157" t="n">
        <f aca="false">low_v2_m!J73</f>
        <v>3642638.28754886</v>
      </c>
      <c r="K85" s="157" t="n">
        <f aca="false">low_v2_m!K73</f>
        <v>3533359.1389224</v>
      </c>
      <c r="L85" s="67" t="n">
        <f aca="false">H85-I85</f>
        <v>1235060.48793592</v>
      </c>
      <c r="M85" s="67" t="n">
        <f aca="false">J85-K85</f>
        <v>109279.148626466</v>
      </c>
      <c r="N85" s="157" t="n">
        <f aca="false">SUM(low_v5_m!C73:J73)</f>
        <v>4261604.39711641</v>
      </c>
      <c r="O85" s="7"/>
      <c r="P85" s="7"/>
      <c r="Q85" s="67" t="n">
        <f aca="false">I85*5.5017049523</f>
        <v>151018313.023018</v>
      </c>
      <c r="R85" s="67"/>
      <c r="S85" s="67"/>
      <c r="T85" s="7"/>
      <c r="U85" s="7"/>
      <c r="V85" s="67" t="n">
        <f aca="false">K85*5.5017049523</f>
        <v>19439499.4728638</v>
      </c>
      <c r="W85" s="67" t="n">
        <f aca="false">M85*5.5017049523</f>
        <v>601221.633181355</v>
      </c>
      <c r="X85" s="67" t="n">
        <f aca="false">N85*5.1890047538+L85*5.5017049523</f>
        <v>28908423.8783191</v>
      </c>
      <c r="Y85" s="67" t="n">
        <f aca="false">N85*5.1890047538</f>
        <v>22113485.475452</v>
      </c>
      <c r="Z85" s="67" t="n">
        <f aca="false">L85*5.5017049523</f>
        <v>6794938.40286712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31801235.9928744</v>
      </c>
      <c r="G86" s="155" t="n">
        <f aca="false">low_v2_m!E74+temporary_pension_bonus_low!B74</f>
        <v>30478547.5112006</v>
      </c>
      <c r="H86" s="8" t="n">
        <f aca="false">F86-J86</f>
        <v>28125534.7909017</v>
      </c>
      <c r="I86" s="8" t="n">
        <f aca="false">G86-K86</f>
        <v>26913117.3452871</v>
      </c>
      <c r="J86" s="155" t="n">
        <f aca="false">low_v2_m!J74</f>
        <v>3675701.20197265</v>
      </c>
      <c r="K86" s="155" t="n">
        <f aca="false">low_v2_m!K74</f>
        <v>3565430.16591347</v>
      </c>
      <c r="L86" s="8" t="n">
        <f aca="false">H86-I86</f>
        <v>1212417.44561461</v>
      </c>
      <c r="M86" s="8" t="n">
        <f aca="false">J86-K86</f>
        <v>110271.036059179</v>
      </c>
      <c r="N86" s="155" t="n">
        <f aca="false">SUM(low_v5_m!C74:J74)</f>
        <v>5055063.95299856</v>
      </c>
      <c r="O86" s="5"/>
      <c r="P86" s="5"/>
      <c r="Q86" s="8" t="n">
        <f aca="false">I86*5.5017049523</f>
        <v>148068030.980397</v>
      </c>
      <c r="R86" s="8"/>
      <c r="S86" s="8"/>
      <c r="T86" s="5"/>
      <c r="U86" s="5"/>
      <c r="V86" s="8" t="n">
        <f aca="false">K86*5.5017049523</f>
        <v>19615944.800886</v>
      </c>
      <c r="W86" s="8" t="n">
        <f aca="false">M86*5.5017049523</f>
        <v>606678.705182039</v>
      </c>
      <c r="X86" s="8" t="n">
        <f aca="false">N86*5.1890047538+L86*5.5017049523</f>
        <v>32901113.9476653</v>
      </c>
      <c r="Y86" s="8" t="n">
        <f aca="false">N86*5.1890047538</f>
        <v>26230750.8828725</v>
      </c>
      <c r="Z86" s="8" t="n">
        <f aca="false">L86*5.5017049523</f>
        <v>6670363.06479279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32441233.9577915</v>
      </c>
      <c r="G87" s="157" t="n">
        <f aca="false">low_v2_m!E75+temporary_pension_bonus_low!B75</f>
        <v>31092349.827903</v>
      </c>
      <c r="H87" s="67" t="n">
        <f aca="false">F87-J87</f>
        <v>28588444.816765</v>
      </c>
      <c r="I87" s="67" t="n">
        <f aca="false">G87-K87</f>
        <v>27355144.3611073</v>
      </c>
      <c r="J87" s="157" t="n">
        <f aca="false">low_v2_m!J75</f>
        <v>3852789.14102644</v>
      </c>
      <c r="K87" s="157" t="n">
        <f aca="false">low_v2_m!K75</f>
        <v>3737205.46679565</v>
      </c>
      <c r="L87" s="67" t="n">
        <f aca="false">H87-I87</f>
        <v>1233300.4556577</v>
      </c>
      <c r="M87" s="67" t="n">
        <f aca="false">J87-K87</f>
        <v>115583.674230793</v>
      </c>
      <c r="N87" s="157" t="n">
        <f aca="false">SUM(low_v5_m!C75:J75)</f>
        <v>4257337.0219452</v>
      </c>
      <c r="O87" s="7"/>
      <c r="P87" s="7"/>
      <c r="Q87" s="67" t="n">
        <f aca="false">I87*5.5017049523</f>
        <v>150499933.202386</v>
      </c>
      <c r="R87" s="67"/>
      <c r="S87" s="67"/>
      <c r="T87" s="7"/>
      <c r="U87" s="7"/>
      <c r="V87" s="67" t="n">
        <f aca="false">K87*5.5017049523</f>
        <v>20561001.8244323</v>
      </c>
      <c r="W87" s="67" t="n">
        <f aca="false">M87*5.5017049523</f>
        <v>635907.272920584</v>
      </c>
      <c r="X87" s="67" t="n">
        <f aca="false">N87*5.1890047538+L87*5.5017049523</f>
        <v>28876597.2699682</v>
      </c>
      <c r="Y87" s="67" t="n">
        <f aca="false">N87*5.1890047538</f>
        <v>22091342.0454024</v>
      </c>
      <c r="Z87" s="67" t="n">
        <f aca="false">L87*5.5017049523</f>
        <v>6785255.22456581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31985382.3257838</v>
      </c>
      <c r="G88" s="157" t="n">
        <f aca="false">low_v2_m!E76+temporary_pension_bonus_low!B76</f>
        <v>30655779.00185</v>
      </c>
      <c r="H88" s="67" t="n">
        <f aca="false">F88-J88</f>
        <v>28111062.0298974</v>
      </c>
      <c r="I88" s="67" t="n">
        <f aca="false">G88-K88</f>
        <v>26897688.3148402</v>
      </c>
      <c r="J88" s="157" t="n">
        <f aca="false">low_v2_m!J76</f>
        <v>3874320.29588644</v>
      </c>
      <c r="K88" s="157" t="n">
        <f aca="false">low_v2_m!K76</f>
        <v>3758090.68700985</v>
      </c>
      <c r="L88" s="67" t="n">
        <f aca="false">H88-I88</f>
        <v>1213373.71505721</v>
      </c>
      <c r="M88" s="67" t="n">
        <f aca="false">J88-K88</f>
        <v>116229.608876592</v>
      </c>
      <c r="N88" s="157" t="n">
        <f aca="false">SUM(low_v5_m!C76:J76)</f>
        <v>4138669.86190485</v>
      </c>
      <c r="O88" s="7"/>
      <c r="P88" s="7"/>
      <c r="Q88" s="67" t="n">
        <f aca="false">I88*5.5017049523</f>
        <v>147983145.007178</v>
      </c>
      <c r="R88" s="67"/>
      <c r="S88" s="67"/>
      <c r="T88" s="7"/>
      <c r="U88" s="7"/>
      <c r="V88" s="67" t="n">
        <f aca="false">K88*5.5017049523</f>
        <v>20675906.1439146</v>
      </c>
      <c r="W88" s="67" t="n">
        <f aca="false">M88*5.5017049523</f>
        <v>639461.014760241</v>
      </c>
      <c r="X88" s="67" t="n">
        <f aca="false">N88*5.1890047538+L88*5.5017049523</f>
        <v>28151201.7649539</v>
      </c>
      <c r="Y88" s="67" t="n">
        <f aca="false">N88*5.1890047538</f>
        <v>21475577.587833</v>
      </c>
      <c r="Z88" s="67" t="n">
        <f aca="false">L88*5.5017049523</f>
        <v>6675624.17712088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32838599.817675</v>
      </c>
      <c r="G89" s="157" t="n">
        <f aca="false">low_v2_m!E77+temporary_pension_bonus_low!B77</f>
        <v>31472699.7110394</v>
      </c>
      <c r="H89" s="67" t="n">
        <f aca="false">F89-J89</f>
        <v>28819612.0029853</v>
      </c>
      <c r="I89" s="67" t="n">
        <f aca="false">G89-K89</f>
        <v>27574281.5307904</v>
      </c>
      <c r="J89" s="157" t="n">
        <f aca="false">low_v2_m!J77</f>
        <v>4018987.81468963</v>
      </c>
      <c r="K89" s="157" t="n">
        <f aca="false">low_v2_m!K77</f>
        <v>3898418.18024894</v>
      </c>
      <c r="L89" s="67" t="n">
        <f aca="false">H89-I89</f>
        <v>1245330.47219493</v>
      </c>
      <c r="M89" s="67" t="n">
        <f aca="false">J89-K89</f>
        <v>120569.634440688</v>
      </c>
      <c r="N89" s="157" t="n">
        <f aca="false">SUM(low_v5_m!C77:J77)</f>
        <v>4270305.21143252</v>
      </c>
      <c r="O89" s="7"/>
      <c r="P89" s="7"/>
      <c r="Q89" s="67" t="n">
        <f aca="false">I89*5.5017049523</f>
        <v>151705561.254064</v>
      </c>
      <c r="R89" s="67"/>
      <c r="S89" s="67"/>
      <c r="T89" s="7"/>
      <c r="U89" s="7"/>
      <c r="V89" s="67" t="n">
        <f aca="false">K89*5.5017049523</f>
        <v>21447946.608412</v>
      </c>
      <c r="W89" s="67" t="n">
        <f aca="false">M89*5.5017049523</f>
        <v>663338.554899336</v>
      </c>
      <c r="X89" s="67" t="n">
        <f aca="false">N89*5.1890047538+L89*5.5017049523</f>
        <v>29010074.8684252</v>
      </c>
      <c r="Y89" s="67" t="n">
        <f aca="false">N89*5.1890047538</f>
        <v>22158634.0423003</v>
      </c>
      <c r="Z89" s="67" t="n">
        <f aca="false">L89*5.5017049523</f>
        <v>6851440.82612492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32361155.1161226</v>
      </c>
      <c r="G90" s="155" t="n">
        <f aca="false">low_v2_m!E78+temporary_pension_bonus_low!B78</f>
        <v>31015746.4279256</v>
      </c>
      <c r="H90" s="8" t="n">
        <f aca="false">F90-J90</f>
        <v>28344930.4874816</v>
      </c>
      <c r="I90" s="8" t="n">
        <f aca="false">G90-K90</f>
        <v>27120008.5381439</v>
      </c>
      <c r="J90" s="155" t="n">
        <f aca="false">low_v2_m!J78</f>
        <v>4016224.62864101</v>
      </c>
      <c r="K90" s="155" t="n">
        <f aca="false">low_v2_m!K78</f>
        <v>3895737.88978178</v>
      </c>
      <c r="L90" s="8" t="n">
        <f aca="false">H90-I90</f>
        <v>1224921.9493377</v>
      </c>
      <c r="M90" s="8" t="n">
        <f aca="false">J90-K90</f>
        <v>120486.73885923</v>
      </c>
      <c r="N90" s="155" t="n">
        <f aca="false">SUM(low_v5_m!C78:J78)</f>
        <v>5028028.70655842</v>
      </c>
      <c r="O90" s="5"/>
      <c r="P90" s="5"/>
      <c r="Q90" s="8" t="n">
        <f aca="false">I90*5.5017049523</f>
        <v>149206285.280724</v>
      </c>
      <c r="R90" s="8"/>
      <c r="S90" s="8"/>
      <c r="T90" s="5"/>
      <c r="U90" s="5"/>
      <c r="V90" s="8" t="n">
        <f aca="false">K90*5.5017049523</f>
        <v>21433200.4410752</v>
      </c>
      <c r="W90" s="8" t="n">
        <f aca="false">M90*5.5017049523</f>
        <v>662882.487868301</v>
      </c>
      <c r="X90" s="8" t="n">
        <f aca="false">N90*5.1890047538+L90*5.5017049523</f>
        <v>32829624.0154267</v>
      </c>
      <c r="Y90" s="8" t="n">
        <f aca="false">N90*5.1890047538</f>
        <v>26090464.8605745</v>
      </c>
      <c r="Z90" s="8" t="n">
        <f aca="false">L90*5.5017049523</f>
        <v>6739159.15485221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33076360.7678683</v>
      </c>
      <c r="G91" s="157" t="n">
        <f aca="false">low_v2_m!E79+temporary_pension_bonus_low!B79</f>
        <v>31701521.8886137</v>
      </c>
      <c r="H91" s="67" t="n">
        <f aca="false">F91-J91</f>
        <v>28921454.2187731</v>
      </c>
      <c r="I91" s="67" t="n">
        <f aca="false">G91-K91</f>
        <v>27671262.5359914</v>
      </c>
      <c r="J91" s="157" t="n">
        <f aca="false">low_v2_m!J79</f>
        <v>4154906.54909516</v>
      </c>
      <c r="K91" s="157" t="n">
        <f aca="false">low_v2_m!K79</f>
        <v>4030259.35262231</v>
      </c>
      <c r="L91" s="67" t="n">
        <f aca="false">H91-I91</f>
        <v>1250191.68278178</v>
      </c>
      <c r="M91" s="67" t="n">
        <f aca="false">J91-K91</f>
        <v>124647.196472856</v>
      </c>
      <c r="N91" s="157" t="n">
        <f aca="false">SUM(low_v5_m!C79:J79)</f>
        <v>4111894.48424176</v>
      </c>
      <c r="O91" s="7"/>
      <c r="P91" s="7"/>
      <c r="Q91" s="67" t="n">
        <f aca="false">I91*5.5017049523</f>
        <v>152239122.130657</v>
      </c>
      <c r="R91" s="67"/>
      <c r="S91" s="67"/>
      <c r="T91" s="7"/>
      <c r="U91" s="7"/>
      <c r="V91" s="67" t="n">
        <f aca="false">K91*5.5017049523</f>
        <v>22173297.8393755</v>
      </c>
      <c r="W91" s="67" t="n">
        <f aca="false">M91*5.5017049523</f>
        <v>685772.098125022</v>
      </c>
      <c r="X91" s="67" t="n">
        <f aca="false">N91*5.1890047538+L91*5.5017049523</f>
        <v>28214825.7983392</v>
      </c>
      <c r="Y91" s="67" t="n">
        <f aca="false">N91*5.1890047538</f>
        <v>21336640.0258545</v>
      </c>
      <c r="Z91" s="67" t="n">
        <f aca="false">L91*5.5017049523</f>
        <v>6878185.77248478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32509482.4885592</v>
      </c>
      <c r="G92" s="157" t="n">
        <f aca="false">low_v2_m!E80+temporary_pension_bonus_low!B80</f>
        <v>31159077.5733639</v>
      </c>
      <c r="H92" s="67" t="n">
        <f aca="false">F92-J92</f>
        <v>28386771.3908083</v>
      </c>
      <c r="I92" s="67" t="n">
        <f aca="false">G92-K92</f>
        <v>27160047.8085455</v>
      </c>
      <c r="J92" s="157" t="n">
        <f aca="false">low_v2_m!J80</f>
        <v>4122711.09775089</v>
      </c>
      <c r="K92" s="157" t="n">
        <f aca="false">low_v2_m!K80</f>
        <v>3999029.76481836</v>
      </c>
      <c r="L92" s="67" t="n">
        <f aca="false">H92-I92</f>
        <v>1226723.58226279</v>
      </c>
      <c r="M92" s="67" t="n">
        <f aca="false">J92-K92</f>
        <v>123681.332932526</v>
      </c>
      <c r="N92" s="157" t="n">
        <f aca="false">SUM(low_v5_m!C80:J80)</f>
        <v>4121612.99688849</v>
      </c>
      <c r="O92" s="7"/>
      <c r="P92" s="7"/>
      <c r="Q92" s="67" t="n">
        <f aca="false">I92*5.5017049523</f>
        <v>149426569.53298</v>
      </c>
      <c r="R92" s="67"/>
      <c r="S92" s="67"/>
      <c r="T92" s="7"/>
      <c r="U92" s="7"/>
      <c r="V92" s="67" t="n">
        <f aca="false">K92*5.5017049523</f>
        <v>22001481.8614963</v>
      </c>
      <c r="W92" s="67" t="n">
        <f aca="false">M92*5.5017049523</f>
        <v>680458.201901942</v>
      </c>
      <c r="X92" s="67" t="n">
        <f aca="false">N92*5.1890047538+L92*5.5017049523</f>
        <v>28136140.6418166</v>
      </c>
      <c r="Y92" s="67" t="n">
        <f aca="false">N92*5.1890047538</f>
        <v>21387069.4341782</v>
      </c>
      <c r="Z92" s="67" t="n">
        <f aca="false">L92*5.5017049523</f>
        <v>6749071.20763838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33078948.2508334</v>
      </c>
      <c r="G93" s="157" t="n">
        <f aca="false">low_v2_m!E81+temporary_pension_bonus_low!B81</f>
        <v>31705840.0394987</v>
      </c>
      <c r="H93" s="67" t="n">
        <f aca="false">F93-J93</f>
        <v>28810618.8824002</v>
      </c>
      <c r="I93" s="67" t="n">
        <f aca="false">G93-K93</f>
        <v>27565560.5521184</v>
      </c>
      <c r="J93" s="157" t="n">
        <f aca="false">low_v2_m!J81</f>
        <v>4268329.36843326</v>
      </c>
      <c r="K93" s="157" t="n">
        <f aca="false">low_v2_m!K81</f>
        <v>4140279.48738026</v>
      </c>
      <c r="L93" s="67" t="n">
        <f aca="false">H93-I93</f>
        <v>1245058.33028175</v>
      </c>
      <c r="M93" s="67" t="n">
        <f aca="false">J93-K93</f>
        <v>128049.881052998</v>
      </c>
      <c r="N93" s="157" t="n">
        <f aca="false">SUM(low_v5_m!C81:J81)</f>
        <v>4212116.28067796</v>
      </c>
      <c r="O93" s="7"/>
      <c r="P93" s="7"/>
      <c r="Q93" s="67" t="n">
        <f aca="false">I93*5.5017049523</f>
        <v>151657581.002516</v>
      </c>
      <c r="R93" s="67"/>
      <c r="S93" s="67"/>
      <c r="T93" s="7"/>
      <c r="U93" s="7"/>
      <c r="V93" s="67" t="n">
        <f aca="false">K93*5.5017049523</f>
        <v>22778596.1596261</v>
      </c>
      <c r="W93" s="67" t="n">
        <f aca="false">M93*5.5017049523</f>
        <v>704492.664730707</v>
      </c>
      <c r="X93" s="67" t="n">
        <f aca="false">N93*5.1890047538+L93*5.5017049523</f>
        <v>28706634.9856097</v>
      </c>
      <c r="Y93" s="67" t="n">
        <f aca="false">N93*5.1890047538</f>
        <v>21856691.4039963</v>
      </c>
      <c r="Z93" s="67" t="n">
        <f aca="false">L93*5.5017049523</f>
        <v>6849943.58161345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32635406.1582887</v>
      </c>
      <c r="G94" s="155" t="n">
        <f aca="false">low_v2_m!E82+temporary_pension_bonus_low!B82</f>
        <v>31280940.3017057</v>
      </c>
      <c r="H94" s="8" t="n">
        <f aca="false">F94-J94</f>
        <v>28345376.2397548</v>
      </c>
      <c r="I94" s="8" t="n">
        <f aca="false">G94-K94</f>
        <v>27119611.2807278</v>
      </c>
      <c r="J94" s="155" t="n">
        <f aca="false">low_v2_m!J82</f>
        <v>4290029.91853394</v>
      </c>
      <c r="K94" s="155" t="n">
        <f aca="false">low_v2_m!K82</f>
        <v>4161329.02097793</v>
      </c>
      <c r="L94" s="8" t="n">
        <f aca="false">H94-I94</f>
        <v>1225764.95902704</v>
      </c>
      <c r="M94" s="8" t="n">
        <f aca="false">J94-K94</f>
        <v>128700.897556019</v>
      </c>
      <c r="N94" s="155" t="n">
        <f aca="false">SUM(low_v5_m!C82:J82)</f>
        <v>4976114.41818981</v>
      </c>
      <c r="O94" s="5"/>
      <c r="P94" s="5"/>
      <c r="Q94" s="8" t="n">
        <f aca="false">I94*5.5017049523</f>
        <v>149204099.687631</v>
      </c>
      <c r="R94" s="8"/>
      <c r="S94" s="8"/>
      <c r="T94" s="5"/>
      <c r="U94" s="5"/>
      <c r="V94" s="8" t="n">
        <f aca="false">K94*5.5017049523</f>
        <v>22894404.482864</v>
      </c>
      <c r="W94" s="8" t="n">
        <f aca="false">M94*5.5017049523</f>
        <v>708074.365449405</v>
      </c>
      <c r="X94" s="8" t="n">
        <f aca="false">N94*5.1890047538+L94*5.5017049523</f>
        <v>32564878.5168745</v>
      </c>
      <c r="Y94" s="8" t="n">
        <f aca="false">N94*5.1890047538</f>
        <v>25821081.3714396</v>
      </c>
      <c r="Z94" s="8" t="n">
        <f aca="false">L94*5.5017049523</f>
        <v>6743797.1454349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33511561.8690214</v>
      </c>
      <c r="G95" s="157" t="n">
        <f aca="false">low_v2_m!E83+temporary_pension_bonus_low!B83</f>
        <v>32120791.3577918</v>
      </c>
      <c r="H95" s="67" t="n">
        <f aca="false">F95-J95</f>
        <v>29019323.3069956</v>
      </c>
      <c r="I95" s="67" t="n">
        <f aca="false">G95-K95</f>
        <v>27763319.9526268</v>
      </c>
      <c r="J95" s="157" t="n">
        <f aca="false">low_v2_m!J83</f>
        <v>4492238.56202579</v>
      </c>
      <c r="K95" s="157" t="n">
        <f aca="false">low_v2_m!K83</f>
        <v>4357471.40516502</v>
      </c>
      <c r="L95" s="67" t="n">
        <f aca="false">H95-I95</f>
        <v>1256003.35436887</v>
      </c>
      <c r="M95" s="67" t="n">
        <f aca="false">J95-K95</f>
        <v>134767.156860773</v>
      </c>
      <c r="N95" s="157" t="n">
        <f aca="false">SUM(low_v5_m!C83:J83)</f>
        <v>4119227.09159288</v>
      </c>
      <c r="O95" s="7"/>
      <c r="P95" s="7"/>
      <c r="Q95" s="67" t="n">
        <f aca="false">I95*5.5017049523</f>
        <v>152745594.875656</v>
      </c>
      <c r="R95" s="67"/>
      <c r="S95" s="67"/>
      <c r="T95" s="7"/>
      <c r="U95" s="7"/>
      <c r="V95" s="67" t="n">
        <f aca="false">K95*5.5017049523</f>
        <v>23973522.009302</v>
      </c>
      <c r="W95" s="67" t="n">
        <f aca="false">M95*5.5017049523</f>
        <v>741449.134308303</v>
      </c>
      <c r="X95" s="67" t="n">
        <f aca="false">N95*5.1890047538+L95*5.5017049523</f>
        <v>28284848.8350938</v>
      </c>
      <c r="Y95" s="67" t="n">
        <f aca="false">N95*5.1890047538</f>
        <v>21374688.9602572</v>
      </c>
      <c r="Z95" s="67" t="n">
        <f aca="false">L95*5.5017049523</f>
        <v>6910159.8748366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33088012.7103119</v>
      </c>
      <c r="G96" s="157" t="n">
        <f aca="false">low_v2_m!E84+temporary_pension_bonus_low!B84</f>
        <v>31714588.1335015</v>
      </c>
      <c r="H96" s="67" t="n">
        <f aca="false">F96-J96</f>
        <v>28644758.1431273</v>
      </c>
      <c r="I96" s="67" t="n">
        <f aca="false">G96-K96</f>
        <v>27404631.2033325</v>
      </c>
      <c r="J96" s="157" t="n">
        <f aca="false">low_v2_m!J84</f>
        <v>4443254.56718463</v>
      </c>
      <c r="K96" s="157" t="n">
        <f aca="false">low_v2_m!K84</f>
        <v>4309956.93016909</v>
      </c>
      <c r="L96" s="67" t="n">
        <f aca="false">H96-I96</f>
        <v>1240126.93979484</v>
      </c>
      <c r="M96" s="67" t="n">
        <f aca="false">J96-K96</f>
        <v>133297.63701554</v>
      </c>
      <c r="N96" s="157" t="n">
        <f aca="false">SUM(low_v5_m!C84:J84)</f>
        <v>4021943.19428762</v>
      </c>
      <c r="O96" s="7"/>
      <c r="P96" s="7"/>
      <c r="Q96" s="67" t="n">
        <f aca="false">I96*5.5017049523</f>
        <v>150772195.207329</v>
      </c>
      <c r="R96" s="67"/>
      <c r="S96" s="67"/>
      <c r="T96" s="7"/>
      <c r="U96" s="7"/>
      <c r="V96" s="67" t="n">
        <f aca="false">K96*5.5017049523</f>
        <v>23712111.386911</v>
      </c>
      <c r="W96" s="67" t="n">
        <f aca="false">M96*5.5017049523</f>
        <v>733364.269698285</v>
      </c>
      <c r="X96" s="67" t="n">
        <f aca="false">N96*5.1890047538+L96*5.5017049523</f>
        <v>27692694.880822</v>
      </c>
      <c r="Y96" s="67" t="n">
        <f aca="false">N96*5.1890047538</f>
        <v>20869882.354672</v>
      </c>
      <c r="Z96" s="67" t="n">
        <f aca="false">L96*5.5017049523</f>
        <v>6822812.52614993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33729787.0533181</v>
      </c>
      <c r="G97" s="157" t="n">
        <f aca="false">low_v2_m!E85+temporary_pension_bonus_low!B85</f>
        <v>32330588.2068477</v>
      </c>
      <c r="H97" s="67" t="n">
        <f aca="false">F97-J97</f>
        <v>29120326.4614211</v>
      </c>
      <c r="I97" s="67" t="n">
        <f aca="false">G97-K97</f>
        <v>27859411.4327076</v>
      </c>
      <c r="J97" s="157" t="n">
        <f aca="false">low_v2_m!J85</f>
        <v>4609460.59189697</v>
      </c>
      <c r="K97" s="157" t="n">
        <f aca="false">low_v2_m!K85</f>
        <v>4471176.77414006</v>
      </c>
      <c r="L97" s="67" t="n">
        <f aca="false">H97-I97</f>
        <v>1260915.02871352</v>
      </c>
      <c r="M97" s="67" t="n">
        <f aca="false">J97-K97</f>
        <v>138283.81775691</v>
      </c>
      <c r="N97" s="157" t="n">
        <f aca="false">SUM(low_v5_m!C85:J85)</f>
        <v>4167125.8366691</v>
      </c>
      <c r="O97" s="7"/>
      <c r="P97" s="7"/>
      <c r="Q97" s="67" t="n">
        <f aca="false">I97*5.5017049523</f>
        <v>153274261.847491</v>
      </c>
      <c r="R97" s="67"/>
      <c r="S97" s="67"/>
      <c r="T97" s="7"/>
      <c r="U97" s="7"/>
      <c r="V97" s="67" t="n">
        <f aca="false">K97*5.5017049523</f>
        <v>24599095.4008951</v>
      </c>
      <c r="W97" s="67" t="n">
        <f aca="false">M97*5.5017049523</f>
        <v>760796.764976142</v>
      </c>
      <c r="X97" s="67" t="n">
        <f aca="false">N97*5.1890047538+L97*5.5017049523</f>
        <v>28560418.2340614</v>
      </c>
      <c r="Y97" s="67" t="n">
        <f aca="false">N97*5.1890047538</f>
        <v>21623235.7761588</v>
      </c>
      <c r="Z97" s="67" t="n">
        <f aca="false">L97*5.5017049523</f>
        <v>6937182.45790267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33259887.9590584</v>
      </c>
      <c r="G98" s="155" t="n">
        <f aca="false">low_v2_m!E86+temporary_pension_bonus_low!B86</f>
        <v>31879674.9180833</v>
      </c>
      <c r="H98" s="8" t="n">
        <f aca="false">F98-J98</f>
        <v>28661310.4072953</v>
      </c>
      <c r="I98" s="8" t="n">
        <f aca="false">G98-K98</f>
        <v>27419054.6928732</v>
      </c>
      <c r="J98" s="155" t="n">
        <f aca="false">low_v2_m!J86</f>
        <v>4598577.55176305</v>
      </c>
      <c r="K98" s="155" t="n">
        <f aca="false">low_v2_m!K86</f>
        <v>4460620.22521016</v>
      </c>
      <c r="L98" s="8" t="n">
        <f aca="false">H98-I98</f>
        <v>1242255.71442214</v>
      </c>
      <c r="M98" s="8" t="n">
        <f aca="false">J98-K98</f>
        <v>137957.326552893</v>
      </c>
      <c r="N98" s="155" t="n">
        <f aca="false">SUM(low_v5_m!C86:J86)</f>
        <v>4972051.00480088</v>
      </c>
      <c r="O98" s="5"/>
      <c r="P98" s="5"/>
      <c r="Q98" s="8" t="n">
        <f aca="false">I98*5.5017049523</f>
        <v>150851548.991165</v>
      </c>
      <c r="R98" s="8"/>
      <c r="S98" s="8"/>
      <c r="T98" s="5"/>
      <c r="U98" s="5"/>
      <c r="V98" s="8" t="n">
        <f aca="false">K98*5.5017049523</f>
        <v>24541016.3833683</v>
      </c>
      <c r="W98" s="8" t="n">
        <f aca="false">M98*5.5017049523</f>
        <v>759000.50670212</v>
      </c>
      <c r="X98" s="8" t="n">
        <f aca="false">N98*5.1890047538+L98*5.5017049523</f>
        <v>32634520.7161071</v>
      </c>
      <c r="Y98" s="8" t="n">
        <f aca="false">N98*5.1890047538</f>
        <v>25799996.3000478</v>
      </c>
      <c r="Z98" s="8" t="n">
        <f aca="false">L98*5.5017049523</f>
        <v>6834524.41605924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33942144.2291837</v>
      </c>
      <c r="G99" s="157" t="n">
        <f aca="false">low_v2_m!E87+temporary_pension_bonus_low!B87</f>
        <v>32534590.1965068</v>
      </c>
      <c r="H99" s="67" t="n">
        <f aca="false">F99-J99</f>
        <v>29152510.9457445</v>
      </c>
      <c r="I99" s="67" t="n">
        <f aca="false">G99-K99</f>
        <v>27888645.9115708</v>
      </c>
      <c r="J99" s="157" t="n">
        <f aca="false">low_v2_m!J87</f>
        <v>4789633.28343924</v>
      </c>
      <c r="K99" s="157" t="n">
        <f aca="false">low_v2_m!K87</f>
        <v>4645944.28493606</v>
      </c>
      <c r="L99" s="67" t="n">
        <f aca="false">H99-I99</f>
        <v>1263865.03417369</v>
      </c>
      <c r="M99" s="67" t="n">
        <f aca="false">J99-K99</f>
        <v>143688.998503177</v>
      </c>
      <c r="N99" s="157" t="n">
        <f aca="false">SUM(low_v5_m!C87:J87)</f>
        <v>4259466.99695247</v>
      </c>
      <c r="O99" s="7"/>
      <c r="P99" s="7"/>
      <c r="Q99" s="67" t="n">
        <f aca="false">I99*5.5017049523</f>
        <v>153435101.32463</v>
      </c>
      <c r="R99" s="67"/>
      <c r="S99" s="67"/>
      <c r="T99" s="7"/>
      <c r="U99" s="7"/>
      <c r="V99" s="67" t="n">
        <f aca="false">K99*5.5017049523</f>
        <v>25560614.6805426</v>
      </c>
      <c r="W99" s="67" t="n">
        <f aca="false">M99*5.5017049523</f>
        <v>790534.474655959</v>
      </c>
      <c r="X99" s="67" t="n">
        <f aca="false">N99*5.1890047538+L99*5.5017049523</f>
        <v>29055807.0133928</v>
      </c>
      <c r="Y99" s="67" t="n">
        <f aca="false">N99*5.1890047538</f>
        <v>22102394.4958406</v>
      </c>
      <c r="Z99" s="67" t="n">
        <f aca="false">L99*5.5017049523</f>
        <v>6953412.51755222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33456470.5854562</v>
      </c>
      <c r="G100" s="157" t="n">
        <f aca="false">low_v2_m!E88+temporary_pension_bonus_low!B88</f>
        <v>32069465.8317646</v>
      </c>
      <c r="H100" s="67" t="n">
        <f aca="false">F100-J100</f>
        <v>28612453.7998796</v>
      </c>
      <c r="I100" s="67" t="n">
        <f aca="false">G100-K100</f>
        <v>27370769.5497554</v>
      </c>
      <c r="J100" s="157" t="n">
        <f aca="false">low_v2_m!J88</f>
        <v>4844016.78557657</v>
      </c>
      <c r="K100" s="157" t="n">
        <f aca="false">low_v2_m!K88</f>
        <v>4698696.28200927</v>
      </c>
      <c r="L100" s="67" t="n">
        <f aca="false">H100-I100</f>
        <v>1241684.25012425</v>
      </c>
      <c r="M100" s="67" t="n">
        <f aca="false">J100-K100</f>
        <v>145320.503567299</v>
      </c>
      <c r="N100" s="157" t="n">
        <f aca="false">SUM(low_v5_m!C88:J88)</f>
        <v>4078496.71737735</v>
      </c>
      <c r="O100" s="7"/>
      <c r="P100" s="7"/>
      <c r="Q100" s="67" t="n">
        <f aca="false">I100*5.5017049523</f>
        <v>150585898.380151</v>
      </c>
      <c r="R100" s="67"/>
      <c r="S100" s="67"/>
      <c r="T100" s="7"/>
      <c r="U100" s="7"/>
      <c r="V100" s="67" t="n">
        <f aca="false">K100*5.5017049523</f>
        <v>25850840.604084</v>
      </c>
      <c r="W100" s="67" t="n">
        <f aca="false">M100*5.5017049523</f>
        <v>799510.534146938</v>
      </c>
      <c r="X100" s="67" t="n">
        <f aca="false">N100*5.1890047538+L100*5.5017049523</f>
        <v>27994719.2429303</v>
      </c>
      <c r="Y100" s="67" t="n">
        <f aca="false">N100*5.1890047538</f>
        <v>21163338.8548288</v>
      </c>
      <c r="Z100" s="67" t="n">
        <f aca="false">L100*5.5017049523</f>
        <v>6831380.38810152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34182466.1529773</v>
      </c>
      <c r="G101" s="157" t="n">
        <f aca="false">low_v2_m!E89+temporary_pension_bonus_low!B89</f>
        <v>32766136.4444336</v>
      </c>
      <c r="H101" s="67" t="n">
        <f aca="false">F101-J101</f>
        <v>29192496.2130645</v>
      </c>
      <c r="I101" s="67" t="n">
        <f aca="false">G101-K101</f>
        <v>27925865.6027182</v>
      </c>
      <c r="J101" s="157" t="n">
        <f aca="false">low_v2_m!J89</f>
        <v>4989969.93991274</v>
      </c>
      <c r="K101" s="157" t="n">
        <f aca="false">low_v2_m!K89</f>
        <v>4840270.84171536</v>
      </c>
      <c r="L101" s="67" t="n">
        <f aca="false">H101-I101</f>
        <v>1266630.61034634</v>
      </c>
      <c r="M101" s="67" t="n">
        <f aca="false">J101-K101</f>
        <v>149699.098197382</v>
      </c>
      <c r="N101" s="157" t="n">
        <f aca="false">SUM(low_v5_m!C89:J89)</f>
        <v>4272564.75194514</v>
      </c>
      <c r="O101" s="7"/>
      <c r="P101" s="7"/>
      <c r="Q101" s="67" t="n">
        <f aca="false">I101*5.5017049523</f>
        <v>153639873.083739</v>
      </c>
      <c r="R101" s="67"/>
      <c r="S101" s="67"/>
      <c r="T101" s="7"/>
      <c r="U101" s="7"/>
      <c r="V101" s="67" t="n">
        <f aca="false">K101*5.5017049523</f>
        <v>26629742.0603387</v>
      </c>
      <c r="W101" s="67" t="n">
        <f aca="false">M101*5.5017049523</f>
        <v>823600.26990738</v>
      </c>
      <c r="X101" s="67" t="n">
        <f aca="false">N101*5.1890047538+L101*5.5017049523</f>
        <v>29138986.7104389</v>
      </c>
      <c r="Y101" s="67" t="n">
        <f aca="false">N101*5.1890047538</f>
        <v>22170358.8087616</v>
      </c>
      <c r="Z101" s="67" t="n">
        <f aca="false">L101*5.5017049523</f>
        <v>6968627.90167725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33678312.3641309</v>
      </c>
      <c r="G102" s="155" t="n">
        <f aca="false">low_v2_m!E90+temporary_pension_bonus_low!B90</f>
        <v>32282801.5481036</v>
      </c>
      <c r="H102" s="8" t="n">
        <f aca="false">F102-J102</f>
        <v>28705128.2522341</v>
      </c>
      <c r="I102" s="8" t="n">
        <f aca="false">G102-K102</f>
        <v>27458812.9595637</v>
      </c>
      <c r="J102" s="155" t="n">
        <f aca="false">low_v2_m!J90</f>
        <v>4973184.1118968</v>
      </c>
      <c r="K102" s="155" t="n">
        <f aca="false">low_v2_m!K90</f>
        <v>4823988.58853989</v>
      </c>
      <c r="L102" s="8" t="n">
        <f aca="false">H102-I102</f>
        <v>1246315.29267035</v>
      </c>
      <c r="M102" s="8" t="n">
        <f aca="false">J102-K102</f>
        <v>149195.523356903</v>
      </c>
      <c r="N102" s="155" t="n">
        <f aca="false">SUM(low_v5_m!C90:J90)</f>
        <v>5025380.47111879</v>
      </c>
      <c r="O102" s="5"/>
      <c r="P102" s="5"/>
      <c r="Q102" s="8" t="n">
        <f aca="false">I102*5.5017049523</f>
        <v>151070287.243911</v>
      </c>
      <c r="R102" s="8"/>
      <c r="S102" s="8"/>
      <c r="T102" s="5"/>
      <c r="U102" s="5"/>
      <c r="V102" s="8" t="n">
        <f aca="false">K102*5.5017049523</f>
        <v>26540161.9074086</v>
      </c>
      <c r="W102" s="8" t="n">
        <f aca="false">M102*5.5017049523</f>
        <v>820829.749713666</v>
      </c>
      <c r="X102" s="8" t="n">
        <f aca="false">N102*5.1890047538+L102*5.5017049523</f>
        <v>32933582.1721008</v>
      </c>
      <c r="Y102" s="8" t="n">
        <f aca="false">N102*5.1890047538</f>
        <v>26076723.1542891</v>
      </c>
      <c r="Z102" s="8" t="n">
        <f aca="false">L102*5.5017049523</f>
        <v>6856859.01781171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34440656.5759522</v>
      </c>
      <c r="G103" s="157" t="n">
        <f aca="false">low_v2_m!E91+temporary_pension_bonus_low!B91</f>
        <v>33014683.7080522</v>
      </c>
      <c r="H103" s="67" t="n">
        <f aca="false">F103-J103</f>
        <v>29264606.9262435</v>
      </c>
      <c r="I103" s="67" t="n">
        <f aca="false">G103-K103</f>
        <v>27993915.5478347</v>
      </c>
      <c r="J103" s="157" t="n">
        <f aca="false">low_v2_m!J91</f>
        <v>5176049.64970874</v>
      </c>
      <c r="K103" s="157" t="n">
        <f aca="false">low_v2_m!K91</f>
        <v>5020768.16021748</v>
      </c>
      <c r="L103" s="67" t="n">
        <f aca="false">H103-I103</f>
        <v>1270691.37840873</v>
      </c>
      <c r="M103" s="67" t="n">
        <f aca="false">J103-K103</f>
        <v>155281.489491262</v>
      </c>
      <c r="N103" s="157" t="n">
        <f aca="false">SUM(low_v5_m!C91:J91)</f>
        <v>4147733.77442505</v>
      </c>
      <c r="O103" s="7"/>
      <c r="P103" s="7"/>
      <c r="Q103" s="67" t="n">
        <f aca="false">I103*5.5017049523</f>
        <v>154014263.80379</v>
      </c>
      <c r="R103" s="67"/>
      <c r="S103" s="67"/>
      <c r="T103" s="7"/>
      <c r="U103" s="7"/>
      <c r="V103" s="67" t="n">
        <f aca="false">K103*5.5017049523</f>
        <v>27622785.0514186</v>
      </c>
      <c r="W103" s="67" t="n">
        <f aca="false">M103*5.5017049523</f>
        <v>854312.939734599</v>
      </c>
      <c r="X103" s="67" t="n">
        <f aca="false">N103*5.1890047538+L103*5.5017049523</f>
        <v>28513579.3224246</v>
      </c>
      <c r="Y103" s="67" t="n">
        <f aca="false">N103*5.1890047538</f>
        <v>21522610.2729884</v>
      </c>
      <c r="Z103" s="67" t="n">
        <f aca="false">L103*5.5017049523</f>
        <v>6990969.04943622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33912263.5122714</v>
      </c>
      <c r="G104" s="157" t="n">
        <f aca="false">low_v2_m!E92+temporary_pension_bonus_low!B92</f>
        <v>32509108.9429842</v>
      </c>
      <c r="H104" s="67" t="n">
        <f aca="false">F104-J104</f>
        <v>28729720.1839875</v>
      </c>
      <c r="I104" s="67" t="n">
        <f aca="false">G104-K104</f>
        <v>27482041.9145488</v>
      </c>
      <c r="J104" s="157" t="n">
        <f aca="false">low_v2_m!J92</f>
        <v>5182543.3282839</v>
      </c>
      <c r="K104" s="157" t="n">
        <f aca="false">low_v2_m!K92</f>
        <v>5027067.02843538</v>
      </c>
      <c r="L104" s="67" t="n">
        <f aca="false">H104-I104</f>
        <v>1247678.26943874</v>
      </c>
      <c r="M104" s="67" t="n">
        <f aca="false">J104-K104</f>
        <v>155476.299848517</v>
      </c>
      <c r="N104" s="157" t="n">
        <f aca="false">SUM(low_v5_m!C92:J92)</f>
        <v>3976984.65689749</v>
      </c>
      <c r="O104" s="7"/>
      <c r="P104" s="7"/>
      <c r="Q104" s="67" t="n">
        <f aca="false">I104*5.5017049523</f>
        <v>151198086.100589</v>
      </c>
      <c r="R104" s="67"/>
      <c r="S104" s="67"/>
      <c r="T104" s="7"/>
      <c r="U104" s="7"/>
      <c r="V104" s="67" t="n">
        <f aca="false">K104*5.5017049523</f>
        <v>27657439.565887</v>
      </c>
      <c r="W104" s="67" t="n">
        <f aca="false">M104*5.5017049523</f>
        <v>855384.728841868</v>
      </c>
      <c r="X104" s="67" t="n">
        <f aca="false">N104*5.1890047538+L104*5.5017049523</f>
        <v>27500950.004279</v>
      </c>
      <c r="Y104" s="67" t="n">
        <f aca="false">N104*5.1890047538</f>
        <v>20636592.2904308</v>
      </c>
      <c r="Z104" s="67" t="n">
        <f aca="false">L104*5.5017049523</f>
        <v>6864357.71384823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34686972.3927662</v>
      </c>
      <c r="G105" s="157" t="n">
        <f aca="false">low_v2_m!E93+temporary_pension_bonus_low!B93</f>
        <v>33252963.0193988</v>
      </c>
      <c r="H105" s="67" t="n">
        <f aca="false">F105-J105</f>
        <v>29272439.8767991</v>
      </c>
      <c r="I105" s="67" t="n">
        <f aca="false">G105-K105</f>
        <v>28000866.4789107</v>
      </c>
      <c r="J105" s="157" t="n">
        <f aca="false">low_v2_m!J93</f>
        <v>5414532.5159671</v>
      </c>
      <c r="K105" s="157" t="n">
        <f aca="false">low_v2_m!K93</f>
        <v>5252096.54048809</v>
      </c>
      <c r="L105" s="67" t="n">
        <f aca="false">H105-I105</f>
        <v>1271573.39788841</v>
      </c>
      <c r="M105" s="67" t="n">
        <f aca="false">J105-K105</f>
        <v>162435.975479013</v>
      </c>
      <c r="N105" s="157" t="n">
        <f aca="false">SUM(low_v5_m!C93:J93)</f>
        <v>4074101.21629217</v>
      </c>
      <c r="O105" s="7"/>
      <c r="P105" s="7"/>
      <c r="Q105" s="67" t="n">
        <f aca="false">I105*5.5017049523</f>
        <v>154052505.775714</v>
      </c>
      <c r="R105" s="67"/>
      <c r="S105" s="67"/>
      <c r="T105" s="7"/>
      <c r="U105" s="7"/>
      <c r="V105" s="67" t="n">
        <f aca="false">K105*5.5017049523</f>
        <v>28895485.546761</v>
      </c>
      <c r="W105" s="67" t="n">
        <f aca="false">M105*5.5017049523</f>
        <v>893674.810724569</v>
      </c>
      <c r="X105" s="67" t="n">
        <f aca="false">N105*5.1890047538+L105*5.5017049523</f>
        <v>28136352.239178</v>
      </c>
      <c r="Y105" s="67" t="n">
        <f aca="false">N105*5.1890047538</f>
        <v>21140530.5788024</v>
      </c>
      <c r="Z105" s="67" t="n">
        <f aca="false">L105*5.5017049523</f>
        <v>6995821.66037563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34244629.0502401</v>
      </c>
      <c r="G106" s="155" t="n">
        <f aca="false">low_v2_m!E94+temporary_pension_bonus_low!B94</f>
        <v>32829125.7490831</v>
      </c>
      <c r="H106" s="8" t="n">
        <f aca="false">F106-J106</f>
        <v>28840522.4900048</v>
      </c>
      <c r="I106" s="8" t="n">
        <f aca="false">G106-K106</f>
        <v>27587142.3856548</v>
      </c>
      <c r="J106" s="155" t="n">
        <f aca="false">low_v2_m!J94</f>
        <v>5404106.56023534</v>
      </c>
      <c r="K106" s="155" t="n">
        <f aca="false">low_v2_m!K94</f>
        <v>5241983.36342828</v>
      </c>
      <c r="L106" s="8" t="n">
        <f aca="false">H106-I106</f>
        <v>1253380.10435</v>
      </c>
      <c r="M106" s="8" t="n">
        <f aca="false">J106-K106</f>
        <v>162123.19680706</v>
      </c>
      <c r="N106" s="155" t="n">
        <f aca="false">SUM(low_v5_m!C94:J94)</f>
        <v>4848592.52132841</v>
      </c>
      <c r="O106" s="5"/>
      <c r="P106" s="5"/>
      <c r="Q106" s="8" t="n">
        <f aca="false">I106*5.5017049523</f>
        <v>151776317.882962</v>
      </c>
      <c r="R106" s="8"/>
      <c r="S106" s="8"/>
      <c r="T106" s="5"/>
      <c r="U106" s="5"/>
      <c r="V106" s="8" t="n">
        <f aca="false">K106*5.5017049523</f>
        <v>28839845.8304476</v>
      </c>
      <c r="W106" s="8" t="n">
        <f aca="false">M106*5.5017049523</f>
        <v>891953.994756112</v>
      </c>
      <c r="X106" s="8" t="n">
        <f aca="false">N106*5.1890047538+L106*5.5017049523</f>
        <v>32055097.1696289</v>
      </c>
      <c r="Y106" s="8" t="n">
        <f aca="false">N106*5.1890047538</f>
        <v>25159369.6424123</v>
      </c>
      <c r="Z106" s="8" t="n">
        <f aca="false">L106*5.5017049523</f>
        <v>6895727.52721667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34831354.5865128</v>
      </c>
      <c r="G107" s="157" t="n">
        <f aca="false">low_v2_m!E95+temporary_pension_bonus_low!B95</f>
        <v>33392791.9383411</v>
      </c>
      <c r="H107" s="67" t="n">
        <f aca="false">F107-J107</f>
        <v>29236144.4427144</v>
      </c>
      <c r="I107" s="67" t="n">
        <f aca="false">G107-K107</f>
        <v>27965438.0988567</v>
      </c>
      <c r="J107" s="157" t="n">
        <f aca="false">low_v2_m!J95</f>
        <v>5595210.14379844</v>
      </c>
      <c r="K107" s="157" t="n">
        <f aca="false">low_v2_m!K95</f>
        <v>5427353.83948448</v>
      </c>
      <c r="L107" s="67" t="n">
        <f aca="false">H107-I107</f>
        <v>1270706.34385775</v>
      </c>
      <c r="M107" s="67" t="n">
        <f aca="false">J107-K107</f>
        <v>167856.304313952</v>
      </c>
      <c r="N107" s="157" t="n">
        <f aca="false">SUM(low_v5_m!C95:J95)</f>
        <v>4125682.48642531</v>
      </c>
      <c r="O107" s="7"/>
      <c r="P107" s="7"/>
      <c r="Q107" s="67" t="n">
        <f aca="false">I107*5.5017049523</f>
        <v>153857589.281719</v>
      </c>
      <c r="R107" s="67"/>
      <c r="S107" s="67"/>
      <c r="T107" s="7"/>
      <c r="U107" s="7"/>
      <c r="V107" s="67" t="n">
        <f aca="false">K107*5.5017049523</f>
        <v>29859699.4965762</v>
      </c>
      <c r="W107" s="67" t="n">
        <f aca="false">M107*5.5017049523</f>
        <v>923495.860718846</v>
      </c>
      <c r="X107" s="67" t="n">
        <f aca="false">N107*5.1890047538+L107*5.5017049523</f>
        <v>28399237.4196515</v>
      </c>
      <c r="Y107" s="67" t="n">
        <f aca="false">N107*5.1890047538</f>
        <v>21408186.0347303</v>
      </c>
      <c r="Z107" s="67" t="n">
        <f aca="false">L107*5.5017049523</f>
        <v>6991051.38492119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34325952.4559565</v>
      </c>
      <c r="G108" s="157" t="n">
        <f aca="false">low_v2_m!E96+temporary_pension_bonus_low!B96</f>
        <v>32908951.5991643</v>
      </c>
      <c r="H108" s="67" t="n">
        <f aca="false">F108-J108</f>
        <v>28721413.0594535</v>
      </c>
      <c r="I108" s="67" t="n">
        <f aca="false">G108-K108</f>
        <v>27472548.3845563</v>
      </c>
      <c r="J108" s="157" t="n">
        <f aca="false">low_v2_m!J96</f>
        <v>5604539.39650303</v>
      </c>
      <c r="K108" s="157" t="n">
        <f aca="false">low_v2_m!K96</f>
        <v>5436403.21460794</v>
      </c>
      <c r="L108" s="67" t="n">
        <f aca="false">H108-I108</f>
        <v>1248864.67489719</v>
      </c>
      <c r="M108" s="67" t="n">
        <f aca="false">J108-K108</f>
        <v>168136.18189509</v>
      </c>
      <c r="N108" s="157" t="n">
        <f aca="false">SUM(low_v5_m!C96:J96)</f>
        <v>3974187.43256011</v>
      </c>
      <c r="O108" s="7"/>
      <c r="P108" s="7"/>
      <c r="Q108" s="67" t="n">
        <f aca="false">I108*5.5017049523</f>
        <v>151145855.499615</v>
      </c>
      <c r="R108" s="67"/>
      <c r="S108" s="67"/>
      <c r="T108" s="7"/>
      <c r="U108" s="7"/>
      <c r="V108" s="67" t="n">
        <f aca="false">K108*5.5017049523</f>
        <v>29909486.4885081</v>
      </c>
      <c r="W108" s="67" t="n">
        <f aca="false">M108*5.5017049523</f>
        <v>925035.664593032</v>
      </c>
      <c r="X108" s="67" t="n">
        <f aca="false">N108*5.1890047538+L108*5.5017049523</f>
        <v>27492962.446681</v>
      </c>
      <c r="Y108" s="67" t="n">
        <f aca="false">N108*5.1890047538</f>
        <v>20622077.4800466</v>
      </c>
      <c r="Z108" s="67" t="n">
        <f aca="false">L108*5.5017049523</f>
        <v>6870884.96663442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34956484.1543543</v>
      </c>
      <c r="G109" s="157" t="n">
        <f aca="false">low_v2_m!E97+temporary_pension_bonus_low!B97</f>
        <v>33514255.4165656</v>
      </c>
      <c r="H109" s="67" t="n">
        <f aca="false">F109-J109</f>
        <v>29206751.0571586</v>
      </c>
      <c r="I109" s="67" t="n">
        <f aca="false">G109-K109</f>
        <v>27937014.3122858</v>
      </c>
      <c r="J109" s="157" t="n">
        <f aca="false">low_v2_m!J97</f>
        <v>5749733.09719573</v>
      </c>
      <c r="K109" s="157" t="n">
        <f aca="false">low_v2_m!K97</f>
        <v>5577241.10427986</v>
      </c>
      <c r="L109" s="67" t="n">
        <f aca="false">H109-I109</f>
        <v>1269736.7448728</v>
      </c>
      <c r="M109" s="67" t="n">
        <f aca="false">J109-K109</f>
        <v>172491.992915873</v>
      </c>
      <c r="N109" s="157" t="n">
        <f aca="false">SUM(low_v5_m!C97:J97)</f>
        <v>4058191.86650048</v>
      </c>
      <c r="O109" s="7"/>
      <c r="P109" s="7"/>
      <c r="Q109" s="67" t="n">
        <f aca="false">I109*5.5017049523</f>
        <v>153701209.994379</v>
      </c>
      <c r="R109" s="67"/>
      <c r="S109" s="67"/>
      <c r="T109" s="7"/>
      <c r="U109" s="7"/>
      <c r="V109" s="67" t="n">
        <f aca="false">K109*5.5017049523</f>
        <v>30684335.0035876</v>
      </c>
      <c r="W109" s="67" t="n">
        <f aca="false">M109*5.5017049523</f>
        <v>949000.051657357</v>
      </c>
      <c r="X109" s="67" t="n">
        <f aca="false">N109*5.1890047538+L109*5.5017049523</f>
        <v>28043693.8244875</v>
      </c>
      <c r="Y109" s="67" t="n">
        <f aca="false">N109*5.1890047538</f>
        <v>21057976.8871035</v>
      </c>
      <c r="Z109" s="67" t="n">
        <f aca="false">L109*5.5017049523</f>
        <v>6985716.93738399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34452835.2342919</v>
      </c>
      <c r="G110" s="155" t="n">
        <f aca="false">low_v2_m!E98+temporary_pension_bonus_low!B98</f>
        <v>33032296.2774292</v>
      </c>
      <c r="H110" s="8" t="n">
        <f aca="false">F110-J110</f>
        <v>28715378.7134302</v>
      </c>
      <c r="I110" s="8" t="n">
        <f aca="false">G110-K110</f>
        <v>27466963.4521934</v>
      </c>
      <c r="J110" s="155" t="n">
        <f aca="false">low_v2_m!J98</f>
        <v>5737456.52086175</v>
      </c>
      <c r="K110" s="155" t="n">
        <f aca="false">low_v2_m!K98</f>
        <v>5565332.82523589</v>
      </c>
      <c r="L110" s="8" t="n">
        <f aca="false">H110-I110</f>
        <v>1248415.26123681</v>
      </c>
      <c r="M110" s="8" t="n">
        <f aca="false">J110-K110</f>
        <v>172123.695625853</v>
      </c>
      <c r="N110" s="155" t="n">
        <f aca="false">SUM(low_v5_m!C98:J98)</f>
        <v>4759428.90811174</v>
      </c>
      <c r="O110" s="5"/>
      <c r="P110" s="5"/>
      <c r="Q110" s="8" t="n">
        <f aca="false">I110*5.5017049523</f>
        <v>151115128.849575</v>
      </c>
      <c r="R110" s="8"/>
      <c r="S110" s="8"/>
      <c r="T110" s="5"/>
      <c r="U110" s="5"/>
      <c r="V110" s="8" t="n">
        <f aca="false">K110*5.5017049523</f>
        <v>30618819.1657981</v>
      </c>
      <c r="W110" s="8" t="n">
        <f aca="false">M110*5.5017049523</f>
        <v>946973.788632932</v>
      </c>
      <c r="X110" s="8" t="n">
        <f aca="false">N110*5.1890047538+L110*5.5017049523</f>
        <v>31565111.6548384</v>
      </c>
      <c r="Y110" s="8" t="n">
        <f aca="false">N110*5.1890047538</f>
        <v>24696699.229565</v>
      </c>
      <c r="Z110" s="8" t="n">
        <f aca="false">L110*5.5017049523</f>
        <v>6868412.42527347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35238124.224384</v>
      </c>
      <c r="G111" s="157" t="n">
        <f aca="false">low_v2_m!E99+temporary_pension_bonus_low!B99</f>
        <v>33786477.6934468</v>
      </c>
      <c r="H111" s="67" t="n">
        <f aca="false">F111-J111</f>
        <v>29258880.9521516</v>
      </c>
      <c r="I111" s="67" t="n">
        <f aca="false">G111-K111</f>
        <v>27986611.7193814</v>
      </c>
      <c r="J111" s="157" t="n">
        <f aca="false">low_v2_m!J99</f>
        <v>5979243.27223241</v>
      </c>
      <c r="K111" s="157" t="n">
        <f aca="false">low_v2_m!K99</f>
        <v>5799865.97406543</v>
      </c>
      <c r="L111" s="67" t="n">
        <f aca="false">H111-I111</f>
        <v>1272269.23277028</v>
      </c>
      <c r="M111" s="67" t="n">
        <f aca="false">J111-K111</f>
        <v>179377.298166974</v>
      </c>
      <c r="N111" s="157" t="n">
        <f aca="false">SUM(low_v5_m!C99:J99)</f>
        <v>3966187.3793658</v>
      </c>
      <c r="O111" s="7"/>
      <c r="P111" s="7"/>
      <c r="Q111" s="67" t="n">
        <f aca="false">I111*5.5017049523</f>
        <v>153974080.294618</v>
      </c>
      <c r="R111" s="67"/>
      <c r="S111" s="67"/>
      <c r="T111" s="7"/>
      <c r="U111" s="7"/>
      <c r="V111" s="67" t="n">
        <f aca="false">K111*5.5017049523</f>
        <v>31909151.3521921</v>
      </c>
      <c r="W111" s="67" t="n">
        <f aca="false">M111*5.5017049523</f>
        <v>986880.969655432</v>
      </c>
      <c r="X111" s="67" t="n">
        <f aca="false">N111*5.1890047538+L111*5.5017049523</f>
        <v>27580215.1045819</v>
      </c>
      <c r="Y111" s="67" t="n">
        <f aca="false">N111*5.1890047538</f>
        <v>20580565.1659907</v>
      </c>
      <c r="Z111" s="67" t="n">
        <f aca="false">L111*5.5017049523</f>
        <v>6999649.93859115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34552545.9503362</v>
      </c>
      <c r="G112" s="157" t="n">
        <f aca="false">low_v2_m!E100+temporary_pension_bonus_low!B100</f>
        <v>33129888.6272058</v>
      </c>
      <c r="H112" s="67" t="n">
        <f aca="false">F112-J112</f>
        <v>28611483.8885811</v>
      </c>
      <c r="I112" s="67" t="n">
        <f aca="false">G112-K112</f>
        <v>27367058.4273034</v>
      </c>
      <c r="J112" s="157" t="n">
        <f aca="false">low_v2_m!J100</f>
        <v>5941062.06175512</v>
      </c>
      <c r="K112" s="157" t="n">
        <f aca="false">low_v2_m!K100</f>
        <v>5762830.19990246</v>
      </c>
      <c r="L112" s="67" t="n">
        <f aca="false">H112-I112</f>
        <v>1244425.46127773</v>
      </c>
      <c r="M112" s="67" t="n">
        <f aca="false">J112-K112</f>
        <v>178231.861852652</v>
      </c>
      <c r="N112" s="157" t="n">
        <f aca="false">SUM(low_v5_m!C100:J100)</f>
        <v>3839936.89760815</v>
      </c>
      <c r="O112" s="7"/>
      <c r="P112" s="7"/>
      <c r="Q112" s="67" t="n">
        <f aca="false">I112*5.5017049523</f>
        <v>150565480.879378</v>
      </c>
      <c r="R112" s="67"/>
      <c r="S112" s="67"/>
      <c r="T112" s="7"/>
      <c r="U112" s="7"/>
      <c r="V112" s="67" t="n">
        <f aca="false">K112*5.5017049523</f>
        <v>31705391.4500674</v>
      </c>
      <c r="W112" s="67" t="n">
        <f aca="false">M112*5.5017049523</f>
        <v>980579.117012387</v>
      </c>
      <c r="X112" s="67" t="n">
        <f aca="false">N112*5.1890047538+L112*5.5017049523</f>
        <v>26771912.5390606</v>
      </c>
      <c r="Y112" s="67" t="n">
        <f aca="false">N112*5.1890047538</f>
        <v>19925450.8159807</v>
      </c>
      <c r="Z112" s="67" t="n">
        <f aca="false">L112*5.5017049523</f>
        <v>6846461.7230799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35356638.4307325</v>
      </c>
      <c r="G113" s="157" t="n">
        <f aca="false">low_v2_m!E101+temporary_pension_bonus_low!B101</f>
        <v>33902740.7293435</v>
      </c>
      <c r="H113" s="67" t="n">
        <f aca="false">F113-J113</f>
        <v>29202331.3072979</v>
      </c>
      <c r="I113" s="67" t="n">
        <f aca="false">G113-K113</f>
        <v>27933062.8196119</v>
      </c>
      <c r="J113" s="157" t="n">
        <f aca="false">low_v2_m!J101</f>
        <v>6154307.12343465</v>
      </c>
      <c r="K113" s="157" t="n">
        <f aca="false">low_v2_m!K101</f>
        <v>5969677.90973161</v>
      </c>
      <c r="L113" s="67" t="n">
        <f aca="false">H113-I113</f>
        <v>1269268.487686</v>
      </c>
      <c r="M113" s="67" t="n">
        <f aca="false">J113-K113</f>
        <v>184629.21370304</v>
      </c>
      <c r="N113" s="157" t="n">
        <f aca="false">SUM(low_v5_m!C101:J101)</f>
        <v>3924041.36347969</v>
      </c>
      <c r="O113" s="7"/>
      <c r="P113" s="7"/>
      <c r="Q113" s="67" t="n">
        <f aca="false">I113*5.5017049523</f>
        <v>153679470.047566</v>
      </c>
      <c r="R113" s="67"/>
      <c r="S113" s="67"/>
      <c r="T113" s="7"/>
      <c r="U113" s="7"/>
      <c r="V113" s="67" t="n">
        <f aca="false">K113*5.5017049523</f>
        <v>32843406.5196063</v>
      </c>
      <c r="W113" s="67" t="n">
        <f aca="false">M113*5.5017049523</f>
        <v>1015775.45936927</v>
      </c>
      <c r="X113" s="67" t="n">
        <f aca="false">N113*5.1890047538+L113*5.5017049523</f>
        <v>27345010.0137043</v>
      </c>
      <c r="Y113" s="67" t="n">
        <f aca="false">N113*5.1890047538</f>
        <v>20361869.289204</v>
      </c>
      <c r="Z113" s="67" t="n">
        <f aca="false">L113*5.5017049523</f>
        <v>6983140.72450038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34780551.3935356</v>
      </c>
      <c r="G114" s="155" t="n">
        <f aca="false">low_v2_m!E102+temporary_pension_bonus_low!B102</f>
        <v>33350320.05937</v>
      </c>
      <c r="H114" s="8" t="n">
        <f aca="false">F114-J114</f>
        <v>28631772.4497555</v>
      </c>
      <c r="I114" s="8" t="n">
        <f aca="false">G114-K114</f>
        <v>27386004.4839034</v>
      </c>
      <c r="J114" s="155" t="n">
        <f aca="false">low_v2_m!J102</f>
        <v>6148778.94378006</v>
      </c>
      <c r="K114" s="155" t="n">
        <f aca="false">low_v2_m!K102</f>
        <v>5964315.57546666</v>
      </c>
      <c r="L114" s="8" t="n">
        <f aca="false">H114-I114</f>
        <v>1245767.96585219</v>
      </c>
      <c r="M114" s="8" t="n">
        <f aca="false">J114-K114</f>
        <v>184463.368313401</v>
      </c>
      <c r="N114" s="155" t="n">
        <f aca="false">SUM(low_v5_m!C102:J102)</f>
        <v>4623567.66309794</v>
      </c>
      <c r="O114" s="5"/>
      <c r="P114" s="5"/>
      <c r="Q114" s="8" t="n">
        <f aca="false">I114*5.5017049523</f>
        <v>150669716.492801</v>
      </c>
      <c r="R114" s="8"/>
      <c r="S114" s="8"/>
      <c r="T114" s="5"/>
      <c r="U114" s="5"/>
      <c r="V114" s="8" t="n">
        <f aca="false">K114*5.5017049523</f>
        <v>32813904.538625</v>
      </c>
      <c r="W114" s="8" t="n">
        <f aca="false">M114*5.5017049523</f>
        <v>1014863.02696778</v>
      </c>
      <c r="X114" s="8" t="n">
        <f aca="false">N114*5.1890047538+L114*5.5017049523</f>
        <v>30845562.3704768</v>
      </c>
      <c r="Y114" s="8" t="n">
        <f aca="false">N114*5.1890047538</f>
        <v>23991714.5833312</v>
      </c>
      <c r="Z114" s="8" t="n">
        <f aca="false">L114*5.5017049523</f>
        <v>6853847.78714567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35464852.402092</v>
      </c>
      <c r="G115" s="157" t="n">
        <f aca="false">low_v2_m!E103+temporary_pension_bonus_low!B103</f>
        <v>34006389.9842995</v>
      </c>
      <c r="H115" s="67" t="n">
        <f aca="false">F115-J115</f>
        <v>29127056.8641942</v>
      </c>
      <c r="I115" s="67" t="n">
        <f aca="false">G115-K115</f>
        <v>27858728.3125386</v>
      </c>
      <c r="J115" s="157" t="n">
        <f aca="false">low_v2_m!J103</f>
        <v>6337795.53789782</v>
      </c>
      <c r="K115" s="157" t="n">
        <f aca="false">low_v2_m!K103</f>
        <v>6147661.67176089</v>
      </c>
      <c r="L115" s="67" t="n">
        <f aca="false">H115-I115</f>
        <v>1268328.55165565</v>
      </c>
      <c r="M115" s="67" t="n">
        <f aca="false">J115-K115</f>
        <v>190133.866136935</v>
      </c>
      <c r="N115" s="157" t="n">
        <f aca="false">SUM(low_v5_m!C103:J103)</f>
        <v>3950356.78888485</v>
      </c>
      <c r="O115" s="7"/>
      <c r="P115" s="7"/>
      <c r="Q115" s="67" t="n">
        <f aca="false">I115*5.5017049523</f>
        <v>153270503.521874</v>
      </c>
      <c r="R115" s="67"/>
      <c r="S115" s="67"/>
      <c r="T115" s="7"/>
      <c r="U115" s="7"/>
      <c r="V115" s="67" t="n">
        <f aca="false">K115*5.5017049523</f>
        <v>33822620.6645918</v>
      </c>
      <c r="W115" s="67" t="n">
        <f aca="false">M115*5.5017049523</f>
        <v>1046060.43292552</v>
      </c>
      <c r="X115" s="67" t="n">
        <f aca="false">N115*5.1890047538+L115*5.5017049523</f>
        <v>27476389.6305169</v>
      </c>
      <c r="Y115" s="67" t="n">
        <f aca="false">N115*5.1890047538</f>
        <v>20498420.1567296</v>
      </c>
      <c r="Z115" s="67" t="n">
        <f aca="false">L115*5.5017049523</f>
        <v>6977969.47378736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34973549.645704</v>
      </c>
      <c r="G116" s="157" t="n">
        <f aca="false">low_v2_m!E104+temporary_pension_bonus_low!B104</f>
        <v>33536820.6018807</v>
      </c>
      <c r="H116" s="67" t="n">
        <f aca="false">F116-J116</f>
        <v>28702396.933983</v>
      </c>
      <c r="I116" s="67" t="n">
        <f aca="false">G116-K116</f>
        <v>27453802.4715114</v>
      </c>
      <c r="J116" s="157" t="n">
        <f aca="false">low_v2_m!J104</f>
        <v>6271152.711721</v>
      </c>
      <c r="K116" s="157" t="n">
        <f aca="false">low_v2_m!K104</f>
        <v>6083018.13036938</v>
      </c>
      <c r="L116" s="67" t="n">
        <f aca="false">H116-I116</f>
        <v>1248594.46247168</v>
      </c>
      <c r="M116" s="67" t="n">
        <f aca="false">J116-K116</f>
        <v>188134.58135163</v>
      </c>
      <c r="N116" s="157" t="n">
        <f aca="false">SUM(low_v5_m!C104:J104)</f>
        <v>3737399.89305987</v>
      </c>
      <c r="O116" s="7"/>
      <c r="P116" s="7"/>
      <c r="Q116" s="67" t="n">
        <f aca="false">I116*5.5017049523</f>
        <v>151042721.01698</v>
      </c>
      <c r="R116" s="67"/>
      <c r="S116" s="67"/>
      <c r="T116" s="7"/>
      <c r="U116" s="7"/>
      <c r="V116" s="67" t="n">
        <f aca="false">K116*5.5017049523</f>
        <v>33466970.9727839</v>
      </c>
      <c r="W116" s="67" t="n">
        <f aca="false">M116*5.5017049523</f>
        <v>1035060.95792115</v>
      </c>
      <c r="X116" s="67" t="n">
        <f aca="false">N116*5.1890047538+L116*5.5017049523</f>
        <v>26262784.1495341</v>
      </c>
      <c r="Y116" s="67" t="n">
        <f aca="false">N116*5.1890047538</f>
        <v>19393385.8119393</v>
      </c>
      <c r="Z116" s="67" t="n">
        <f aca="false">L116*5.5017049523</f>
        <v>6869398.33759479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35681502.5845881</v>
      </c>
      <c r="G117" s="157" t="n">
        <f aca="false">low_v2_m!E105+temporary_pension_bonus_low!B105</f>
        <v>34216112.6116473</v>
      </c>
      <c r="H117" s="67" t="n">
        <f aca="false">F117-J117</f>
        <v>29162993.0611311</v>
      </c>
      <c r="I117" s="67" t="n">
        <f aca="false">G117-K117</f>
        <v>27893158.373894</v>
      </c>
      <c r="J117" s="157" t="n">
        <f aca="false">low_v2_m!J105</f>
        <v>6518509.52345701</v>
      </c>
      <c r="K117" s="157" t="n">
        <f aca="false">low_v2_m!K105</f>
        <v>6322954.2377533</v>
      </c>
      <c r="L117" s="67" t="n">
        <f aca="false">H117-I117</f>
        <v>1269834.68723707</v>
      </c>
      <c r="M117" s="67" t="n">
        <f aca="false">J117-K117</f>
        <v>195555.28570371</v>
      </c>
      <c r="N117" s="157" t="n">
        <f aca="false">SUM(low_v5_m!C105:J105)</f>
        <v>3900062.2972998</v>
      </c>
      <c r="O117" s="7"/>
      <c r="P117" s="7"/>
      <c r="Q117" s="67" t="n">
        <f aca="false">I117*5.5017049523</f>
        <v>153459927.560941</v>
      </c>
      <c r="R117" s="67"/>
      <c r="S117" s="67"/>
      <c r="T117" s="7"/>
      <c r="U117" s="7"/>
      <c r="V117" s="67" t="n">
        <f aca="false">K117*5.5017049523</f>
        <v>34787028.6430136</v>
      </c>
      <c r="W117" s="67" t="n">
        <f aca="false">M117*5.5017049523</f>
        <v>1075887.48380454</v>
      </c>
      <c r="X117" s="67" t="n">
        <f aca="false">N117*5.1890047538+L117*5.5017049523</f>
        <v>27223697.5881793</v>
      </c>
      <c r="Y117" s="67" t="n">
        <f aca="false">N117*5.1890047538</f>
        <v>20237441.8008048</v>
      </c>
      <c r="Z117" s="67" t="n">
        <f aca="false">L117*5.5017049523</f>
        <v>6986255.78737448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52" colorId="64" zoomScale="50" zoomScaleNormal="50" zoomScalePageLayoutView="100" workbookViewId="0">
      <selection pane="topLeft" activeCell="H94" activeCellId="0" sqref="H94"/>
    </sheetView>
  </sheetViews>
  <sheetFormatPr defaultColWidth="9.1914062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170</v>
      </c>
      <c r="G1" s="137" t="s">
        <v>171</v>
      </c>
      <c r="H1" s="135"/>
      <c r="I1" s="135"/>
      <c r="J1" s="138" t="s">
        <v>172</v>
      </c>
      <c r="K1" s="138" t="s">
        <v>173</v>
      </c>
      <c r="L1" s="135"/>
      <c r="M1" s="139"/>
      <c r="N1" s="140" t="s">
        <v>174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175</v>
      </c>
      <c r="G2" s="138" t="s">
        <v>176</v>
      </c>
      <c r="H2" s="135"/>
      <c r="I2" s="135"/>
      <c r="J2" s="140"/>
      <c r="K2" s="140"/>
      <c r="L2" s="135"/>
      <c r="M2" s="139"/>
      <c r="N2" s="140" t="s">
        <v>177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178</v>
      </c>
      <c r="B3" s="143"/>
      <c r="C3" s="142" t="s">
        <v>179</v>
      </c>
      <c r="D3" s="142" t="s">
        <v>180</v>
      </c>
      <c r="E3" s="142" t="s">
        <v>181</v>
      </c>
      <c r="F3" s="144" t="s">
        <v>182</v>
      </c>
      <c r="G3" s="144" t="s">
        <v>183</v>
      </c>
      <c r="H3" s="142" t="s">
        <v>184</v>
      </c>
      <c r="I3" s="142" t="s">
        <v>185</v>
      </c>
      <c r="J3" s="144" t="s">
        <v>186</v>
      </c>
      <c r="K3" s="144" t="s">
        <v>187</v>
      </c>
      <c r="L3" s="142" t="s">
        <v>188</v>
      </c>
      <c r="M3" s="145" t="s">
        <v>189</v>
      </c>
      <c r="N3" s="144" t="s">
        <v>190</v>
      </c>
      <c r="O3" s="142" t="s">
        <v>191</v>
      </c>
      <c r="P3" s="143" t="s">
        <v>192</v>
      </c>
      <c r="Q3" s="142" t="s">
        <v>193</v>
      </c>
      <c r="R3" s="142" t="s">
        <v>194</v>
      </c>
      <c r="S3" s="142" t="s">
        <v>195</v>
      </c>
      <c r="T3" s="142" t="s">
        <v>196</v>
      </c>
      <c r="U3" s="143" t="s">
        <v>197</v>
      </c>
      <c r="V3" s="142" t="s">
        <v>198</v>
      </c>
      <c r="W3" s="142" t="s">
        <v>199</v>
      </c>
      <c r="X3" s="142" t="s">
        <v>200</v>
      </c>
      <c r="Y3" s="142" t="s">
        <v>201</v>
      </c>
      <c r="Z3" s="142" t="s">
        <v>202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19382726.6633888</v>
      </c>
      <c r="G19" s="156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20255770.5244998</v>
      </c>
      <c r="G21" s="157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20711369.2321363</v>
      </c>
      <c r="G23" s="157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19898364.4949312</v>
      </c>
      <c r="G24" s="157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21659293.0983671</v>
      </c>
      <c r="G25" s="157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20174391.2627902</v>
      </c>
      <c r="G26" s="155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20313980.7774135</v>
      </c>
      <c r="G27" s="157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19050994.9160723</v>
      </c>
      <c r="G28" s="157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17490439.3900688</v>
      </c>
      <c r="G29" s="157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17349305.2240575</v>
      </c>
      <c r="G30" s="155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17520986.5839201</v>
      </c>
      <c r="G31" s="157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17915077.6973654</v>
      </c>
      <c r="G32" s="157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17719542.0514624</v>
      </c>
      <c r="G33" s="157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20209877.4569129</v>
      </c>
      <c r="G34" s="155" t="n">
        <f aca="false">central_v2_m!E22+temporary_pension_bonus_central!B22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55" t="n">
        <f aca="false">central_v2_m!J22</f>
        <v>240344.303765718</v>
      </c>
      <c r="K34" s="155" t="n">
        <f aca="false">central_v2_m!K22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55" t="n">
        <f aca="false">SUM(central_v5_m!C22:J22)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18760145.2517665</v>
      </c>
      <c r="G35" s="157" t="n">
        <f aca="false">central_v2_m!E23+temporary_pension_bonus_central!B23</f>
        <v>18019765.0967554</v>
      </c>
      <c r="H35" s="67" t="n">
        <f aca="false">F35-J35</f>
        <v>18480213.535037</v>
      </c>
      <c r="I35" s="67" t="n">
        <f aca="false">G35-K35</f>
        <v>17748231.3315278</v>
      </c>
      <c r="J35" s="157" t="n">
        <f aca="false">central_v2_m!J23</f>
        <v>279931.71672946</v>
      </c>
      <c r="K35" s="157" t="n">
        <f aca="false">central_v2_m!K23</f>
        <v>271533.765227576</v>
      </c>
      <c r="L35" s="67" t="n">
        <f aca="false">H35-I35</f>
        <v>731982.203509186</v>
      </c>
      <c r="M35" s="67" t="n">
        <f aca="false">J35-K35</f>
        <v>8397.95150188386</v>
      </c>
      <c r="N35" s="157" t="n">
        <f aca="false">SUM(central_v5_m!C23:J23)</f>
        <v>2951242.10424262</v>
      </c>
      <c r="O35" s="7"/>
      <c r="P35" s="7"/>
      <c r="Q35" s="67" t="n">
        <f aca="false">I35*5.5017049523</f>
        <v>97645532.2112326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19341159.4225716</v>
      </c>
      <c r="Y35" s="67" t="n">
        <f aca="false">N35*5.1890047538</f>
        <v>15314009.3085297</v>
      </c>
      <c r="Z35" s="67" t="n">
        <f aca="false">L35*5.5017049523</f>
        <v>4027150.11404195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18688759.6851094</v>
      </c>
      <c r="G36" s="157" t="n">
        <f aca="false">central_v2_m!E24+temporary_pension_bonus_central!B24</f>
        <v>17948928.7533045</v>
      </c>
      <c r="H36" s="67" t="n">
        <f aca="false">F36-J36</f>
        <v>18398189.7791559</v>
      </c>
      <c r="I36" s="67" t="n">
        <f aca="false">G36-K36</f>
        <v>17667075.9445297</v>
      </c>
      <c r="J36" s="157" t="n">
        <f aca="false">central_v2_m!J24</f>
        <v>290569.905953421</v>
      </c>
      <c r="K36" s="157" t="n">
        <f aca="false">central_v2_m!K24</f>
        <v>281852.808774818</v>
      </c>
      <c r="L36" s="67" t="n">
        <f aca="false">H36-I36</f>
        <v>731113.834626254</v>
      </c>
      <c r="M36" s="67" t="n">
        <f aca="false">J36-K36</f>
        <v>8717.09717860265</v>
      </c>
      <c r="N36" s="157" t="n">
        <f aca="false">SUM(central_v5_m!C24:J24)</f>
        <v>3023142.67180581</v>
      </c>
      <c r="O36" s="7"/>
      <c r="P36" s="7"/>
      <c r="Q36" s="67" t="n">
        <f aca="false">I36*5.5017049523</f>
        <v>97199039.2166791</v>
      </c>
      <c r="R36" s="67"/>
      <c r="S36" s="67"/>
      <c r="T36" s="7"/>
      <c r="U36" s="7"/>
      <c r="V36" s="67" t="n">
        <f aca="false">K36*5.5017049523</f>
        <v>1550670.99385608</v>
      </c>
      <c r="W36" s="67" t="n">
        <f aca="false">M36*5.5017049523</f>
        <v>47958.8967171986</v>
      </c>
      <c r="X36" s="67" t="n">
        <f aca="false">N36*5.1890047538+L36*5.5017049523</f>
        <v>19709474.3000743</v>
      </c>
      <c r="Y36" s="67" t="n">
        <f aca="false">N36*5.1890047538</f>
        <v>15687101.695416</v>
      </c>
      <c r="Z36" s="67" t="n">
        <f aca="false">L36*5.5017049523</f>
        <v>4022372.6046583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18497946.8583686</v>
      </c>
      <c r="G37" s="157" t="n">
        <f aca="false">central_v2_m!E25+temporary_pension_bonus_central!B25</f>
        <v>17763542.4478197</v>
      </c>
      <c r="H37" s="67" t="n">
        <f aca="false">F37-J37</f>
        <v>18193150.383894</v>
      </c>
      <c r="I37" s="67" t="n">
        <f aca="false">G37-K37</f>
        <v>17467889.8675794</v>
      </c>
      <c r="J37" s="157" t="n">
        <f aca="false">central_v2_m!J25</f>
        <v>304796.474474624</v>
      </c>
      <c r="K37" s="157" t="n">
        <f aca="false">central_v2_m!K25</f>
        <v>295652.580240386</v>
      </c>
      <c r="L37" s="67" t="n">
        <f aca="false">H37-I37</f>
        <v>725260.516314652</v>
      </c>
      <c r="M37" s="67" t="n">
        <f aca="false">J37-K37</f>
        <v>9143.89423423877</v>
      </c>
      <c r="N37" s="157" t="n">
        <f aca="false">SUM(central_v5_m!C25:J25)</f>
        <v>3018704.14974002</v>
      </c>
      <c r="O37" s="7"/>
      <c r="P37" s="7"/>
      <c r="Q37" s="67" t="n">
        <f aca="false">I37*5.5017049523</f>
        <v>96103176.1906924</v>
      </c>
      <c r="R37" s="67"/>
      <c r="S37" s="67"/>
      <c r="T37" s="7"/>
      <c r="U37" s="7"/>
      <c r="V37" s="67" t="n">
        <f aca="false">K37*5.5017049523</f>
        <v>1626593.2648688</v>
      </c>
      <c r="W37" s="67" t="n">
        <f aca="false">M37*5.5017049523</f>
        <v>50307.0081918189</v>
      </c>
      <c r="X37" s="67" t="n">
        <f aca="false">N37*5.1890047538+L37*5.5017049523</f>
        <v>19654239.5576327</v>
      </c>
      <c r="Y37" s="67" t="n">
        <f aca="false">N37*5.1890047538</f>
        <v>15664070.1833168</v>
      </c>
      <c r="Z37" s="67" t="n">
        <f aca="false">L37*5.5017049523</f>
        <v>3990169.37431597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17451094.3444235</v>
      </c>
      <c r="G38" s="155" t="n">
        <f aca="false">central_v2_m!E26+temporary_pension_bonus_central!B26</f>
        <v>16755281.5495433</v>
      </c>
      <c r="H38" s="8" t="n">
        <f aca="false">F38-J38</f>
        <v>17135601.3782363</v>
      </c>
      <c r="I38" s="8" t="n">
        <f aca="false">G38-K38</f>
        <v>16449253.3723417</v>
      </c>
      <c r="J38" s="155" t="n">
        <f aca="false">central_v2_m!J26</f>
        <v>315492.966187194</v>
      </c>
      <c r="K38" s="155" t="n">
        <f aca="false">central_v2_m!K26</f>
        <v>306028.177201578</v>
      </c>
      <c r="L38" s="8" t="n">
        <f aca="false">H38-I38</f>
        <v>686348.005894654</v>
      </c>
      <c r="M38" s="8" t="n">
        <f aca="false">J38-K38</f>
        <v>9464.78898561577</v>
      </c>
      <c r="N38" s="155" t="n">
        <f aca="false">SUM(central_v5_m!C26:J26)</f>
        <v>3340254.64775267</v>
      </c>
      <c r="O38" s="5"/>
      <c r="P38" s="5"/>
      <c r="Q38" s="8" t="n">
        <f aca="false">I38*5.5017049523</f>
        <v>90498938.7402498</v>
      </c>
      <c r="R38" s="8"/>
      <c r="S38" s="8"/>
      <c r="T38" s="5"/>
      <c r="U38" s="5"/>
      <c r="V38" s="8" t="n">
        <f aca="false">K38*5.5017049523</f>
        <v>1683676.73805326</v>
      </c>
      <c r="W38" s="8" t="n">
        <f aca="false">M38*5.5017049523</f>
        <v>52072.4764346368</v>
      </c>
      <c r="X38" s="8" t="n">
        <f aca="false">N38*5.1890047538+L38*5.5017049523</f>
        <v>21108681.469123</v>
      </c>
      <c r="Y38" s="8" t="n">
        <f aca="false">N38*5.1890047538</f>
        <v>17332597.2460911</v>
      </c>
      <c r="Z38" s="8" t="n">
        <f aca="false">L38*5.5017049523</f>
        <v>3776084.22303184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18502219.293031</v>
      </c>
      <c r="G39" s="157" t="n">
        <f aca="false">central_v2_m!E27+temporary_pension_bonus_central!B27</f>
        <v>17763267.3594413</v>
      </c>
      <c r="H39" s="67" t="n">
        <f aca="false">F39-J39</f>
        <v>18156439.1820611</v>
      </c>
      <c r="I39" s="67" t="n">
        <f aca="false">G39-K39</f>
        <v>17427860.6518005</v>
      </c>
      <c r="J39" s="157" t="n">
        <f aca="false">central_v2_m!J27</f>
        <v>345780.11096987</v>
      </c>
      <c r="K39" s="157" t="n">
        <f aca="false">central_v2_m!K27</f>
        <v>335406.707640774</v>
      </c>
      <c r="L39" s="67" t="n">
        <f aca="false">H39-I39</f>
        <v>728578.530260652</v>
      </c>
      <c r="M39" s="67" t="n">
        <f aca="false">J39-K39</f>
        <v>10373.4033290961</v>
      </c>
      <c r="N39" s="157" t="n">
        <f aca="false">SUM(central_v5_m!C27:J27)</f>
        <v>3011394.20684804</v>
      </c>
      <c r="O39" s="7"/>
      <c r="P39" s="7"/>
      <c r="Q39" s="67" t="n">
        <f aca="false">I39*5.5017049523</f>
        <v>95882947.2560051</v>
      </c>
      <c r="R39" s="67"/>
      <c r="S39" s="67"/>
      <c r="T39" s="7"/>
      <c r="U39" s="7"/>
      <c r="V39" s="67" t="n">
        <f aca="false">K39*5.5017049523</f>
        <v>1845308.74446188</v>
      </c>
      <c r="W39" s="67" t="n">
        <f aca="false">M39*5.5017049523</f>
        <v>57071.4044678933</v>
      </c>
      <c r="X39" s="67" t="n">
        <f aca="false">N39*5.1890047538+L39*5.5017049523</f>
        <v>19634562.9629748</v>
      </c>
      <c r="Y39" s="67" t="n">
        <f aca="false">N39*5.1890047538</f>
        <v>15626138.8549003</v>
      </c>
      <c r="Z39" s="67" t="n">
        <f aca="false">L39*5.5017049523</f>
        <v>4008424.10807449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17395068.4454633</v>
      </c>
      <c r="G40" s="157" t="n">
        <f aca="false">central_v2_m!E28+temporary_pension_bonus_central!B28</f>
        <v>16697885.9902417</v>
      </c>
      <c r="H40" s="67" t="n">
        <f aca="false">F40-J40</f>
        <v>17041602.4667834</v>
      </c>
      <c r="I40" s="67" t="n">
        <f aca="false">G40-K40</f>
        <v>16355023.9909222</v>
      </c>
      <c r="J40" s="157" t="n">
        <f aca="false">central_v2_m!J28</f>
        <v>353465.978679867</v>
      </c>
      <c r="K40" s="157" t="n">
        <f aca="false">central_v2_m!K28</f>
        <v>342861.999319471</v>
      </c>
      <c r="L40" s="67" t="n">
        <f aca="false">H40-I40</f>
        <v>686578.475861188</v>
      </c>
      <c r="M40" s="67" t="n">
        <f aca="false">J40-K40</f>
        <v>10603.9793603959</v>
      </c>
      <c r="N40" s="157" t="n">
        <f aca="false">SUM(central_v5_m!C28:J28)</f>
        <v>2674183.43123117</v>
      </c>
      <c r="O40" s="7"/>
      <c r="P40" s="7"/>
      <c r="Q40" s="67" t="n">
        <f aca="false">I40*5.5017049523</f>
        <v>89980516.4858421</v>
      </c>
      <c r="R40" s="67"/>
      <c r="S40" s="67"/>
      <c r="T40" s="7"/>
      <c r="U40" s="7"/>
      <c r="V40" s="67" t="n">
        <f aca="false">K40*5.5017049523</f>
        <v>1886325.55961141</v>
      </c>
      <c r="W40" s="67" t="n">
        <f aca="false">M40*5.5017049523</f>
        <v>58339.9657611773</v>
      </c>
      <c r="X40" s="67" t="n">
        <f aca="false">N40*5.1890047538+L40*5.5017049523</f>
        <v>17653702.7379798</v>
      </c>
      <c r="Y40" s="67" t="n">
        <f aca="false">N40*5.1890047538</f>
        <v>13876350.5371917</v>
      </c>
      <c r="Z40" s="67" t="n">
        <f aca="false">L40*5.5017049523</f>
        <v>3777352.20078808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19384337.3044467</v>
      </c>
      <c r="G41" s="157" t="n">
        <f aca="false">central_v2_m!E29+temporary_pension_bonus_central!B29</f>
        <v>18607255.2359772</v>
      </c>
      <c r="H41" s="67" t="n">
        <f aca="false">F41-J41</f>
        <v>18957750.7303619</v>
      </c>
      <c r="I41" s="67" t="n">
        <f aca="false">G41-K41</f>
        <v>18193466.2591149</v>
      </c>
      <c r="J41" s="157" t="n">
        <f aca="false">central_v2_m!J29</f>
        <v>426586.574084815</v>
      </c>
      <c r="K41" s="157" t="n">
        <f aca="false">central_v2_m!K29</f>
        <v>413788.976862271</v>
      </c>
      <c r="L41" s="67" t="n">
        <f aca="false">H41-I41</f>
        <v>764284.471246906</v>
      </c>
      <c r="M41" s="67" t="n">
        <f aca="false">J41-K41</f>
        <v>12797.5972225444</v>
      </c>
      <c r="N41" s="157" t="n">
        <f aca="false">SUM(central_v5_m!C29:J29)</f>
        <v>3143207.1590626</v>
      </c>
      <c r="O41" s="7"/>
      <c r="P41" s="7"/>
      <c r="Q41" s="67" t="n">
        <f aca="false">I41*5.5017049523</f>
        <v>100095083.417276</v>
      </c>
      <c r="R41" s="67"/>
      <c r="S41" s="67"/>
      <c r="T41" s="7"/>
      <c r="U41" s="7"/>
      <c r="V41" s="67" t="n">
        <f aca="false">K41*5.5017049523</f>
        <v>2276544.86321031</v>
      </c>
      <c r="W41" s="67" t="n">
        <f aca="false">M41*5.5017049523</f>
        <v>70408.6040168134</v>
      </c>
      <c r="X41" s="67" t="n">
        <f aca="false">N41*5.1890047538+L41*5.5017049523</f>
        <v>20514984.5509791</v>
      </c>
      <c r="Y41" s="67" t="n">
        <f aca="false">N41*5.1890047538</f>
        <v>16310116.890554</v>
      </c>
      <c r="Z41" s="67" t="n">
        <f aca="false">L41*5.5017049523</f>
        <v>4204867.66042509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18359188.9928444</v>
      </c>
      <c r="G42" s="155" t="n">
        <f aca="false">central_v2_m!E30+temporary_pension_bonus_central!B30</f>
        <v>17620795.4547999</v>
      </c>
      <c r="H42" s="8" t="n">
        <f aca="false">F42-J42</f>
        <v>17962693.9471804</v>
      </c>
      <c r="I42" s="8" t="n">
        <f aca="false">G42-K42</f>
        <v>17236195.2605058</v>
      </c>
      <c r="J42" s="155" t="n">
        <f aca="false">central_v2_m!J30</f>
        <v>396495.045664015</v>
      </c>
      <c r="K42" s="155" t="n">
        <f aca="false">central_v2_m!K30</f>
        <v>384600.194294094</v>
      </c>
      <c r="L42" s="8" t="n">
        <f aca="false">H42-I42</f>
        <v>726498.686674651</v>
      </c>
      <c r="M42" s="8" t="n">
        <f aca="false">J42-K42</f>
        <v>11894.8513699204</v>
      </c>
      <c r="N42" s="155" t="n">
        <f aca="false">SUM(central_v5_m!C30:J30)</f>
        <v>3531446.6840938</v>
      </c>
      <c r="O42" s="5"/>
      <c r="P42" s="5"/>
      <c r="Q42" s="8" t="n">
        <f aca="false">I42*5.5017049523</f>
        <v>94828460.8235344</v>
      </c>
      <c r="R42" s="8"/>
      <c r="S42" s="8"/>
      <c r="T42" s="5"/>
      <c r="U42" s="5"/>
      <c r="V42" s="8" t="n">
        <f aca="false">K42*5.5017049523</f>
        <v>2115956.79360336</v>
      </c>
      <c r="W42" s="8" t="n">
        <f aca="false">M42*5.5017049523</f>
        <v>65441.9626887636</v>
      </c>
      <c r="X42" s="8" t="n">
        <f aca="false">N42*5.1890047538+L42*5.5017049523</f>
        <v>22321675.0538713</v>
      </c>
      <c r="Y42" s="8" t="n">
        <f aca="false">N42*5.1890047538</f>
        <v>18324693.631554</v>
      </c>
      <c r="Z42" s="8" t="n">
        <f aca="false">L42*5.5017049523</f>
        <v>3996981.42231737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20589918.1440475</v>
      </c>
      <c r="G43" s="157" t="n">
        <f aca="false">central_v2_m!E31+temporary_pension_bonus_central!B31</f>
        <v>19760426.1262555</v>
      </c>
      <c r="H43" s="67" t="n">
        <f aca="false">F43-J43</f>
        <v>20107205.6183582</v>
      </c>
      <c r="I43" s="67" t="n">
        <f aca="false">G43-K43</f>
        <v>19292194.9763369</v>
      </c>
      <c r="J43" s="157" t="n">
        <f aca="false">central_v2_m!J31</f>
        <v>482712.525689214</v>
      </c>
      <c r="K43" s="157" t="n">
        <f aca="false">central_v2_m!K31</f>
        <v>468231.149918538</v>
      </c>
      <c r="L43" s="67" t="n">
        <f aca="false">H43-I43</f>
        <v>815010.642021321</v>
      </c>
      <c r="M43" s="67" t="n">
        <f aca="false">J43-K43</f>
        <v>14481.3757706765</v>
      </c>
      <c r="N43" s="157" t="n">
        <f aca="false">SUM(central_v5_m!C31:J31)</f>
        <v>3354854.88707521</v>
      </c>
      <c r="O43" s="7"/>
      <c r="P43" s="7"/>
      <c r="Q43" s="67" t="n">
        <f aca="false">I43*5.5017049523</f>
        <v>106139964.64205</v>
      </c>
      <c r="R43" s="67"/>
      <c r="S43" s="67"/>
      <c r="T43" s="7"/>
      <c r="U43" s="7"/>
      <c r="V43" s="67" t="n">
        <f aca="false">K43*5.5017049523</f>
        <v>2576069.63632794</v>
      </c>
      <c r="W43" s="67" t="n">
        <f aca="false">M43*5.5017049523</f>
        <v>79672.256793648</v>
      </c>
      <c r="X43" s="67" t="n">
        <f aca="false">N43*5.1890047538+L43*5.5017049523</f>
        <v>21892306.0427283</v>
      </c>
      <c r="Y43" s="67" t="n">
        <f aca="false">N43*5.1890047538</f>
        <v>17408357.9573424</v>
      </c>
      <c r="Z43" s="67" t="n">
        <f aca="false">L43*5.5017049523</f>
        <v>4483948.0853859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19517116.7361552</v>
      </c>
      <c r="G44" s="157" t="n">
        <f aca="false">central_v2_m!E32+temporary_pension_bonus_central!B32</f>
        <v>18729061.3627347</v>
      </c>
      <c r="H44" s="67" t="n">
        <f aca="false">F44-J44</f>
        <v>19041725.451232</v>
      </c>
      <c r="I44" s="67" t="n">
        <f aca="false">G44-K44</f>
        <v>18267931.8163592</v>
      </c>
      <c r="J44" s="157" t="n">
        <f aca="false">central_v2_m!J32</f>
        <v>475391.284923174</v>
      </c>
      <c r="K44" s="157" t="n">
        <f aca="false">central_v2_m!K32</f>
        <v>461129.546375478</v>
      </c>
      <c r="L44" s="67" t="n">
        <f aca="false">H44-I44</f>
        <v>773793.634872791</v>
      </c>
      <c r="M44" s="67" t="n">
        <f aca="false">J44-K44</f>
        <v>14261.7385476952</v>
      </c>
      <c r="N44" s="157" t="n">
        <f aca="false">SUM(central_v5_m!C32:J32)</f>
        <v>3021888.38620293</v>
      </c>
      <c r="O44" s="7"/>
      <c r="P44" s="7"/>
      <c r="Q44" s="67" t="n">
        <f aca="false">I44*5.5017049523</f>
        <v>100504770.942342</v>
      </c>
      <c r="R44" s="67"/>
      <c r="S44" s="67"/>
      <c r="T44" s="7"/>
      <c r="U44" s="7"/>
      <c r="V44" s="67" t="n">
        <f aca="false">K44*5.5017049523</f>
        <v>2536998.70894582</v>
      </c>
      <c r="W44" s="67" t="n">
        <f aca="false">M44*5.5017049523</f>
        <v>78463.8775962626</v>
      </c>
      <c r="X44" s="67" t="n">
        <f aca="false">N44*5.1890047538+L44*5.5017049523</f>
        <v>19937777.4744979</v>
      </c>
      <c r="Y44" s="67" t="n">
        <f aca="false">N44*5.1890047538</f>
        <v>15680593.20146</v>
      </c>
      <c r="Z44" s="67" t="n">
        <f aca="false">L44*5.5017049523</f>
        <v>4257184.27303785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21112730.6876204</v>
      </c>
      <c r="G45" s="157" t="n">
        <f aca="false">central_v2_m!E33+temporary_pension_bonus_central!B33</f>
        <v>20259365.1994838</v>
      </c>
      <c r="H45" s="67" t="n">
        <f aca="false">F45-J45</f>
        <v>20581176.8263547</v>
      </c>
      <c r="I45" s="67" t="n">
        <f aca="false">G45-K45</f>
        <v>19743757.9540561</v>
      </c>
      <c r="J45" s="157" t="n">
        <f aca="false">central_v2_m!J33</f>
        <v>531553.861265714</v>
      </c>
      <c r="K45" s="157" t="n">
        <f aca="false">central_v2_m!K33</f>
        <v>515607.245427742</v>
      </c>
      <c r="L45" s="67" t="n">
        <f aca="false">H45-I45</f>
        <v>837418.872298662</v>
      </c>
      <c r="M45" s="67" t="n">
        <f aca="false">J45-K45</f>
        <v>15946.6158379714</v>
      </c>
      <c r="N45" s="157" t="n">
        <f aca="false">SUM(central_v5_m!C33:J33)</f>
        <v>3339907.16792232</v>
      </c>
      <c r="O45" s="7"/>
      <c r="P45" s="7"/>
      <c r="Q45" s="67" t="n">
        <f aca="false">I45*5.5017049523</f>
        <v>108624330.912843</v>
      </c>
      <c r="R45" s="67"/>
      <c r="S45" s="67"/>
      <c r="T45" s="7"/>
      <c r="U45" s="7"/>
      <c r="V45" s="67" t="n">
        <f aca="false">K45*5.5017049523</f>
        <v>2836718.93561157</v>
      </c>
      <c r="W45" s="67" t="n">
        <f aca="false">M45*5.5017049523</f>
        <v>87733.5753281931</v>
      </c>
      <c r="X45" s="67" t="n">
        <f aca="false">N45*5.1890047538+L45*5.5017049523</f>
        <v>21938025.7284746</v>
      </c>
      <c r="Y45" s="67" t="n">
        <f aca="false">N45*5.1890047538</f>
        <v>17330794.1715996</v>
      </c>
      <c r="Z45" s="67" t="n">
        <f aca="false">L45*5.5017049523</f>
        <v>4607231.55687503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20037847.4166274</v>
      </c>
      <c r="G46" s="155" t="n">
        <f aca="false">central_v2_m!E34+temporary_pension_bonus_central!B34</f>
        <v>19227033.4531825</v>
      </c>
      <c r="H46" s="8" t="n">
        <f aca="false">F46-J46</f>
        <v>19519221.7733319</v>
      </c>
      <c r="I46" s="8" t="n">
        <f aca="false">G46-K46</f>
        <v>18723966.5791859</v>
      </c>
      <c r="J46" s="155" t="n">
        <f aca="false">central_v2_m!J34</f>
        <v>518625.643295477</v>
      </c>
      <c r="K46" s="155" t="n">
        <f aca="false">central_v2_m!K34</f>
        <v>503066.873996613</v>
      </c>
      <c r="L46" s="8" t="n">
        <f aca="false">H46-I46</f>
        <v>795255.194146093</v>
      </c>
      <c r="M46" s="8" t="n">
        <f aca="false">J46-K46</f>
        <v>15558.7692988644</v>
      </c>
      <c r="N46" s="155" t="n">
        <f aca="false">SUM(central_v5_m!C34:J34)</f>
        <v>3745183.82384303</v>
      </c>
      <c r="O46" s="5"/>
      <c r="P46" s="5"/>
      <c r="Q46" s="8" t="n">
        <f aca="false">I46*5.5017049523</f>
        <v>103013739.655407</v>
      </c>
      <c r="R46" s="8"/>
      <c r="S46" s="8"/>
      <c r="T46" s="5"/>
      <c r="U46" s="5"/>
      <c r="V46" s="8" t="n">
        <f aca="false">K46*5.5017049523</f>
        <v>2767725.51200524</v>
      </c>
      <c r="W46" s="8" t="n">
        <f aca="false">M46*5.5017049523</f>
        <v>85599.7581032552</v>
      </c>
      <c r="X46" s="8" t="n">
        <f aca="false">N46*5.1890047538+L46*5.5017049523</f>
        <v>23809036.1057522</v>
      </c>
      <c r="Y46" s="8" t="n">
        <f aca="false">N46*5.1890047538</f>
        <v>19433776.6657764</v>
      </c>
      <c r="Z46" s="8" t="n">
        <f aca="false">L46*5.5017049523</f>
        <v>4375259.43997586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21731312.4316941</v>
      </c>
      <c r="G47" s="157" t="n">
        <f aca="false">central_v2_m!E35+temporary_pension_bonus_central!B35</f>
        <v>20850349.3117509</v>
      </c>
      <c r="H47" s="67" t="n">
        <f aca="false">F47-J47</f>
        <v>21167709.757186</v>
      </c>
      <c r="I47" s="67" t="n">
        <f aca="false">G47-K47</f>
        <v>20303654.7174781</v>
      </c>
      <c r="J47" s="157" t="n">
        <f aca="false">central_v2_m!J35</f>
        <v>563602.674508023</v>
      </c>
      <c r="K47" s="157" t="n">
        <f aca="false">central_v2_m!K35</f>
        <v>546694.594272782</v>
      </c>
      <c r="L47" s="67" t="n">
        <f aca="false">H47-I47</f>
        <v>864055.039707955</v>
      </c>
      <c r="M47" s="67" t="n">
        <f aca="false">J47-K47</f>
        <v>16908.0802352407</v>
      </c>
      <c r="N47" s="157" t="n">
        <f aca="false">SUM(central_v5_m!C35:J35)</f>
        <v>3431078.81274495</v>
      </c>
      <c r="O47" s="7"/>
      <c r="P47" s="7"/>
      <c r="Q47" s="67" t="n">
        <f aca="false">I47*5.5017049523</f>
        <v>111704717.708938</v>
      </c>
      <c r="R47" s="67"/>
      <c r="S47" s="67"/>
      <c r="T47" s="7"/>
      <c r="U47" s="7"/>
      <c r="V47" s="67" t="n">
        <f aca="false">K47*5.5017049523</f>
        <v>3007752.3567062</v>
      </c>
      <c r="W47" s="67" t="n">
        <f aca="false">M47*5.5017049523</f>
        <v>93023.2687641098</v>
      </c>
      <c r="X47" s="67" t="n">
        <f aca="false">N47*5.1890047538+L47*5.5017049523</f>
        <v>22557660.161017</v>
      </c>
      <c r="Y47" s="67" t="n">
        <f aca="false">N47*5.1890047538</f>
        <v>17803884.269996</v>
      </c>
      <c r="Z47" s="67" t="n">
        <f aca="false">L47*5.5017049523</f>
        <v>4753775.89102103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20778895.8869257</v>
      </c>
      <c r="G48" s="157" t="n">
        <f aca="false">central_v2_m!E36+temporary_pension_bonus_central!B36</f>
        <v>19935767.2751534</v>
      </c>
      <c r="H48" s="67" t="n">
        <f aca="false">F48-J48</f>
        <v>20222109.8125989</v>
      </c>
      <c r="I48" s="67" t="n">
        <f aca="false">G48-K48</f>
        <v>19395684.7830565</v>
      </c>
      <c r="J48" s="157" t="n">
        <f aca="false">central_v2_m!J36</f>
        <v>556786.074326771</v>
      </c>
      <c r="K48" s="157" t="n">
        <f aca="false">central_v2_m!K36</f>
        <v>540082.492096968</v>
      </c>
      <c r="L48" s="67" t="n">
        <f aca="false">H48-I48</f>
        <v>826425.029542487</v>
      </c>
      <c r="M48" s="67" t="n">
        <f aca="false">J48-K48</f>
        <v>16703.5822298032</v>
      </c>
      <c r="N48" s="157" t="n">
        <f aca="false">SUM(central_v5_m!C36:J36)</f>
        <v>3153750.30628044</v>
      </c>
      <c r="O48" s="7"/>
      <c r="P48" s="7"/>
      <c r="Q48" s="67" t="n">
        <f aca="false">I48*5.5017049523</f>
        <v>106709335.024191</v>
      </c>
      <c r="R48" s="67"/>
      <c r="S48" s="67"/>
      <c r="T48" s="7"/>
      <c r="U48" s="7"/>
      <c r="V48" s="67" t="n">
        <f aca="false">K48*5.5017049523</f>
        <v>2971374.52142041</v>
      </c>
      <c r="W48" s="67" t="n">
        <f aca="false">M48*5.5017049523</f>
        <v>91898.1810748585</v>
      </c>
      <c r="X48" s="67" t="n">
        <f aca="false">N48*5.1890047538+L48*5.5017049523</f>
        <v>20911572.009326</v>
      </c>
      <c r="Y48" s="67" t="n">
        <f aca="false">N48*5.1890047538</f>
        <v>16364825.3315874</v>
      </c>
      <c r="Z48" s="67" t="n">
        <f aca="false">L48*5.5017049523</f>
        <v>4546746.67773858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22135994.6447654</v>
      </c>
      <c r="G49" s="157" t="n">
        <f aca="false">central_v2_m!E37+temporary_pension_bonus_central!B37</f>
        <v>21237202.4418375</v>
      </c>
      <c r="H49" s="67" t="n">
        <f aca="false">F49-J49</f>
        <v>21511141.8249472</v>
      </c>
      <c r="I49" s="67" t="n">
        <f aca="false">G49-K49</f>
        <v>20631095.2066139</v>
      </c>
      <c r="J49" s="157" t="n">
        <f aca="false">central_v2_m!J37</f>
        <v>624852.819818105</v>
      </c>
      <c r="K49" s="157" t="n">
        <f aca="false">central_v2_m!K37</f>
        <v>606107.235223562</v>
      </c>
      <c r="L49" s="67" t="n">
        <f aca="false">H49-I49</f>
        <v>880046.618333347</v>
      </c>
      <c r="M49" s="67" t="n">
        <f aca="false">J49-K49</f>
        <v>18745.5845945431</v>
      </c>
      <c r="N49" s="157" t="n">
        <f aca="false">SUM(central_v5_m!C37:J37)</f>
        <v>3456019.46580041</v>
      </c>
      <c r="O49" s="7"/>
      <c r="P49" s="7"/>
      <c r="Q49" s="67" t="n">
        <f aca="false">I49*5.5017049523</f>
        <v>113506198.669601</v>
      </c>
      <c r="R49" s="67"/>
      <c r="S49" s="67"/>
      <c r="T49" s="7"/>
      <c r="U49" s="7"/>
      <c r="V49" s="67" t="n">
        <f aca="false">K49*5.5017049523</f>
        <v>3334623.17765433</v>
      </c>
      <c r="W49" s="67" t="n">
        <f aca="false">M49*5.5017049523</f>
        <v>103132.675597556</v>
      </c>
      <c r="X49" s="67" t="n">
        <f aca="false">N49*5.1890047538+L49*5.5017049523</f>
        <v>22775058.2756031</v>
      </c>
      <c r="Y49" s="67" t="n">
        <f aca="false">N49*5.1890047538</f>
        <v>17933301.4372637</v>
      </c>
      <c r="Z49" s="67" t="n">
        <f aca="false">L49*5.5017049523</f>
        <v>4841756.83833944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21251858.4168866</v>
      </c>
      <c r="G50" s="155" t="n">
        <f aca="false">central_v2_m!E38+temporary_pension_bonus_central!B38</f>
        <v>20388085.9896189</v>
      </c>
      <c r="H50" s="8" t="n">
        <f aca="false">F50-J50</f>
        <v>20635939.821584</v>
      </c>
      <c r="I50" s="8" t="n">
        <f aca="false">G50-K50</f>
        <v>19790644.9521753</v>
      </c>
      <c r="J50" s="155" t="n">
        <f aca="false">central_v2_m!J38</f>
        <v>615918.595302681</v>
      </c>
      <c r="K50" s="155" t="n">
        <f aca="false">central_v2_m!K38</f>
        <v>597441.0374436</v>
      </c>
      <c r="L50" s="8" t="n">
        <f aca="false">H50-I50</f>
        <v>845294.869408663</v>
      </c>
      <c r="M50" s="8" t="n">
        <f aca="false">J50-K50</f>
        <v>18477.5578590806</v>
      </c>
      <c r="N50" s="155" t="n">
        <f aca="false">SUM(central_v5_m!C38:J38)</f>
        <v>3937415.88235071</v>
      </c>
      <c r="O50" s="5"/>
      <c r="P50" s="5"/>
      <c r="Q50" s="8" t="n">
        <f aca="false">I50*5.5017049523</f>
        <v>108882289.342594</v>
      </c>
      <c r="R50" s="8"/>
      <c r="S50" s="8"/>
      <c r="T50" s="5"/>
      <c r="U50" s="5"/>
      <c r="V50" s="8" t="n">
        <f aca="false">K50*5.5017049523</f>
        <v>3286944.3144107</v>
      </c>
      <c r="W50" s="8" t="n">
        <f aca="false">M50*5.5017049523</f>
        <v>101658.071579714</v>
      </c>
      <c r="X50" s="8" t="n">
        <f aca="false">N50*5.1890047538+L50*5.5017049523</f>
        <v>25081832.7003849</v>
      </c>
      <c r="Y50" s="8" t="n">
        <f aca="false">N50*5.1890047538</f>
        <v>20431269.7312055</v>
      </c>
      <c r="Z50" s="8" t="n">
        <f aca="false">L50*5.5017049523</f>
        <v>4650562.96917942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22782977.1658147</v>
      </c>
      <c r="G51" s="157" t="n">
        <f aca="false">central_v2_m!E39+temporary_pension_bonus_central!B39</f>
        <v>21855556.2920687</v>
      </c>
      <c r="H51" s="67" t="n">
        <f aca="false">F51-J51</f>
        <v>22115519.4212545</v>
      </c>
      <c r="I51" s="67" t="n">
        <f aca="false">G51-K51</f>
        <v>21208122.2798453</v>
      </c>
      <c r="J51" s="157" t="n">
        <f aca="false">central_v2_m!J39</f>
        <v>667457.744560173</v>
      </c>
      <c r="K51" s="157" t="n">
        <f aca="false">central_v2_m!K39</f>
        <v>647434.012223368</v>
      </c>
      <c r="L51" s="67" t="n">
        <f aca="false">H51-I51</f>
        <v>907397.141409259</v>
      </c>
      <c r="M51" s="67" t="n">
        <f aca="false">J51-K51</f>
        <v>20023.7323368051</v>
      </c>
      <c r="N51" s="157" t="n">
        <f aca="false">SUM(central_v5_m!C39:J39)</f>
        <v>3575275.69636059</v>
      </c>
      <c r="O51" s="7"/>
      <c r="P51" s="7"/>
      <c r="Q51" s="67" t="n">
        <f aca="false">I51*5.5017049523</f>
        <v>116680831.376009</v>
      </c>
      <c r="R51" s="67"/>
      <c r="S51" s="67"/>
      <c r="T51" s="7"/>
      <c r="U51" s="7"/>
      <c r="V51" s="67" t="n">
        <f aca="false">K51*5.5017049523</f>
        <v>3561990.91133676</v>
      </c>
      <c r="W51" s="67" t="n">
        <f aca="false">M51*5.5017049523</f>
        <v>110164.66736093</v>
      </c>
      <c r="X51" s="67" t="n">
        <f aca="false">N51*5.1890047538+L51*5.5017049523</f>
        <v>23544353.9311549</v>
      </c>
      <c r="Y51" s="67" t="n">
        <f aca="false">N51*5.1890047538</f>
        <v>18552122.5845607</v>
      </c>
      <c r="Z51" s="67" t="n">
        <f aca="false">L51*5.5017049523</f>
        <v>4992231.34659419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21954479.8565069</v>
      </c>
      <c r="G52" s="157" t="n">
        <f aca="false">central_v2_m!E40+temporary_pension_bonus_central!B40</f>
        <v>21059174.1992666</v>
      </c>
      <c r="H52" s="67" t="n">
        <f aca="false">F52-J52</f>
        <v>21298519.5135981</v>
      </c>
      <c r="I52" s="67" t="n">
        <f aca="false">G52-K52</f>
        <v>20422892.666645</v>
      </c>
      <c r="J52" s="157" t="n">
        <f aca="false">central_v2_m!J40</f>
        <v>655960.342908864</v>
      </c>
      <c r="K52" s="157" t="n">
        <f aca="false">central_v2_m!K40</f>
        <v>636281.532621598</v>
      </c>
      <c r="L52" s="67" t="n">
        <f aca="false">H52-I52</f>
        <v>875626.846953019</v>
      </c>
      <c r="M52" s="67" t="n">
        <f aca="false">J52-K52</f>
        <v>19678.8102872659</v>
      </c>
      <c r="N52" s="157" t="n">
        <f aca="false">SUM(central_v5_m!C40:J40)</f>
        <v>3347295.15580881</v>
      </c>
      <c r="O52" s="7"/>
      <c r="P52" s="7"/>
      <c r="Q52" s="67" t="n">
        <f aca="false">I52*5.5017049523</f>
        <v>112360729.724372</v>
      </c>
      <c r="R52" s="67"/>
      <c r="S52" s="67"/>
      <c r="T52" s="7"/>
      <c r="U52" s="7"/>
      <c r="V52" s="67" t="n">
        <f aca="false">K52*5.5017049523</f>
        <v>3500633.25908128</v>
      </c>
      <c r="W52" s="67" t="n">
        <f aca="false">M52*5.5017049523</f>
        <v>108267.008012823</v>
      </c>
      <c r="X52" s="67" t="n">
        <f aca="false">N52*5.1890047538+L52*5.5017049523</f>
        <v>22186571.0361119</v>
      </c>
      <c r="Y52" s="67" t="n">
        <f aca="false">N52*5.1890047538</f>
        <v>17369130.4758636</v>
      </c>
      <c r="Z52" s="67" t="n">
        <f aca="false">L52*5.5017049523</f>
        <v>4817440.56024826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23186164.5723095</v>
      </c>
      <c r="G53" s="157" t="n">
        <f aca="false">central_v2_m!E41+temporary_pension_bonus_central!B41</f>
        <v>22239763.3051544</v>
      </c>
      <c r="H53" s="67" t="n">
        <f aca="false">F53-J53</f>
        <v>22412249.3245412</v>
      </c>
      <c r="I53" s="67" t="n">
        <f aca="false">G53-K53</f>
        <v>21489065.5148192</v>
      </c>
      <c r="J53" s="157" t="n">
        <f aca="false">central_v2_m!J41</f>
        <v>773915.247768283</v>
      </c>
      <c r="K53" s="157" t="n">
        <f aca="false">central_v2_m!K41</f>
        <v>750697.790335234</v>
      </c>
      <c r="L53" s="67" t="n">
        <f aca="false">H53-I53</f>
        <v>923183.809722066</v>
      </c>
      <c r="M53" s="67" t="n">
        <f aca="false">J53-K53</f>
        <v>23217.4574330484</v>
      </c>
      <c r="N53" s="157" t="n">
        <f aca="false">SUM(central_v5_m!C41:J41)</f>
        <v>3583244.51557914</v>
      </c>
      <c r="O53" s="7"/>
      <c r="P53" s="7"/>
      <c r="Q53" s="67" t="n">
        <f aca="false">I53*5.5017049523</f>
        <v>118226498.16318</v>
      </c>
      <c r="R53" s="67"/>
      <c r="S53" s="67"/>
      <c r="T53" s="7"/>
      <c r="U53" s="7"/>
      <c r="V53" s="67" t="n">
        <f aca="false">K53*5.5017049523</f>
        <v>4130117.75076803</v>
      </c>
      <c r="W53" s="67" t="n">
        <f aca="false">M53*5.5017049523</f>
        <v>127735.600539217</v>
      </c>
      <c r="X53" s="67" t="n">
        <f aca="false">N53*5.1890047538+L53*5.5017049523</f>
        <v>23672557.763199</v>
      </c>
      <c r="Y53" s="67" t="n">
        <f aca="false">N53*5.1890047538</f>
        <v>18593472.825368</v>
      </c>
      <c r="Z53" s="67" t="n">
        <f aca="false">L53*5.5017049523</f>
        <v>5079084.93783107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22477260.2085449</v>
      </c>
      <c r="G54" s="155" t="n">
        <f aca="false">central_v2_m!E42+temporary_pension_bonus_central!B42</f>
        <v>21558026.4395135</v>
      </c>
      <c r="H54" s="8" t="n">
        <f aca="false">F54-J54</f>
        <v>21672190.3776878</v>
      </c>
      <c r="I54" s="8" t="n">
        <f aca="false">G54-K54</f>
        <v>20777108.7035822</v>
      </c>
      <c r="J54" s="155" t="n">
        <f aca="false">central_v2_m!J42</f>
        <v>805069.830857061</v>
      </c>
      <c r="K54" s="155" t="n">
        <f aca="false">central_v2_m!K42</f>
        <v>780917.735931349</v>
      </c>
      <c r="L54" s="8" t="n">
        <f aca="false">H54-I54</f>
        <v>895081.674105626</v>
      </c>
      <c r="M54" s="8" t="n">
        <f aca="false">J54-K54</f>
        <v>24152.0949257121</v>
      </c>
      <c r="N54" s="155" t="n">
        <f aca="false">SUM(central_v5_m!C42:J42)</f>
        <v>4140793.86953283</v>
      </c>
      <c r="O54" s="5"/>
      <c r="P54" s="5"/>
      <c r="Q54" s="8" t="n">
        <f aca="false">I54*5.5017049523</f>
        <v>114309521.848974</v>
      </c>
      <c r="R54" s="8"/>
      <c r="S54" s="8"/>
      <c r="T54" s="5"/>
      <c r="U54" s="5"/>
      <c r="V54" s="8" t="n">
        <f aca="false">K54*5.5017049523</f>
        <v>4296378.97511241</v>
      </c>
      <c r="W54" s="8" t="n">
        <f aca="false">M54*5.5017049523</f>
        <v>132877.70026121</v>
      </c>
      <c r="X54" s="8" t="n">
        <f aca="false">N54*5.1890047538+L54*5.5017049523</f>
        <v>26411074.3526517</v>
      </c>
      <c r="Y54" s="8" t="n">
        <f aca="false">N54*5.1890047538</f>
        <v>21486599.0735118</v>
      </c>
      <c r="Z54" s="8" t="n">
        <f aca="false">L54*5.5017049523</f>
        <v>4924475.2791399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23872580.7121744</v>
      </c>
      <c r="G55" s="157" t="n">
        <f aca="false">central_v2_m!E43+temporary_pension_bonus_central!B43</f>
        <v>22894746.265766</v>
      </c>
      <c r="H55" s="67" t="n">
        <f aca="false">F55-J55</f>
        <v>22907413.5907321</v>
      </c>
      <c r="I55" s="67" t="n">
        <f aca="false">G55-K55</f>
        <v>21958534.1579669</v>
      </c>
      <c r="J55" s="157" t="n">
        <f aca="false">central_v2_m!J43</f>
        <v>965167.121442279</v>
      </c>
      <c r="K55" s="157" t="n">
        <f aca="false">central_v2_m!K43</f>
        <v>936212.10779901</v>
      </c>
      <c r="L55" s="67" t="n">
        <f aca="false">H55-I55</f>
        <v>948879.432765201</v>
      </c>
      <c r="M55" s="67" t="n">
        <f aca="false">J55-K55</f>
        <v>28955.0136432686</v>
      </c>
      <c r="N55" s="157" t="n">
        <f aca="false">SUM(central_v5_m!C43:J43)</f>
        <v>3648288.19969136</v>
      </c>
      <c r="O55" s="7"/>
      <c r="P55" s="7"/>
      <c r="Q55" s="67" t="n">
        <f aca="false">I55*5.5017049523</f>
        <v>120809376.122135</v>
      </c>
      <c r="R55" s="67"/>
      <c r="S55" s="67"/>
      <c r="T55" s="7"/>
      <c r="U55" s="7"/>
      <c r="V55" s="67" t="n">
        <f aca="false">K55*5.5017049523</f>
        <v>5150762.78988103</v>
      </c>
      <c r="W55" s="67" t="n">
        <f aca="false">M55*5.5017049523</f>
        <v>159301.941955085</v>
      </c>
      <c r="X55" s="67" t="n">
        <f aca="false">N55*5.1890047538+L55*5.5017049523</f>
        <v>24151439.4858108</v>
      </c>
      <c r="Y55" s="67" t="n">
        <f aca="false">N55*5.1890047538</f>
        <v>18930984.8114309</v>
      </c>
      <c r="Z55" s="67" t="n">
        <f aca="false">L55*5.5017049523</f>
        <v>5220454.67437992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23064179.3652701</v>
      </c>
      <c r="G56" s="157" t="n">
        <f aca="false">central_v2_m!E44+temporary_pension_bonus_central!B44</f>
        <v>22118124.3542546</v>
      </c>
      <c r="H56" s="67" t="n">
        <f aca="false">F56-J56</f>
        <v>22093426.317259</v>
      </c>
      <c r="I56" s="67" t="n">
        <f aca="false">G56-K56</f>
        <v>21176493.8976839</v>
      </c>
      <c r="J56" s="157" t="n">
        <f aca="false">central_v2_m!J44</f>
        <v>970753.048011083</v>
      </c>
      <c r="K56" s="157" t="n">
        <f aca="false">central_v2_m!K44</f>
        <v>941630.456570751</v>
      </c>
      <c r="L56" s="67" t="n">
        <f aca="false">H56-I56</f>
        <v>916932.419575155</v>
      </c>
      <c r="M56" s="67" t="n">
        <f aca="false">J56-K56</f>
        <v>29122.5914403325</v>
      </c>
      <c r="N56" s="157" t="n">
        <f aca="false">SUM(central_v5_m!C44:J44)</f>
        <v>3407562.53736187</v>
      </c>
      <c r="O56" s="7"/>
      <c r="P56" s="7"/>
      <c r="Q56" s="67" t="n">
        <f aca="false">I56*5.5017049523</f>
        <v>116506821.349238</v>
      </c>
      <c r="R56" s="67"/>
      <c r="S56" s="67"/>
      <c r="T56" s="7"/>
      <c r="U56" s="7"/>
      <c r="V56" s="67" t="n">
        <f aca="false">K56*5.5017049523</f>
        <v>5180572.94615181</v>
      </c>
      <c r="W56" s="67" t="n">
        <f aca="false">M56*5.5017049523</f>
        <v>160223.905551087</v>
      </c>
      <c r="X56" s="67" t="n">
        <f aca="false">N56*5.1890047538+L56*5.5017049523</f>
        <v>22726549.8389426</v>
      </c>
      <c r="Y56" s="67" t="n">
        <f aca="false">N56*5.1890047538</f>
        <v>17681858.2052415</v>
      </c>
      <c r="Z56" s="67" t="n">
        <f aca="false">L56*5.5017049523</f>
        <v>5044691.63370105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24227544.9738251</v>
      </c>
      <c r="G57" s="157" t="n">
        <f aca="false">central_v2_m!E45+temporary_pension_bonus_central!B45</f>
        <v>23233237.7399786</v>
      </c>
      <c r="H57" s="67" t="n">
        <f aca="false">F57-J57</f>
        <v>23126824.3520733</v>
      </c>
      <c r="I57" s="67" t="n">
        <f aca="false">G57-K57</f>
        <v>22165538.7368793</v>
      </c>
      <c r="J57" s="157" t="n">
        <f aca="false">central_v2_m!J45</f>
        <v>1100720.62175184</v>
      </c>
      <c r="K57" s="157" t="n">
        <f aca="false">central_v2_m!K45</f>
        <v>1067699.00309928</v>
      </c>
      <c r="L57" s="67" t="n">
        <f aca="false">H57-I57</f>
        <v>961285.615193948</v>
      </c>
      <c r="M57" s="67" t="n">
        <f aca="false">J57-K57</f>
        <v>33021.6186525549</v>
      </c>
      <c r="N57" s="157" t="n">
        <f aca="false">SUM(central_v5_m!C45:J45)</f>
        <v>3632422.27782385</v>
      </c>
      <c r="O57" s="7"/>
      <c r="P57" s="7"/>
      <c r="Q57" s="67" t="n">
        <f aca="false">I57*5.5017049523</f>
        <v>121948254.239087</v>
      </c>
      <c r="R57" s="67"/>
      <c r="S57" s="67"/>
      <c r="T57" s="7"/>
      <c r="U57" s="7"/>
      <c r="V57" s="67" t="n">
        <f aca="false">K57*5.5017049523</f>
        <v>5874164.8929171</v>
      </c>
      <c r="W57" s="67" t="n">
        <f aca="false">M57*5.5017049523</f>
        <v>181675.202873724</v>
      </c>
      <c r="X57" s="67" t="n">
        <f aca="false">N57*5.1890047538+L57*5.5017049523</f>
        <v>24137366.2971243</v>
      </c>
      <c r="Y57" s="67" t="n">
        <f aca="false">N57*5.1890047538</f>
        <v>18848656.467437</v>
      </c>
      <c r="Z57" s="67" t="n">
        <f aca="false">L57*5.5017049523</f>
        <v>5288709.8296873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27377429.6205422</v>
      </c>
      <c r="G58" s="155" t="n">
        <f aca="false">central_v2_m!E46+temporary_pension_bonus_central!B46</f>
        <v>26254323.0916061</v>
      </c>
      <c r="H58" s="8" t="n">
        <f aca="false">F58-J58</f>
        <v>25972884.9869102</v>
      </c>
      <c r="I58" s="8" t="n">
        <f aca="false">G58-K58</f>
        <v>24891914.7969831</v>
      </c>
      <c r="J58" s="155" t="n">
        <f aca="false">central_v2_m!J46</f>
        <v>1404544.633632</v>
      </c>
      <c r="K58" s="155" t="n">
        <f aca="false">central_v2_m!K46</f>
        <v>1362408.29462304</v>
      </c>
      <c r="L58" s="8" t="n">
        <f aca="false">H58-I58</f>
        <v>1080970.18992714</v>
      </c>
      <c r="M58" s="8" t="n">
        <f aca="false">J58-K58</f>
        <v>42136.3390089602</v>
      </c>
      <c r="N58" s="155" t="n">
        <f aca="false">SUM(central_v5_m!C46:J46)</f>
        <v>5038774.44283552</v>
      </c>
      <c r="O58" s="5"/>
      <c r="P58" s="5"/>
      <c r="Q58" s="8" t="n">
        <f aca="false">I58*5.5017049523</f>
        <v>136947970.910791</v>
      </c>
      <c r="R58" s="8"/>
      <c r="S58" s="8"/>
      <c r="T58" s="5"/>
      <c r="U58" s="5"/>
      <c r="V58" s="8" t="n">
        <f aca="false">K58*5.5017049523</f>
        <v>7495568.46158218</v>
      </c>
      <c r="W58" s="8" t="n">
        <f aca="false">M58*5.5017049523</f>
        <v>231821.704997388</v>
      </c>
      <c r="X58" s="8" t="n">
        <f aca="false">N58*5.1890047538+L58*5.5017049523</f>
        <v>32093403.5844103</v>
      </c>
      <c r="Y58" s="8" t="n">
        <f aca="false">N58*5.1890047538</f>
        <v>26146224.5371995</v>
      </c>
      <c r="Z58" s="8" t="n">
        <f aca="false">L58*5.5017049523</f>
        <v>5947179.04721081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28813802.0810044</v>
      </c>
      <c r="G59" s="157" t="n">
        <f aca="false">central_v2_m!E47+temporary_pension_bonus_central!B47</f>
        <v>27630915.8648017</v>
      </c>
      <c r="H59" s="67" t="n">
        <f aca="false">F59-J59</f>
        <v>27247642.8908044</v>
      </c>
      <c r="I59" s="67" t="n">
        <f aca="false">G59-K59</f>
        <v>26111741.4503077</v>
      </c>
      <c r="J59" s="157" t="n">
        <f aca="false">central_v2_m!J47</f>
        <v>1566159.1902</v>
      </c>
      <c r="K59" s="157" t="n">
        <f aca="false">central_v2_m!K47</f>
        <v>1519174.414494</v>
      </c>
      <c r="L59" s="67" t="n">
        <f aca="false">H59-I59</f>
        <v>1135901.4404967</v>
      </c>
      <c r="M59" s="67" t="n">
        <f aca="false">J59-K59</f>
        <v>46984.7757060002</v>
      </c>
      <c r="N59" s="157" t="n">
        <f aca="false">SUM(central_v5_m!C47:J47)</f>
        <v>4464499.56950703</v>
      </c>
      <c r="O59" s="7"/>
      <c r="P59" s="7"/>
      <c r="Q59" s="67" t="n">
        <f aca="false">I59*5.5017049523</f>
        <v>143659097.250335</v>
      </c>
      <c r="R59" s="67"/>
      <c r="S59" s="67"/>
      <c r="T59" s="7"/>
      <c r="U59" s="7"/>
      <c r="V59" s="67" t="n">
        <f aca="false">K59*5.5017049523</f>
        <v>8358049.39962909</v>
      </c>
      <c r="W59" s="67" t="n">
        <f aca="false">M59*5.5017049523</f>
        <v>258496.373184406</v>
      </c>
      <c r="X59" s="67" t="n">
        <f aca="false">N59*5.1890047538+L59*5.5017049523</f>
        <v>29415704.0700154</v>
      </c>
      <c r="Y59" s="67" t="n">
        <f aca="false">N59*5.1890047538</f>
        <v>23166309.4895101</v>
      </c>
      <c r="Z59" s="67" t="n">
        <f aca="false">L59*5.5017049523</f>
        <v>6249394.58050539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28563055.4478126</v>
      </c>
      <c r="G60" s="157" t="n">
        <f aca="false">central_v2_m!E48+temporary_pension_bonus_central!B48</f>
        <v>27389516.1640091</v>
      </c>
      <c r="H60" s="67" t="n">
        <f aca="false">F60-J60</f>
        <v>26941436.0211726</v>
      </c>
      <c r="I60" s="67" t="n">
        <f aca="false">G60-K60</f>
        <v>25816545.3201683</v>
      </c>
      <c r="J60" s="157" t="n">
        <f aca="false">central_v2_m!J48</f>
        <v>1621619.42664</v>
      </c>
      <c r="K60" s="157" t="n">
        <f aca="false">central_v2_m!K48</f>
        <v>1572970.8438408</v>
      </c>
      <c r="L60" s="67" t="n">
        <f aca="false">H60-I60</f>
        <v>1124890.7010043</v>
      </c>
      <c r="M60" s="67" t="n">
        <f aca="false">J60-K60</f>
        <v>48648.5827992</v>
      </c>
      <c r="N60" s="157" t="n">
        <f aca="false">SUM(central_v5_m!C48:J48)</f>
        <v>4314722.33668312</v>
      </c>
      <c r="O60" s="7"/>
      <c r="P60" s="7"/>
      <c r="Q60" s="67" t="n">
        <f aca="false">I60*5.5017049523</f>
        <v>142035015.239247</v>
      </c>
      <c r="R60" s="67"/>
      <c r="S60" s="67"/>
      <c r="T60" s="7"/>
      <c r="U60" s="7"/>
      <c r="V60" s="67" t="n">
        <f aca="false">K60*5.5017049523</f>
        <v>8654021.48138244</v>
      </c>
      <c r="W60" s="67" t="n">
        <f aca="false">M60*5.5017049523</f>
        <v>267650.148908735</v>
      </c>
      <c r="X60" s="67" t="n">
        <f aca="false">N60*5.1890047538+L60*5.5017049523</f>
        <v>28577931.4568873</v>
      </c>
      <c r="Y60" s="67" t="n">
        <f aca="false">N60*5.1890047538</f>
        <v>22389114.7163758</v>
      </c>
      <c r="Z60" s="67" t="n">
        <f aca="false">L60*5.5017049523</f>
        <v>6188816.74051156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29565230.8921775</v>
      </c>
      <c r="G61" s="157" t="n">
        <f aca="false">central_v2_m!E49+temporary_pension_bonus_central!B49</f>
        <v>28350112.6975719</v>
      </c>
      <c r="H61" s="67" t="n">
        <f aca="false">F61-J61</f>
        <v>27828361.4098575</v>
      </c>
      <c r="I61" s="67" t="n">
        <f aca="false">G61-K61</f>
        <v>26665349.2997215</v>
      </c>
      <c r="J61" s="157" t="n">
        <f aca="false">central_v2_m!J49</f>
        <v>1736869.48232</v>
      </c>
      <c r="K61" s="157" t="n">
        <f aca="false">central_v2_m!K49</f>
        <v>1684763.3978504</v>
      </c>
      <c r="L61" s="67" t="n">
        <f aca="false">H61-I61</f>
        <v>1163012.110136</v>
      </c>
      <c r="M61" s="67" t="n">
        <f aca="false">J61-K61</f>
        <v>52106.0844695999</v>
      </c>
      <c r="N61" s="157" t="n">
        <f aca="false">SUM(central_v5_m!C49:J49)</f>
        <v>4423911.24198613</v>
      </c>
      <c r="O61" s="7"/>
      <c r="P61" s="7"/>
      <c r="Q61" s="67" t="n">
        <f aca="false">I61*5.5017049523</f>
        <v>146704884.297087</v>
      </c>
      <c r="R61" s="67"/>
      <c r="S61" s="67"/>
      <c r="T61" s="7"/>
      <c r="U61" s="7"/>
      <c r="V61" s="67" t="n">
        <f aca="false">K61*5.5017049523</f>
        <v>9269071.12940732</v>
      </c>
      <c r="W61" s="67" t="n">
        <f aca="false">M61*5.5017049523</f>
        <v>286672.30297136</v>
      </c>
      <c r="X61" s="67" t="n">
        <f aca="false">N61*5.1890047538+L61*5.5017049523</f>
        <v>29354245.9509754</v>
      </c>
      <c r="Y61" s="67" t="n">
        <f aca="false">N61*5.1890047538</f>
        <v>22955696.4650553</v>
      </c>
      <c r="Z61" s="67" t="n">
        <f aca="false">L61*5.5017049523</f>
        <v>6398549.48592012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29232619.9181743</v>
      </c>
      <c r="G62" s="155" t="n">
        <f aca="false">central_v2_m!E50+temporary_pension_bonus_central!B50</f>
        <v>28030982.0241711</v>
      </c>
      <c r="H62" s="8" t="n">
        <f aca="false">F62-J62</f>
        <v>27441136.4228143</v>
      </c>
      <c r="I62" s="8" t="n">
        <f aca="false">G62-K62</f>
        <v>26293243.0336719</v>
      </c>
      <c r="J62" s="155" t="n">
        <f aca="false">central_v2_m!J50</f>
        <v>1791483.49536</v>
      </c>
      <c r="K62" s="155" t="n">
        <f aca="false">central_v2_m!K50</f>
        <v>1737738.9904992</v>
      </c>
      <c r="L62" s="8" t="n">
        <f aca="false">H62-I62</f>
        <v>1147893.3891424</v>
      </c>
      <c r="M62" s="8" t="n">
        <f aca="false">J62-K62</f>
        <v>53744.5048608</v>
      </c>
      <c r="N62" s="155" t="n">
        <f aca="false">SUM(central_v5_m!C50:J50)</f>
        <v>5333976.55121015</v>
      </c>
      <c r="O62" s="5"/>
      <c r="P62" s="5"/>
      <c r="Q62" s="8" t="n">
        <f aca="false">I62*5.5017049523</f>
        <v>144657665.41038</v>
      </c>
      <c r="R62" s="8"/>
      <c r="S62" s="8"/>
      <c r="T62" s="5"/>
      <c r="U62" s="5"/>
      <c r="V62" s="8" t="n">
        <f aca="false">K62*5.5017049523</f>
        <v>9560527.20983425</v>
      </c>
      <c r="W62" s="8" t="n">
        <f aca="false">M62*5.5017049523</f>
        <v>295686.408551575</v>
      </c>
      <c r="X62" s="8" t="n">
        <f aca="false">N62*5.1890047538+L62*5.5017049523</f>
        <v>33993400.4246444</v>
      </c>
      <c r="Y62" s="8" t="n">
        <f aca="false">N62*5.1890047538</f>
        <v>27678029.6808872</v>
      </c>
      <c r="Z62" s="8" t="n">
        <f aca="false">L62*5.5017049523</f>
        <v>6315370.74375718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29887975.7209694</v>
      </c>
      <c r="G63" s="157" t="n">
        <f aca="false">central_v2_m!E51+temporary_pension_bonus_central!B51</f>
        <v>28659111.8307206</v>
      </c>
      <c r="H63" s="67" t="n">
        <f aca="false">F63-J63</f>
        <v>27995735.6113374</v>
      </c>
      <c r="I63" s="67" t="n">
        <f aca="false">G63-K63</f>
        <v>26823638.9243776</v>
      </c>
      <c r="J63" s="157" t="n">
        <f aca="false">central_v2_m!J51</f>
        <v>1892240.109632</v>
      </c>
      <c r="K63" s="157" t="n">
        <f aca="false">central_v2_m!K51</f>
        <v>1835472.90634304</v>
      </c>
      <c r="L63" s="67" t="n">
        <f aca="false">H63-I63</f>
        <v>1172096.68695984</v>
      </c>
      <c r="M63" s="67" t="n">
        <f aca="false">J63-K63</f>
        <v>56767.20328896</v>
      </c>
      <c r="N63" s="157" t="n">
        <f aca="false">SUM(central_v5_m!C51:J51)</f>
        <v>4578640.9535298</v>
      </c>
      <c r="O63" s="7"/>
      <c r="P63" s="7"/>
      <c r="Q63" s="67" t="n">
        <f aca="false">I63*5.5017049523</f>
        <v>147575747.108955</v>
      </c>
      <c r="R63" s="67"/>
      <c r="S63" s="67"/>
      <c r="T63" s="7"/>
      <c r="U63" s="7"/>
      <c r="V63" s="67" t="n">
        <f aca="false">K63*5.5017049523</f>
        <v>10098230.37864</v>
      </c>
      <c r="W63" s="67" t="n">
        <f aca="false">M63*5.5017049523</f>
        <v>312316.403463092</v>
      </c>
      <c r="X63" s="67" t="n">
        <f aca="false">N63*5.1890047538+L63*5.5017049523</f>
        <v>30207119.8210309</v>
      </c>
      <c r="Y63" s="67" t="n">
        <f aca="false">N63*5.1890047538</f>
        <v>23758589.6738095</v>
      </c>
      <c r="Z63" s="67" t="n">
        <f aca="false">L63*5.5017049523</f>
        <v>6448530.14722138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29524443.429893</v>
      </c>
      <c r="G64" s="157" t="n">
        <f aca="false">central_v2_m!E52+temporary_pension_bonus_central!B52</f>
        <v>28309773.4691319</v>
      </c>
      <c r="H64" s="67" t="n">
        <f aca="false">F64-J64</f>
        <v>27572988.512821</v>
      </c>
      <c r="I64" s="67" t="n">
        <f aca="false">G64-K64</f>
        <v>26416862.1995721</v>
      </c>
      <c r="J64" s="157" t="n">
        <f aca="false">central_v2_m!J52</f>
        <v>1951454.917072</v>
      </c>
      <c r="K64" s="157" t="n">
        <f aca="false">central_v2_m!K52</f>
        <v>1892911.26955984</v>
      </c>
      <c r="L64" s="67" t="n">
        <f aca="false">H64-I64</f>
        <v>1156126.31324894</v>
      </c>
      <c r="M64" s="67" t="n">
        <f aca="false">J64-K64</f>
        <v>58543.64751216</v>
      </c>
      <c r="N64" s="157" t="n">
        <f aca="false">SUM(central_v5_m!C52:J52)</f>
        <v>4377297.3892402</v>
      </c>
      <c r="O64" s="7"/>
      <c r="P64" s="7"/>
      <c r="Q64" s="67" t="n">
        <f aca="false">I64*5.5017049523</f>
        <v>145337781.587612</v>
      </c>
      <c r="R64" s="67"/>
      <c r="S64" s="67"/>
      <c r="T64" s="7"/>
      <c r="U64" s="7"/>
      <c r="V64" s="67" t="n">
        <f aca="false">K64*5.5017049523</f>
        <v>10414239.3060019</v>
      </c>
      <c r="W64" s="67" t="n">
        <f aca="false">M64*5.5017049523</f>
        <v>322089.875443356</v>
      </c>
      <c r="X64" s="67" t="n">
        <f aca="false">N64*5.1890047538+L64*5.5017049523</f>
        <v>29074482.8246497</v>
      </c>
      <c r="Y64" s="67" t="n">
        <f aca="false">N64*5.1890047538</f>
        <v>22713816.9615637</v>
      </c>
      <c r="Z64" s="67" t="n">
        <f aca="false">L64*5.5017049523</f>
        <v>6360665.86308601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30201046.2232607</v>
      </c>
      <c r="G65" s="157" t="n">
        <f aca="false">central_v2_m!E53+temporary_pension_bonus_central!B53</f>
        <v>28958195.3592297</v>
      </c>
      <c r="H65" s="67" t="n">
        <f aca="false">F65-J65</f>
        <v>28091289.0081887</v>
      </c>
      <c r="I65" s="67" t="n">
        <f aca="false">G65-K65</f>
        <v>26911730.8606099</v>
      </c>
      <c r="J65" s="157" t="n">
        <f aca="false">central_v2_m!J53</f>
        <v>2109757.215072</v>
      </c>
      <c r="K65" s="157" t="n">
        <f aca="false">central_v2_m!K53</f>
        <v>2046464.49861984</v>
      </c>
      <c r="L65" s="67" t="n">
        <f aca="false">H65-I65</f>
        <v>1179558.14757884</v>
      </c>
      <c r="M65" s="67" t="n">
        <f aca="false">J65-K65</f>
        <v>63292.7164521599</v>
      </c>
      <c r="N65" s="157" t="n">
        <f aca="false">SUM(central_v5_m!C53:J53)</f>
        <v>4461407.44312748</v>
      </c>
      <c r="O65" s="7"/>
      <c r="P65" s="7"/>
      <c r="Q65" s="67" t="n">
        <f aca="false">I65*5.5017049523</f>
        <v>148060402.950782</v>
      </c>
      <c r="R65" s="67"/>
      <c r="S65" s="67"/>
      <c r="T65" s="7"/>
      <c r="U65" s="7"/>
      <c r="V65" s="67" t="n">
        <f aca="false">K65*5.5017049523</f>
        <v>11259043.8667629</v>
      </c>
      <c r="W65" s="67" t="n">
        <f aca="false">M65*5.5017049523</f>
        <v>348217.851549368</v>
      </c>
      <c r="X65" s="67" t="n">
        <f aca="false">N65*5.1890047538+L65*5.5017049523</f>
        <v>29639845.3330875</v>
      </c>
      <c r="Y65" s="67" t="n">
        <f aca="false">N65*5.1890047538</f>
        <v>23150264.4310272</v>
      </c>
      <c r="Z65" s="67" t="n">
        <f aca="false">L65*5.5017049523</f>
        <v>6489580.90206034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29993943.2071275</v>
      </c>
      <c r="G66" s="155" t="n">
        <f aca="false">central_v2_m!E54+temporary_pension_bonus_central!B54</f>
        <v>28758679.5797278</v>
      </c>
      <c r="H66" s="8" t="n">
        <f aca="false">F66-J66</f>
        <v>27826135.4617515</v>
      </c>
      <c r="I66" s="8" t="n">
        <f aca="false">G66-K66</f>
        <v>26655906.0667131</v>
      </c>
      <c r="J66" s="155" t="n">
        <f aca="false">central_v2_m!J54</f>
        <v>2167807.745376</v>
      </c>
      <c r="K66" s="155" t="n">
        <f aca="false">central_v2_m!K54</f>
        <v>2102773.51301472</v>
      </c>
      <c r="L66" s="8" t="n">
        <f aca="false">H66-I66</f>
        <v>1170229.39503842</v>
      </c>
      <c r="M66" s="8" t="n">
        <f aca="false">J66-K66</f>
        <v>65034.2323612804</v>
      </c>
      <c r="N66" s="155" t="n">
        <f aca="false">SUM(central_v5_m!C54:J54)</f>
        <v>5286020.77945142</v>
      </c>
      <c r="O66" s="5"/>
      <c r="P66" s="5"/>
      <c r="Q66" s="8" t="n">
        <f aca="false">I66*5.5017049523</f>
        <v>146652930.415279</v>
      </c>
      <c r="R66" s="8"/>
      <c r="S66" s="8"/>
      <c r="T66" s="5"/>
      <c r="U66" s="5"/>
      <c r="V66" s="8" t="n">
        <f aca="false">K66*5.5017049523</f>
        <v>11568839.4501184</v>
      </c>
      <c r="W66" s="8" t="n">
        <f aca="false">M66*5.5017049523</f>
        <v>357799.158251085</v>
      </c>
      <c r="X66" s="8" t="n">
        <f aca="false">N66*5.1890047538+L66*5.5017049523</f>
        <v>33867443.8112689</v>
      </c>
      <c r="Y66" s="8" t="n">
        <f aca="false">N66*5.1890047538</f>
        <v>27429186.953259</v>
      </c>
      <c r="Z66" s="8" t="n">
        <f aca="false">L66*5.5017049523</f>
        <v>6438256.8580099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30781430.2482522</v>
      </c>
      <c r="G67" s="157" t="n">
        <f aca="false">central_v2_m!E55+temporary_pension_bonus_central!B55</f>
        <v>29512467.9192559</v>
      </c>
      <c r="H67" s="67" t="n">
        <f aca="false">F67-J67</f>
        <v>28442893.8058842</v>
      </c>
      <c r="I67" s="67" t="n">
        <f aca="false">G67-K67</f>
        <v>27244087.5701589</v>
      </c>
      <c r="J67" s="157" t="n">
        <f aca="false">central_v2_m!J55</f>
        <v>2338536.442368</v>
      </c>
      <c r="K67" s="157" t="n">
        <f aca="false">central_v2_m!K55</f>
        <v>2268380.34909696</v>
      </c>
      <c r="L67" s="67" t="n">
        <f aca="false">H67-I67</f>
        <v>1198806.23572526</v>
      </c>
      <c r="M67" s="67" t="n">
        <f aca="false">J67-K67</f>
        <v>70156.0932710399</v>
      </c>
      <c r="N67" s="157" t="n">
        <f aca="false">SUM(central_v5_m!C55:J55)</f>
        <v>4520066.46060248</v>
      </c>
      <c r="O67" s="7"/>
      <c r="P67" s="7"/>
      <c r="Q67" s="67" t="n">
        <f aca="false">I67*5.5017049523</f>
        <v>149888931.505638</v>
      </c>
      <c r="R67" s="67"/>
      <c r="S67" s="67"/>
      <c r="T67" s="7"/>
      <c r="U67" s="7"/>
      <c r="V67" s="67" t="n">
        <f aca="false">K67*5.5017049523</f>
        <v>12479959.4003267</v>
      </c>
      <c r="W67" s="67" t="n">
        <f aca="false">M67*5.5017049523</f>
        <v>385978.125783301</v>
      </c>
      <c r="X67" s="67" t="n">
        <f aca="false">N67*5.1890047538+L67*5.5017049523</f>
        <v>30050124.555496</v>
      </c>
      <c r="Y67" s="67" t="n">
        <f aca="false">N67*5.1890047538</f>
        <v>23454646.3515582</v>
      </c>
      <c r="Z67" s="67" t="n">
        <f aca="false">L67*5.5017049523</f>
        <v>6595478.20393779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30478523.743292</v>
      </c>
      <c r="G68" s="157" t="n">
        <f aca="false">central_v2_m!E56+temporary_pension_bonus_central!B56</f>
        <v>29220946.6168882</v>
      </c>
      <c r="H68" s="67" t="n">
        <f aca="false">F68-J68</f>
        <v>28112714.197052</v>
      </c>
      <c r="I68" s="67" t="n">
        <f aca="false">G68-K68</f>
        <v>26926111.3570354</v>
      </c>
      <c r="J68" s="157" t="n">
        <f aca="false">central_v2_m!J56</f>
        <v>2365809.54624</v>
      </c>
      <c r="K68" s="157" t="n">
        <f aca="false">central_v2_m!K56</f>
        <v>2294835.2598528</v>
      </c>
      <c r="L68" s="67" t="n">
        <f aca="false">H68-I68</f>
        <v>1186602.8400166</v>
      </c>
      <c r="M68" s="67" t="n">
        <f aca="false">J68-K68</f>
        <v>70974.2863872</v>
      </c>
      <c r="N68" s="157" t="n">
        <f aca="false">SUM(central_v5_m!C56:J56)</f>
        <v>4434875.01185071</v>
      </c>
      <c r="O68" s="7"/>
      <c r="P68" s="7"/>
      <c r="Q68" s="67" t="n">
        <f aca="false">I68*5.5017049523</f>
        <v>148139520.199183</v>
      </c>
      <c r="R68" s="67"/>
      <c r="S68" s="67"/>
      <c r="T68" s="7"/>
      <c r="U68" s="7"/>
      <c r="V68" s="67" t="n">
        <f aca="false">K68*5.5017049523</f>
        <v>12625506.5138448</v>
      </c>
      <c r="W68" s="67" t="n">
        <f aca="false">M68*5.5017049523</f>
        <v>390479.582902417</v>
      </c>
      <c r="X68" s="67" t="n">
        <f aca="false">N68*5.1890047538+L68*5.5017049523</f>
        <v>29540926.2403348</v>
      </c>
      <c r="Y68" s="67" t="n">
        <f aca="false">N68*5.1890047538</f>
        <v>23012587.5190022</v>
      </c>
      <c r="Z68" s="67" t="n">
        <f aca="false">L68*5.5017049523</f>
        <v>6528338.72133259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31244071.5593484</v>
      </c>
      <c r="G69" s="157" t="n">
        <f aca="false">central_v2_m!E57+temporary_pension_bonus_central!B57</f>
        <v>29953462.4870793</v>
      </c>
      <c r="H69" s="67" t="n">
        <f aca="false">F69-J69</f>
        <v>28735093.3282524</v>
      </c>
      <c r="I69" s="67" t="n">
        <f aca="false">G69-K69</f>
        <v>27519753.6029162</v>
      </c>
      <c r="J69" s="157" t="n">
        <f aca="false">central_v2_m!J57</f>
        <v>2508978.231096</v>
      </c>
      <c r="K69" s="157" t="n">
        <f aca="false">central_v2_m!K57</f>
        <v>2433708.88416312</v>
      </c>
      <c r="L69" s="67" t="n">
        <f aca="false">H69-I69</f>
        <v>1215339.72533622</v>
      </c>
      <c r="M69" s="67" t="n">
        <f aca="false">J69-K69</f>
        <v>75269.3469328801</v>
      </c>
      <c r="N69" s="157" t="n">
        <f aca="false">SUM(central_v5_m!C57:J57)</f>
        <v>4503667.40138655</v>
      </c>
      <c r="O69" s="7"/>
      <c r="P69" s="7"/>
      <c r="Q69" s="67" t="n">
        <f aca="false">I69*5.5017049523</f>
        <v>151405564.68324</v>
      </c>
      <c r="R69" s="67"/>
      <c r="S69" s="67"/>
      <c r="T69" s="7"/>
      <c r="U69" s="7"/>
      <c r="V69" s="67" t="n">
        <f aca="false">K69*5.5017049523</f>
        <v>13389548.2204567</v>
      </c>
      <c r="W69" s="67" t="n">
        <f aca="false">M69*5.5017049523</f>
        <v>414109.738777013</v>
      </c>
      <c r="X69" s="67" t="n">
        <f aca="false">N69*5.1890047538+L69*5.5017049523</f>
        <v>30055992.1409381</v>
      </c>
      <c r="Y69" s="67" t="n">
        <f aca="false">N69*5.1890047538</f>
        <v>23369551.5553289</v>
      </c>
      <c r="Z69" s="67" t="n">
        <f aca="false">L69*5.5017049523</f>
        <v>6686440.5856092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30978347.8290031</v>
      </c>
      <c r="G70" s="155" t="n">
        <f aca="false">central_v2_m!E58+temporary_pension_bonus_central!B58</f>
        <v>29698167.5854127</v>
      </c>
      <c r="H70" s="8" t="n">
        <f aca="false">F70-J70</f>
        <v>28439457.2189071</v>
      </c>
      <c r="I70" s="8" t="n">
        <f aca="false">G70-K70</f>
        <v>27235443.6936196</v>
      </c>
      <c r="J70" s="155" t="n">
        <f aca="false">central_v2_m!J58</f>
        <v>2538890.610096</v>
      </c>
      <c r="K70" s="155" t="n">
        <f aca="false">central_v2_m!K58</f>
        <v>2462723.89179312</v>
      </c>
      <c r="L70" s="8" t="n">
        <f aca="false">H70-I70</f>
        <v>1204013.52528752</v>
      </c>
      <c r="M70" s="8" t="n">
        <f aca="false">J70-K70</f>
        <v>76166.71830288</v>
      </c>
      <c r="N70" s="155" t="n">
        <f aca="false">SUM(central_v5_m!C58:J58)</f>
        <v>5353103.69345768</v>
      </c>
      <c r="O70" s="5"/>
      <c r="P70" s="5"/>
      <c r="Q70" s="8" t="n">
        <f aca="false">I70*5.5017049523</f>
        <v>149841375.447275</v>
      </c>
      <c r="R70" s="8"/>
      <c r="S70" s="8"/>
      <c r="T70" s="5"/>
      <c r="U70" s="5"/>
      <c r="V70" s="8" t="n">
        <f aca="false">K70*5.5017049523</f>
        <v>13549180.2316257</v>
      </c>
      <c r="W70" s="8" t="n">
        <f aca="false">M70*5.5017049523</f>
        <v>419046.811287394</v>
      </c>
      <c r="X70" s="8" t="n">
        <f aca="false">N70*5.1890047538+L70*5.5017049523</f>
        <v>34401407.6876468</v>
      </c>
      <c r="Y70" s="8" t="n">
        <f aca="false">N70*5.1890047538</f>
        <v>27777280.5129363</v>
      </c>
      <c r="Z70" s="8" t="n">
        <f aca="false">L70*5.5017049523</f>
        <v>6624127.17471053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31698136.9863923</v>
      </c>
      <c r="G71" s="157" t="n">
        <f aca="false">central_v2_m!E59+temporary_pension_bonus_central!B59</f>
        <v>30388568.5791506</v>
      </c>
      <c r="H71" s="67" t="n">
        <f aca="false">F71-J71</f>
        <v>28982625.1349603</v>
      </c>
      <c r="I71" s="67" t="n">
        <f aca="false">G71-K71</f>
        <v>27754522.0832616</v>
      </c>
      <c r="J71" s="157" t="n">
        <f aca="false">central_v2_m!J59</f>
        <v>2715511.851432</v>
      </c>
      <c r="K71" s="157" t="n">
        <f aca="false">central_v2_m!K59</f>
        <v>2634046.49588904</v>
      </c>
      <c r="L71" s="67" t="n">
        <f aca="false">H71-I71</f>
        <v>1228103.05169874</v>
      </c>
      <c r="M71" s="67" t="n">
        <f aca="false">J71-K71</f>
        <v>81465.3555429596</v>
      </c>
      <c r="N71" s="157" t="n">
        <f aca="false">SUM(central_v5_m!C59:J59)</f>
        <v>4443694.55930886</v>
      </c>
      <c r="O71" s="7"/>
      <c r="P71" s="7"/>
      <c r="Q71" s="67" t="n">
        <f aca="false">I71*5.5017049523</f>
        <v>152697191.5942</v>
      </c>
      <c r="R71" s="67"/>
      <c r="S71" s="67"/>
      <c r="T71" s="7"/>
      <c r="U71" s="7"/>
      <c r="V71" s="67" t="n">
        <f aca="false">K71*5.5017049523</f>
        <v>14491746.6510212</v>
      </c>
      <c r="W71" s="67" t="n">
        <f aca="false">M71*5.5017049523</f>
        <v>448198.350031581</v>
      </c>
      <c r="X71" s="67" t="n">
        <f aca="false">N71*5.1890047538+L71*5.5017049523</f>
        <v>29815012.8341546</v>
      </c>
      <c r="Y71" s="67" t="n">
        <f aca="false">N71*5.1890047538</f>
        <v>23058352.1926889</v>
      </c>
      <c r="Z71" s="67" t="n">
        <f aca="false">L71*5.5017049523</f>
        <v>6756660.64146572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31381155.622592</v>
      </c>
      <c r="G72" s="157" t="n">
        <f aca="false">central_v2_m!E60+temporary_pension_bonus_central!B60</f>
        <v>30084309.8710085</v>
      </c>
      <c r="H72" s="67" t="n">
        <f aca="false">F72-J72</f>
        <v>28633494.961088</v>
      </c>
      <c r="I72" s="67" t="n">
        <f aca="false">G72-K72</f>
        <v>27419079.0293496</v>
      </c>
      <c r="J72" s="157" t="n">
        <f aca="false">central_v2_m!J60</f>
        <v>2747660.661504</v>
      </c>
      <c r="K72" s="157" t="n">
        <f aca="false">central_v2_m!K60</f>
        <v>2665230.84165888</v>
      </c>
      <c r="L72" s="67" t="n">
        <f aca="false">H72-I72</f>
        <v>1214415.93173838</v>
      </c>
      <c r="M72" s="67" t="n">
        <f aca="false">J72-K72</f>
        <v>82429.81984512</v>
      </c>
      <c r="N72" s="157" t="n">
        <f aca="false">SUM(central_v5_m!C60:J60)</f>
        <v>4389489.59459176</v>
      </c>
      <c r="O72" s="7"/>
      <c r="P72" s="7"/>
      <c r="Q72" s="67" t="n">
        <f aca="false">I72*5.5017049523</f>
        <v>150851682.883278</v>
      </c>
      <c r="R72" s="67"/>
      <c r="S72" s="67"/>
      <c r="T72" s="7"/>
      <c r="U72" s="7"/>
      <c r="V72" s="67" t="n">
        <f aca="false">K72*5.5017049523</f>
        <v>14663313.7205774</v>
      </c>
      <c r="W72" s="67" t="n">
        <f aca="false">M72*5.5017049523</f>
        <v>453504.548059093</v>
      </c>
      <c r="X72" s="67" t="n">
        <f aca="false">N72*5.1890047538+L72*5.5017049523</f>
        <v>29458440.5188893</v>
      </c>
      <c r="Y72" s="67" t="n">
        <f aca="false">N72*5.1890047538</f>
        <v>22777082.3730923</v>
      </c>
      <c r="Z72" s="67" t="n">
        <f aca="false">L72*5.5017049523</f>
        <v>6681358.14579705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32146057.6249017</v>
      </c>
      <c r="G73" s="157" t="n">
        <f aca="false">central_v2_m!E61+temporary_pension_bonus_central!B61</f>
        <v>30818674.9030605</v>
      </c>
      <c r="H73" s="67" t="n">
        <f aca="false">F73-J73</f>
        <v>29253132.2801017</v>
      </c>
      <c r="I73" s="67" t="n">
        <f aca="false">G73-K73</f>
        <v>28012537.3186045</v>
      </c>
      <c r="J73" s="157" t="n">
        <f aca="false">central_v2_m!J61</f>
        <v>2892925.3448</v>
      </c>
      <c r="K73" s="157" t="n">
        <f aca="false">central_v2_m!K61</f>
        <v>2806137.584456</v>
      </c>
      <c r="L73" s="67" t="n">
        <f aca="false">H73-I73</f>
        <v>1240594.9614972</v>
      </c>
      <c r="M73" s="67" t="n">
        <f aca="false">J73-K73</f>
        <v>86787.7603440001</v>
      </c>
      <c r="N73" s="157" t="n">
        <f aca="false">SUM(central_v5_m!C61:J61)</f>
        <v>4571572.47352507</v>
      </c>
      <c r="O73" s="7"/>
      <c r="P73" s="7"/>
      <c r="Q73" s="67" t="n">
        <f aca="false">I73*5.5017049523</f>
        <v>154116715.292255</v>
      </c>
      <c r="R73" s="67"/>
      <c r="S73" s="67"/>
      <c r="T73" s="7"/>
      <c r="U73" s="7"/>
      <c r="V73" s="67" t="n">
        <f aca="false">K73*5.5017049523</f>
        <v>15438541.0452367</v>
      </c>
      <c r="W73" s="67" t="n">
        <f aca="false">M73*5.5017049523</f>
        <v>477480.650883611</v>
      </c>
      <c r="X73" s="67" t="n">
        <f aca="false">N73*5.1890047538+L73*5.5017049523</f>
        <v>30547298.7409304</v>
      </c>
      <c r="Y73" s="67" t="n">
        <f aca="false">N73*5.1890047538</f>
        <v>23721911.2974628</v>
      </c>
      <c r="Z73" s="67" t="n">
        <f aca="false">L73*5.5017049523</f>
        <v>6825387.44346759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31817290.3091317</v>
      </c>
      <c r="G74" s="155" t="n">
        <f aca="false">central_v2_m!E62+temporary_pension_bonus_central!B62</f>
        <v>30502981.013811</v>
      </c>
      <c r="H74" s="8" t="n">
        <f aca="false">F74-J74</f>
        <v>28848919.9182117</v>
      </c>
      <c r="I74" s="8" t="n">
        <f aca="false">G74-K74</f>
        <v>27623661.7346186</v>
      </c>
      <c r="J74" s="155" t="n">
        <f aca="false">central_v2_m!J62</f>
        <v>2968370.39092</v>
      </c>
      <c r="K74" s="155" t="n">
        <f aca="false">central_v2_m!K62</f>
        <v>2879319.2791924</v>
      </c>
      <c r="L74" s="8" t="n">
        <f aca="false">H74-I74</f>
        <v>1225258.1835931</v>
      </c>
      <c r="M74" s="8" t="n">
        <f aca="false">J74-K74</f>
        <v>89051.1117276</v>
      </c>
      <c r="N74" s="155" t="n">
        <f aca="false">SUM(central_v5_m!C62:J62)</f>
        <v>5384764.36772264</v>
      </c>
      <c r="O74" s="5"/>
      <c r="P74" s="5"/>
      <c r="Q74" s="8" t="n">
        <f aca="false">I74*5.5017049523</f>
        <v>151977236.566011</v>
      </c>
      <c r="R74" s="8"/>
      <c r="S74" s="8"/>
      <c r="T74" s="5"/>
      <c r="U74" s="5"/>
      <c r="V74" s="8" t="n">
        <f aca="false">K74*5.5017049523</f>
        <v>15841165.1375857</v>
      </c>
      <c r="W74" s="8" t="n">
        <f aca="false">M74*5.5017049523</f>
        <v>489932.942399557</v>
      </c>
      <c r="X74" s="8" t="n">
        <f aca="false">N74*5.1890047538+L74*5.5017049523</f>
        <v>34682576.9187259</v>
      </c>
      <c r="Y74" s="8" t="n">
        <f aca="false">N74*5.1890047538</f>
        <v>27941567.9022056</v>
      </c>
      <c r="Z74" s="8" t="n">
        <f aca="false">L74*5.5017049523</f>
        <v>6741009.01652025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32636646.9267588</v>
      </c>
      <c r="G75" s="157" t="n">
        <f aca="false">central_v2_m!E63+temporary_pension_bonus_central!B63</f>
        <v>31287625.2685529</v>
      </c>
      <c r="H75" s="67" t="n">
        <f aca="false">F75-J75</f>
        <v>29541258.6593028</v>
      </c>
      <c r="I75" s="67" t="n">
        <f aca="false">G75-K75</f>
        <v>28285098.6491206</v>
      </c>
      <c r="J75" s="157" t="n">
        <f aca="false">central_v2_m!J63</f>
        <v>3095388.267456</v>
      </c>
      <c r="K75" s="157" t="n">
        <f aca="false">central_v2_m!K63</f>
        <v>3002526.61943232</v>
      </c>
      <c r="L75" s="67" t="n">
        <f aca="false">H75-I75</f>
        <v>1256160.01018222</v>
      </c>
      <c r="M75" s="67" t="n">
        <f aca="false">J75-K75</f>
        <v>92861.6480236803</v>
      </c>
      <c r="N75" s="157" t="n">
        <f aca="false">SUM(central_v5_m!C63:J63)</f>
        <v>4536305.21124196</v>
      </c>
      <c r="O75" s="7"/>
      <c r="P75" s="7"/>
      <c r="Q75" s="67" t="n">
        <f aca="false">I75*5.5017049523</f>
        <v>155616267.314161</v>
      </c>
      <c r="R75" s="67"/>
      <c r="S75" s="67"/>
      <c r="T75" s="7"/>
      <c r="U75" s="7"/>
      <c r="V75" s="67" t="n">
        <f aca="false">K75*5.5017049523</f>
        <v>16519015.5715434</v>
      </c>
      <c r="W75" s="67" t="n">
        <f aca="false">M75*5.5017049523</f>
        <v>510897.388810622</v>
      </c>
      <c r="X75" s="67" t="n">
        <f aca="false">N75*5.1890047538+L75*5.5017049523</f>
        <v>30449931.054723</v>
      </c>
      <c r="Y75" s="67" t="n">
        <f aca="false">N75*5.1890047538</f>
        <v>23538909.3058223</v>
      </c>
      <c r="Z75" s="67" t="n">
        <f aca="false">L75*5.5017049523</f>
        <v>6911021.74890074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32329005.5905205</v>
      </c>
      <c r="G76" s="157" t="n">
        <f aca="false">central_v2_m!E64+temporary_pension_bonus_central!B64</f>
        <v>30992132.0698409</v>
      </c>
      <c r="H76" s="67" t="n">
        <f aca="false">F76-J76</f>
        <v>29208574.3891605</v>
      </c>
      <c r="I76" s="67" t="n">
        <f aca="false">G76-K76</f>
        <v>27965313.8045217</v>
      </c>
      <c r="J76" s="157" t="n">
        <f aca="false">central_v2_m!J64</f>
        <v>3120431.20136</v>
      </c>
      <c r="K76" s="157" t="n">
        <f aca="false">central_v2_m!K64</f>
        <v>3026818.2653192</v>
      </c>
      <c r="L76" s="67" t="n">
        <f aca="false">H76-I76</f>
        <v>1243260.5846388</v>
      </c>
      <c r="M76" s="67" t="n">
        <f aca="false">J76-K76</f>
        <v>93612.9360407996</v>
      </c>
      <c r="N76" s="157" t="n">
        <f aca="false">SUM(central_v5_m!C64:J64)</f>
        <v>4423088.74852463</v>
      </c>
      <c r="O76" s="7"/>
      <c r="P76" s="7"/>
      <c r="Q76" s="67" t="n">
        <f aca="false">I76*5.5017049523</f>
        <v>153856905.450961</v>
      </c>
      <c r="R76" s="67"/>
      <c r="S76" s="67"/>
      <c r="T76" s="7"/>
      <c r="U76" s="7"/>
      <c r="V76" s="67" t="n">
        <f aca="false">K76*5.5017049523</f>
        <v>16652661.0400187</v>
      </c>
      <c r="W76" s="67" t="n">
        <f aca="false">M76*5.5017049523</f>
        <v>515030.75381501</v>
      </c>
      <c r="X76" s="67" t="n">
        <f aca="false">N76*5.1890047538+L76*5.5017049523</f>
        <v>29791481.4580803</v>
      </c>
      <c r="Y76" s="67" t="n">
        <f aca="false">N76*5.1890047538</f>
        <v>22951428.5425736</v>
      </c>
      <c r="Z76" s="67" t="n">
        <f aca="false">L76*5.5017049523</f>
        <v>6840052.91550668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33030686.621713</v>
      </c>
      <c r="G77" s="157" t="n">
        <f aca="false">central_v2_m!E65+temporary_pension_bonus_central!B65</f>
        <v>31664375.6645085</v>
      </c>
      <c r="H77" s="67" t="n">
        <f aca="false">F77-J77</f>
        <v>29814731.219105</v>
      </c>
      <c r="I77" s="67" t="n">
        <f aca="false">G77-K77</f>
        <v>28544898.9239787</v>
      </c>
      <c r="J77" s="157" t="n">
        <f aca="false">central_v2_m!J65</f>
        <v>3215955.402608</v>
      </c>
      <c r="K77" s="157" t="n">
        <f aca="false">central_v2_m!K65</f>
        <v>3119476.74052976</v>
      </c>
      <c r="L77" s="67" t="n">
        <f aca="false">H77-I77</f>
        <v>1269832.29512626</v>
      </c>
      <c r="M77" s="67" t="n">
        <f aca="false">J77-K77</f>
        <v>96478.6620782404</v>
      </c>
      <c r="N77" s="157" t="n">
        <f aca="false">SUM(central_v5_m!C65:J65)</f>
        <v>4516014.78394638</v>
      </c>
      <c r="O77" s="7"/>
      <c r="P77" s="7"/>
      <c r="Q77" s="67" t="n">
        <f aca="false">I77*5.5017049523</f>
        <v>157045611.772957</v>
      </c>
      <c r="R77" s="67"/>
      <c r="S77" s="67"/>
      <c r="T77" s="7"/>
      <c r="U77" s="7"/>
      <c r="V77" s="67" t="n">
        <f aca="false">K77*5.5017049523</f>
        <v>17162440.6319572</v>
      </c>
      <c r="W77" s="67" t="n">
        <f aca="false">M77*5.5017049523</f>
        <v>530797.132947134</v>
      </c>
      <c r="X77" s="67" t="n">
        <f aca="false">N77*5.1890047538+L77*5.5017049523</f>
        <v>30419864.8088155</v>
      </c>
      <c r="Y77" s="67" t="n">
        <f aca="false">N77*5.1890047538</f>
        <v>23433622.1821288</v>
      </c>
      <c r="Z77" s="67" t="n">
        <f aca="false">L77*5.5017049523</f>
        <v>6986242.62668664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32761151.460328</v>
      </c>
      <c r="G78" s="155" t="n">
        <f aca="false">central_v2_m!E66+temporary_pension_bonus_central!B66</f>
        <v>31406435.9140342</v>
      </c>
      <c r="H78" s="8" t="n">
        <f aca="false">F78-J78</f>
        <v>29411472.38108</v>
      </c>
      <c r="I78" s="8" t="n">
        <f aca="false">G78-K78</f>
        <v>28157247.2071636</v>
      </c>
      <c r="J78" s="155" t="n">
        <f aca="false">central_v2_m!J66</f>
        <v>3349679.079248</v>
      </c>
      <c r="K78" s="155" t="n">
        <f aca="false">central_v2_m!K66</f>
        <v>3249188.70687056</v>
      </c>
      <c r="L78" s="8" t="n">
        <f aca="false">H78-I78</f>
        <v>1254225.17391636</v>
      </c>
      <c r="M78" s="8" t="n">
        <f aca="false">J78-K78</f>
        <v>100490.37237744</v>
      </c>
      <c r="N78" s="155" t="n">
        <f aca="false">SUM(central_v5_m!C66:J66)</f>
        <v>5295405.31144909</v>
      </c>
      <c r="O78" s="5"/>
      <c r="P78" s="5"/>
      <c r="Q78" s="8" t="n">
        <f aca="false">I78*5.5017049523</f>
        <v>154912866.402788</v>
      </c>
      <c r="R78" s="8"/>
      <c r="S78" s="8"/>
      <c r="T78" s="5"/>
      <c r="U78" s="5"/>
      <c r="V78" s="8" t="n">
        <f aca="false">K78*5.5017049523</f>
        <v>17876077.599547</v>
      </c>
      <c r="W78" s="8" t="n">
        <f aca="false">M78*5.5017049523</f>
        <v>552868.379367432</v>
      </c>
      <c r="X78" s="8" t="n">
        <f aca="false">N78*5.1890047538+L78*5.5017049523</f>
        <v>34378260.1850421</v>
      </c>
      <c r="Y78" s="8" t="n">
        <f aca="false">N78*5.1890047538</f>
        <v>27477883.3344071</v>
      </c>
      <c r="Z78" s="8" t="n">
        <f aca="false">L78*5.5017049523</f>
        <v>6900376.85063498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33486029.1187523</v>
      </c>
      <c r="G79" s="157" t="n">
        <f aca="false">central_v2_m!E67+temporary_pension_bonus_central!B67</f>
        <v>32100120.0200582</v>
      </c>
      <c r="H79" s="67" t="n">
        <f aca="false">F79-J79</f>
        <v>30029860.8142883</v>
      </c>
      <c r="I79" s="67" t="n">
        <f aca="false">G79-K79</f>
        <v>28747636.7647281</v>
      </c>
      <c r="J79" s="157" t="n">
        <f aca="false">central_v2_m!J67</f>
        <v>3456168.304464</v>
      </c>
      <c r="K79" s="157" t="n">
        <f aca="false">central_v2_m!K67</f>
        <v>3352483.25533008</v>
      </c>
      <c r="L79" s="67" t="n">
        <f aca="false">H79-I79</f>
        <v>1282224.04956018</v>
      </c>
      <c r="M79" s="67" t="n">
        <f aca="false">J79-K79</f>
        <v>103685.04913392</v>
      </c>
      <c r="N79" s="157" t="n">
        <f aca="false">SUM(central_v5_m!C67:J67)</f>
        <v>4452326.53700741</v>
      </c>
      <c r="O79" s="7"/>
      <c r="P79" s="7"/>
      <c r="Q79" s="67" t="n">
        <f aca="false">I79*5.5017049523</f>
        <v>158161015.555426</v>
      </c>
      <c r="R79" s="67"/>
      <c r="S79" s="67"/>
      <c r="T79" s="7"/>
      <c r="U79" s="7"/>
      <c r="V79" s="67" t="n">
        <f aca="false">K79*5.5017049523</f>
        <v>18444373.7283523</v>
      </c>
      <c r="W79" s="67" t="n">
        <f aca="false">M79*5.5017049523</f>
        <v>570444.548299554</v>
      </c>
      <c r="X79" s="67" t="n">
        <f aca="false">N79*5.1890047538+L79*5.5017049523</f>
        <v>30157561.9694248</v>
      </c>
      <c r="Y79" s="67" t="n">
        <f aca="false">N79*5.1890047538</f>
        <v>23103143.5660014</v>
      </c>
      <c r="Z79" s="67" t="n">
        <f aca="false">L79*5.5017049523</f>
        <v>7054418.40342339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33121981.6266755</v>
      </c>
      <c r="G80" s="157" t="n">
        <f aca="false">central_v2_m!E68+temporary_pension_bonus_central!B68</f>
        <v>31750777.853319</v>
      </c>
      <c r="H80" s="67" t="n">
        <f aca="false">F80-J80</f>
        <v>29679201.5711795</v>
      </c>
      <c r="I80" s="67" t="n">
        <f aca="false">G80-K80</f>
        <v>28411281.1994879</v>
      </c>
      <c r="J80" s="157" t="n">
        <f aca="false">central_v2_m!J68</f>
        <v>3442780.055496</v>
      </c>
      <c r="K80" s="157" t="n">
        <f aca="false">central_v2_m!K68</f>
        <v>3339496.65383112</v>
      </c>
      <c r="L80" s="67" t="n">
        <f aca="false">H80-I80</f>
        <v>1267920.37169162</v>
      </c>
      <c r="M80" s="67" t="n">
        <f aca="false">J80-K80</f>
        <v>103283.40166488</v>
      </c>
      <c r="N80" s="157" t="n">
        <f aca="false">SUM(central_v5_m!C68:J68)</f>
        <v>4438768.90753622</v>
      </c>
      <c r="O80" s="7"/>
      <c r="P80" s="7"/>
      <c r="Q80" s="67" t="n">
        <f aca="false">I80*5.5017049523</f>
        <v>156310486.47641</v>
      </c>
      <c r="R80" s="67"/>
      <c r="S80" s="67"/>
      <c r="T80" s="7"/>
      <c r="U80" s="7"/>
      <c r="V80" s="67" t="n">
        <f aca="false">K80*5.5017049523</f>
        <v>18372925.278572</v>
      </c>
      <c r="W80" s="67" t="n">
        <f aca="false">M80*5.5017049523</f>
        <v>568234.802430061</v>
      </c>
      <c r="X80" s="67" t="n">
        <f aca="false">N80*5.1890047538+L80*5.5017049523</f>
        <v>30008516.7502829</v>
      </c>
      <c r="Y80" s="67" t="n">
        <f aca="false">N80*5.1890047538</f>
        <v>23032792.9622251</v>
      </c>
      <c r="Z80" s="67" t="n">
        <f aca="false">L80*5.5017049523</f>
        <v>6975723.78805785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33874078.9272059</v>
      </c>
      <c r="G81" s="157" t="n">
        <f aca="false">central_v2_m!E69+temporary_pension_bonus_central!B69</f>
        <v>32472469.5011728</v>
      </c>
      <c r="H81" s="67" t="n">
        <f aca="false">F81-J81</f>
        <v>30229568.5998779</v>
      </c>
      <c r="I81" s="67" t="n">
        <f aca="false">G81-K81</f>
        <v>28937294.4836646</v>
      </c>
      <c r="J81" s="157" t="n">
        <f aca="false">central_v2_m!J69</f>
        <v>3644510.327328</v>
      </c>
      <c r="K81" s="157" t="n">
        <f aca="false">central_v2_m!K69</f>
        <v>3535175.01750816</v>
      </c>
      <c r="L81" s="67" t="n">
        <f aca="false">H81-I81</f>
        <v>1292274.11621326</v>
      </c>
      <c r="M81" s="67" t="n">
        <f aca="false">J81-K81</f>
        <v>109335.30981984</v>
      </c>
      <c r="N81" s="157" t="n">
        <f aca="false">SUM(central_v5_m!C69:J69)</f>
        <v>4605027.81221251</v>
      </c>
      <c r="O81" s="7"/>
      <c r="P81" s="7"/>
      <c r="Q81" s="67" t="n">
        <f aca="false">I81*5.5017049523</f>
        <v>159204456.366941</v>
      </c>
      <c r="R81" s="67"/>
      <c r="S81" s="67"/>
      <c r="T81" s="7"/>
      <c r="U81" s="7"/>
      <c r="V81" s="67" t="n">
        <f aca="false">K81*5.5017049523</f>
        <v>19449489.9010719</v>
      </c>
      <c r="W81" s="67" t="n">
        <f aca="false">M81*5.5017049523</f>
        <v>601530.61549707</v>
      </c>
      <c r="X81" s="67" t="n">
        <f aca="false">N81*5.1890047538+L81*5.5017049523</f>
        <v>31005222.1138515</v>
      </c>
      <c r="Y81" s="67" t="n">
        <f aca="false">N81*5.1890047538</f>
        <v>23895511.2089519</v>
      </c>
      <c r="Z81" s="67" t="n">
        <f aca="false">L81*5.5017049523</f>
        <v>7109710.90489959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33626450.8164675</v>
      </c>
      <c r="G82" s="155" t="n">
        <f aca="false">central_v2_m!E70+temporary_pension_bonus_central!B70</f>
        <v>32234687.7578214</v>
      </c>
      <c r="H82" s="8" t="n">
        <f aca="false">F82-J82</f>
        <v>29938892.0158275</v>
      </c>
      <c r="I82" s="8" t="n">
        <f aca="false">G82-K82</f>
        <v>28657755.7212006</v>
      </c>
      <c r="J82" s="155" t="n">
        <f aca="false">central_v2_m!J70</f>
        <v>3687558.80064</v>
      </c>
      <c r="K82" s="155" t="n">
        <f aca="false">central_v2_m!K70</f>
        <v>3576932.0366208</v>
      </c>
      <c r="L82" s="8" t="n">
        <f aca="false">H82-I82</f>
        <v>1281136.2946269</v>
      </c>
      <c r="M82" s="8" t="n">
        <f aca="false">J82-K82</f>
        <v>110626.7640192</v>
      </c>
      <c r="N82" s="155" t="n">
        <f aca="false">SUM(central_v5_m!C70:J70)</f>
        <v>5465378.58567895</v>
      </c>
      <c r="O82" s="5"/>
      <c r="P82" s="5"/>
      <c r="Q82" s="8" t="n">
        <f aca="false">I82*5.5017049523</f>
        <v>157666516.573133</v>
      </c>
      <c r="R82" s="8"/>
      <c r="S82" s="8"/>
      <c r="T82" s="5"/>
      <c r="U82" s="5"/>
      <c r="V82" s="8" t="n">
        <f aca="false">K82*5.5017049523</f>
        <v>19679224.6999172</v>
      </c>
      <c r="W82" s="8" t="n">
        <f aca="false">M82*5.5017049523</f>
        <v>608635.815461357</v>
      </c>
      <c r="X82" s="8" t="n">
        <f aca="false">N82*5.1890047538+L82*5.5017049523</f>
        <v>35408309.3591249</v>
      </c>
      <c r="Y82" s="8" t="n">
        <f aca="false">N82*5.1890047538</f>
        <v>28359875.4624048</v>
      </c>
      <c r="Z82" s="8" t="n">
        <f aca="false">L82*5.5017049523</f>
        <v>7048433.89672008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34398592.2956418</v>
      </c>
      <c r="G83" s="157" t="n">
        <f aca="false">central_v2_m!E71+temporary_pension_bonus_central!B71</f>
        <v>32974524.1267106</v>
      </c>
      <c r="H83" s="67" t="n">
        <f aca="false">F83-J83</f>
        <v>30520982.6956178</v>
      </c>
      <c r="I83" s="67" t="n">
        <f aca="false">G83-K83</f>
        <v>29213242.8146873</v>
      </c>
      <c r="J83" s="157" t="n">
        <f aca="false">central_v2_m!J71</f>
        <v>3877609.600024</v>
      </c>
      <c r="K83" s="157" t="n">
        <f aca="false">central_v2_m!K71</f>
        <v>3761281.31202328</v>
      </c>
      <c r="L83" s="67" t="n">
        <f aca="false">H83-I83</f>
        <v>1307739.88093048</v>
      </c>
      <c r="M83" s="67" t="n">
        <f aca="false">J83-K83</f>
        <v>116328.28800072</v>
      </c>
      <c r="N83" s="157" t="n">
        <f aca="false">SUM(central_v5_m!C71:J71)</f>
        <v>4649107.85432629</v>
      </c>
      <c r="O83" s="7"/>
      <c r="P83" s="7"/>
      <c r="Q83" s="67" t="n">
        <f aca="false">I83*5.5017049523</f>
        <v>160722642.666308</v>
      </c>
      <c r="R83" s="67"/>
      <c r="S83" s="67"/>
      <c r="T83" s="7"/>
      <c r="U83" s="7"/>
      <c r="V83" s="67" t="n">
        <f aca="false">K83*5.5017049523</f>
        <v>20693460.0213519</v>
      </c>
      <c r="W83" s="67" t="n">
        <f aca="false">M83*5.5017049523</f>
        <v>640003.91818614</v>
      </c>
      <c r="X83" s="67" t="n">
        <f aca="false">N83*5.1890047538+L83*5.5017049523</f>
        <v>31319041.7362635</v>
      </c>
      <c r="Y83" s="67" t="n">
        <f aca="false">N83*5.1890047538</f>
        <v>24124242.7570281</v>
      </c>
      <c r="Z83" s="67" t="n">
        <f aca="false">L83*5.5017049523</f>
        <v>7194798.97923545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34164187.0009835</v>
      </c>
      <c r="G84" s="157" t="n">
        <f aca="false">central_v2_m!E72+temporary_pension_bonus_central!B72</f>
        <v>32750031.6226316</v>
      </c>
      <c r="H84" s="67" t="n">
        <f aca="false">F84-J84</f>
        <v>30218323.5468235</v>
      </c>
      <c r="I84" s="67" t="n">
        <f aca="false">G84-K84</f>
        <v>28922544.0720964</v>
      </c>
      <c r="J84" s="157" t="n">
        <f aca="false">central_v2_m!J72</f>
        <v>3945863.45416</v>
      </c>
      <c r="K84" s="157" t="n">
        <f aca="false">central_v2_m!K72</f>
        <v>3827487.5505352</v>
      </c>
      <c r="L84" s="67" t="n">
        <f aca="false">H84-I84</f>
        <v>1295779.4747271</v>
      </c>
      <c r="M84" s="67" t="n">
        <f aca="false">J84-K84</f>
        <v>118375.9036248</v>
      </c>
      <c r="N84" s="157" t="n">
        <f aca="false">SUM(central_v5_m!C72:J72)</f>
        <v>4508179.81321963</v>
      </c>
      <c r="O84" s="7"/>
      <c r="P84" s="7"/>
      <c r="Q84" s="67" t="n">
        <f aca="false">I84*5.5017049523</f>
        <v>159123303.954568</v>
      </c>
      <c r="R84" s="67"/>
      <c r="S84" s="67"/>
      <c r="T84" s="7"/>
      <c r="U84" s="7"/>
      <c r="V84" s="67" t="n">
        <f aca="false">K84*5.5017049523</f>
        <v>21057707.2116461</v>
      </c>
      <c r="W84" s="67" t="n">
        <f aca="false">M84*5.5017049523</f>
        <v>651269.29520555</v>
      </c>
      <c r="X84" s="67" t="n">
        <f aca="false">N84*5.1890047538+L84*5.5017049523</f>
        <v>30521962.8349766</v>
      </c>
      <c r="Y84" s="67" t="n">
        <f aca="false">N84*5.1890047538</f>
        <v>23392966.4817819</v>
      </c>
      <c r="Z84" s="67" t="n">
        <f aca="false">L84*5.5017049523</f>
        <v>7128996.35319477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34835225.0362309</v>
      </c>
      <c r="G85" s="157" t="n">
        <f aca="false">central_v2_m!E73+temporary_pension_bonus_central!B73</f>
        <v>33393612.8466303</v>
      </c>
      <c r="H85" s="67" t="n">
        <f aca="false">F85-J85</f>
        <v>30740115.6456709</v>
      </c>
      <c r="I85" s="67" t="n">
        <f aca="false">G85-K85</f>
        <v>29421356.7377871</v>
      </c>
      <c r="J85" s="157" t="n">
        <f aca="false">central_v2_m!J73</f>
        <v>4095109.39056</v>
      </c>
      <c r="K85" s="157" t="n">
        <f aca="false">central_v2_m!K73</f>
        <v>3972256.1088432</v>
      </c>
      <c r="L85" s="67" t="n">
        <f aca="false">H85-I85</f>
        <v>1318758.9078838</v>
      </c>
      <c r="M85" s="67" t="n">
        <f aca="false">J85-K85</f>
        <v>122853.2817168</v>
      </c>
      <c r="N85" s="157" t="n">
        <f aca="false">SUM(central_v5_m!C73:J73)</f>
        <v>4553067.07231091</v>
      </c>
      <c r="O85" s="7"/>
      <c r="P85" s="7"/>
      <c r="Q85" s="67" t="n">
        <f aca="false">I85*5.5017049523</f>
        <v>161867624.067668</v>
      </c>
      <c r="R85" s="67"/>
      <c r="S85" s="67"/>
      <c r="T85" s="7"/>
      <c r="U85" s="7"/>
      <c r="V85" s="67" t="n">
        <f aca="false">K85*5.5017049523</f>
        <v>21854181.1058266</v>
      </c>
      <c r="W85" s="67" t="n">
        <f aca="false">M85*5.5017049523</f>
        <v>675902.508427627</v>
      </c>
      <c r="X85" s="67" t="n">
        <f aca="false">N85*5.1890047538+L85*5.5017049523</f>
        <v>30881309.0969856</v>
      </c>
      <c r="Y85" s="67" t="n">
        <f aca="false">N85*5.1890047538</f>
        <v>23625886.6825916</v>
      </c>
      <c r="Z85" s="67" t="n">
        <f aca="false">L85*5.5017049523</f>
        <v>7255422.41439403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34446454.285408</v>
      </c>
      <c r="G86" s="155" t="n">
        <f aca="false">central_v2_m!E74+temporary_pension_bonus_central!B74</f>
        <v>33022038.901146</v>
      </c>
      <c r="H86" s="8" t="n">
        <f aca="false">F86-J86</f>
        <v>30352376.143544</v>
      </c>
      <c r="I86" s="8" t="n">
        <f aca="false">G86-K86</f>
        <v>29050783.1035379</v>
      </c>
      <c r="J86" s="155" t="n">
        <f aca="false">central_v2_m!J74</f>
        <v>4094078.141864</v>
      </c>
      <c r="K86" s="155" t="n">
        <f aca="false">central_v2_m!K74</f>
        <v>3971255.79760808</v>
      </c>
      <c r="L86" s="8" t="n">
        <f aca="false">H86-I86</f>
        <v>1301593.04000608</v>
      </c>
      <c r="M86" s="8" t="n">
        <f aca="false">J86-K86</f>
        <v>122822.34425592</v>
      </c>
      <c r="N86" s="155" t="n">
        <f aca="false">SUM(central_v5_m!C74:J74)</f>
        <v>5351668.56376185</v>
      </c>
      <c r="O86" s="5"/>
      <c r="P86" s="5"/>
      <c r="Q86" s="8" t="n">
        <f aca="false">I86*5.5017049523</f>
        <v>159828837.268928</v>
      </c>
      <c r="R86" s="8"/>
      <c r="S86" s="8"/>
      <c r="T86" s="5"/>
      <c r="U86" s="5"/>
      <c r="V86" s="8" t="n">
        <f aca="false">K86*5.5017049523</f>
        <v>21848677.6885505</v>
      </c>
      <c r="W86" s="8" t="n">
        <f aca="false">M86*5.5017049523</f>
        <v>675732.299645891</v>
      </c>
      <c r="X86" s="8" t="n">
        <f aca="false">N86*5.1890047538+L86*5.5017049523</f>
        <v>34930814.4922029</v>
      </c>
      <c r="Y86" s="8" t="n">
        <f aca="false">N86*5.1890047538</f>
        <v>27769833.6181223</v>
      </c>
      <c r="Z86" s="8" t="n">
        <f aca="false">L86*5.5017049523</f>
        <v>7160980.87408066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35011796.4580789</v>
      </c>
      <c r="G87" s="157" t="n">
        <f aca="false">central_v2_m!E75+temporary_pension_bonus_central!B75</f>
        <v>33563737.9214604</v>
      </c>
      <c r="H87" s="67" t="n">
        <f aca="false">F87-J87</f>
        <v>30754900.6467349</v>
      </c>
      <c r="I87" s="67" t="n">
        <f aca="false">G87-K87</f>
        <v>29434548.9844567</v>
      </c>
      <c r="J87" s="157" t="n">
        <f aca="false">central_v2_m!J75</f>
        <v>4256895.811344</v>
      </c>
      <c r="K87" s="157" t="n">
        <f aca="false">central_v2_m!K75</f>
        <v>4129188.93700368</v>
      </c>
      <c r="L87" s="67" t="n">
        <f aca="false">H87-I87</f>
        <v>1320351.66227818</v>
      </c>
      <c r="M87" s="67" t="n">
        <f aca="false">J87-K87</f>
        <v>127706.87434032</v>
      </c>
      <c r="N87" s="157" t="n">
        <f aca="false">SUM(central_v5_m!C75:J75)</f>
        <v>4658112.08628926</v>
      </c>
      <c r="O87" s="7"/>
      <c r="P87" s="7"/>
      <c r="Q87" s="67" t="n">
        <f aca="false">I87*5.5017049523</f>
        <v>161940203.916502</v>
      </c>
      <c r="R87" s="67"/>
      <c r="S87" s="67"/>
      <c r="T87" s="7"/>
      <c r="U87" s="7"/>
      <c r="V87" s="67" t="n">
        <f aca="false">K87*5.5017049523</f>
        <v>22717579.2236955</v>
      </c>
      <c r="W87" s="67" t="n">
        <f aca="false">M87*5.5017049523</f>
        <v>702605.54300089</v>
      </c>
      <c r="X87" s="67" t="n">
        <f aca="false">N87*5.1890047538+L87*5.5017049523</f>
        <v>31435151.0386216</v>
      </c>
      <c r="Y87" s="67" t="n">
        <f aca="false">N87*5.1890047538</f>
        <v>24170965.7594882</v>
      </c>
      <c r="Z87" s="67" t="n">
        <f aca="false">L87*5.5017049523</f>
        <v>7264185.27913341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34648419.7036901</v>
      </c>
      <c r="G88" s="157" t="n">
        <f aca="false">central_v2_m!E76+temporary_pension_bonus_central!B76</f>
        <v>33215612.9088994</v>
      </c>
      <c r="H88" s="67" t="n">
        <f aca="false">F88-J88</f>
        <v>30385811.6810741</v>
      </c>
      <c r="I88" s="67" t="n">
        <f aca="false">G88-K88</f>
        <v>29080883.1269619</v>
      </c>
      <c r="J88" s="157" t="n">
        <f aca="false">central_v2_m!J76</f>
        <v>4262608.022616</v>
      </c>
      <c r="K88" s="157" t="n">
        <f aca="false">central_v2_m!K76</f>
        <v>4134729.78193752</v>
      </c>
      <c r="L88" s="67" t="n">
        <f aca="false">H88-I88</f>
        <v>1304928.55411222</v>
      </c>
      <c r="M88" s="67" t="n">
        <f aca="false">J88-K88</f>
        <v>127878.24067848</v>
      </c>
      <c r="N88" s="157" t="n">
        <f aca="false">SUM(central_v5_m!C76:J76)</f>
        <v>4502420.12261092</v>
      </c>
      <c r="O88" s="7"/>
      <c r="P88" s="7"/>
      <c r="Q88" s="67" t="n">
        <f aca="false">I88*5.5017049523</f>
        <v>159994438.716864</v>
      </c>
      <c r="R88" s="67"/>
      <c r="S88" s="67"/>
      <c r="T88" s="7"/>
      <c r="U88" s="7"/>
      <c r="V88" s="67" t="n">
        <f aca="false">K88*5.5017049523</f>
        <v>22748063.317708</v>
      </c>
      <c r="W88" s="67" t="n">
        <f aca="false">M88*5.5017049523</f>
        <v>703548.350032204</v>
      </c>
      <c r="X88" s="67" t="n">
        <f aca="false">N88*5.1890047538+L88*5.5017049523</f>
        <v>30542411.3083897</v>
      </c>
      <c r="Y88" s="67" t="n">
        <f aca="false">N88*5.1890047538</f>
        <v>23363079.4198328</v>
      </c>
      <c r="Z88" s="67" t="n">
        <f aca="false">L88*5.5017049523</f>
        <v>7179331.88855687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35373687.1569944</v>
      </c>
      <c r="G89" s="157" t="n">
        <f aca="false">central_v2_m!E77+temporary_pension_bonus_central!B77</f>
        <v>33910864.7904717</v>
      </c>
      <c r="H89" s="67" t="n">
        <f aca="false">F89-J89</f>
        <v>30931670.9519944</v>
      </c>
      <c r="I89" s="67" t="n">
        <f aca="false">G89-K89</f>
        <v>29602109.0716217</v>
      </c>
      <c r="J89" s="157" t="n">
        <f aca="false">central_v2_m!J77</f>
        <v>4442016.205</v>
      </c>
      <c r="K89" s="157" t="n">
        <f aca="false">central_v2_m!K77</f>
        <v>4308755.71885</v>
      </c>
      <c r="L89" s="67" t="n">
        <f aca="false">H89-I89</f>
        <v>1329561.8803727</v>
      </c>
      <c r="M89" s="67" t="n">
        <f aca="false">J89-K89</f>
        <v>133260.48615</v>
      </c>
      <c r="N89" s="157" t="n">
        <f aca="false">SUM(central_v5_m!C77:J77)</f>
        <v>4636890.39583502</v>
      </c>
      <c r="O89" s="7"/>
      <c r="P89" s="7"/>
      <c r="Q89" s="67" t="n">
        <f aca="false">I89*5.5017049523</f>
        <v>162862070.077866</v>
      </c>
      <c r="R89" s="67"/>
      <c r="S89" s="67"/>
      <c r="T89" s="7"/>
      <c r="U89" s="7"/>
      <c r="V89" s="67" t="n">
        <f aca="false">K89*5.5017049523</f>
        <v>23705502.676648</v>
      </c>
      <c r="W89" s="67" t="n">
        <f aca="false">M89*5.5017049523</f>
        <v>733159.876597362</v>
      </c>
      <c r="X89" s="67" t="n">
        <f aca="false">N89*5.1890047538+L89*5.5017049523</f>
        <v>31375703.4884733</v>
      </c>
      <c r="Y89" s="67" t="n">
        <f aca="false">N89*5.1890047538</f>
        <v>24060846.3068375</v>
      </c>
      <c r="Z89" s="67" t="n">
        <f aca="false">L89*5.5017049523</f>
        <v>7314857.1816358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35020576.6155918</v>
      </c>
      <c r="G90" s="155" t="n">
        <f aca="false">central_v2_m!E78+temporary_pension_bonus_central!B78</f>
        <v>33572792.7276735</v>
      </c>
      <c r="H90" s="8" t="n">
        <f aca="false">F90-J90</f>
        <v>30569504.1500718</v>
      </c>
      <c r="I90" s="8" t="n">
        <f aca="false">G90-K90</f>
        <v>29255252.4361191</v>
      </c>
      <c r="J90" s="155" t="n">
        <f aca="false">central_v2_m!J78</f>
        <v>4451072.46552</v>
      </c>
      <c r="K90" s="155" t="n">
        <f aca="false">central_v2_m!K78</f>
        <v>4317540.2915544</v>
      </c>
      <c r="L90" s="8" t="n">
        <f aca="false">H90-I90</f>
        <v>1314251.7139527</v>
      </c>
      <c r="M90" s="8" t="n">
        <f aca="false">J90-K90</f>
        <v>133532.1739656</v>
      </c>
      <c r="N90" s="155" t="n">
        <f aca="false">SUM(central_v5_m!C78:J78)</f>
        <v>5427271.08444241</v>
      </c>
      <c r="O90" s="5"/>
      <c r="P90" s="5"/>
      <c r="Q90" s="8" t="n">
        <f aca="false">I90*5.5017049523</f>
        <v>160953767.208583</v>
      </c>
      <c r="R90" s="8"/>
      <c r="S90" s="8"/>
      <c r="T90" s="5"/>
      <c r="U90" s="5"/>
      <c r="V90" s="8" t="n">
        <f aca="false">K90*5.5017049523</f>
        <v>23753832.8037996</v>
      </c>
      <c r="W90" s="8" t="n">
        <f aca="false">M90*5.5017049523</f>
        <v>734654.622797928</v>
      </c>
      <c r="X90" s="8" t="n">
        <f aca="false">N90*5.1890047538+L90*5.5017049523</f>
        <v>35392760.6205553</v>
      </c>
      <c r="Y90" s="8" t="n">
        <f aca="false">N90*5.1890047538</f>
        <v>28162135.457333</v>
      </c>
      <c r="Z90" s="8" t="n">
        <f aca="false">L90*5.5017049523</f>
        <v>7230625.16322232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35784212.506105</v>
      </c>
      <c r="G91" s="157" t="n">
        <f aca="false">central_v2_m!E79+temporary_pension_bonus_central!B79</f>
        <v>34305788.8138973</v>
      </c>
      <c r="H91" s="67" t="n">
        <f aca="false">F91-J91</f>
        <v>31181304.852233</v>
      </c>
      <c r="I91" s="67" t="n">
        <f aca="false">G91-K91</f>
        <v>29840968.3896415</v>
      </c>
      <c r="J91" s="157" t="n">
        <f aca="false">central_v2_m!J79</f>
        <v>4602907.653872</v>
      </c>
      <c r="K91" s="157" t="n">
        <f aca="false">central_v2_m!K79</f>
        <v>4464820.42425584</v>
      </c>
      <c r="L91" s="67" t="n">
        <f aca="false">H91-I91</f>
        <v>1340336.46259154</v>
      </c>
      <c r="M91" s="67" t="n">
        <f aca="false">J91-K91</f>
        <v>138087.229616161</v>
      </c>
      <c r="N91" s="157" t="n">
        <f aca="false">SUM(central_v5_m!C79:J79)</f>
        <v>4669239.68108008</v>
      </c>
      <c r="O91" s="7"/>
      <c r="P91" s="7"/>
      <c r="Q91" s="67" t="n">
        <f aca="false">I91*5.5017049523</f>
        <v>164176203.570718</v>
      </c>
      <c r="R91" s="67"/>
      <c r="S91" s="67"/>
      <c r="T91" s="7"/>
      <c r="U91" s="7"/>
      <c r="V91" s="67" t="n">
        <f aca="false">K91*5.5017049523</f>
        <v>24564124.6392585</v>
      </c>
      <c r="W91" s="67" t="n">
        <f aca="false">M91*5.5017049523</f>
        <v>759715.195028618</v>
      </c>
      <c r="X91" s="67" t="n">
        <f aca="false">N91*5.1890047538+L91*5.5017049523</f>
        <v>31602842.6557443</v>
      </c>
      <c r="Y91" s="67" t="n">
        <f aca="false">N91*5.1890047538</f>
        <v>24228706.9017561</v>
      </c>
      <c r="Z91" s="67" t="n">
        <f aca="false">L91*5.5017049523</f>
        <v>7374135.75398816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35478746.1817834</v>
      </c>
      <c r="G92" s="157" t="n">
        <f aca="false">central_v2_m!E80+temporary_pension_bonus_central!B80</f>
        <v>34012168.0665584</v>
      </c>
      <c r="H92" s="67" t="n">
        <f aca="false">F92-J92</f>
        <v>30884350.9295914</v>
      </c>
      <c r="I92" s="67" t="n">
        <f aca="false">G92-K92</f>
        <v>29555604.6719322</v>
      </c>
      <c r="J92" s="157" t="n">
        <f aca="false">central_v2_m!J80</f>
        <v>4594395.252192</v>
      </c>
      <c r="K92" s="157" t="n">
        <f aca="false">central_v2_m!K80</f>
        <v>4456563.39462624</v>
      </c>
      <c r="L92" s="67" t="n">
        <f aca="false">H92-I92</f>
        <v>1328746.25765925</v>
      </c>
      <c r="M92" s="67" t="n">
        <f aca="false">J92-K92</f>
        <v>137831.85756576</v>
      </c>
      <c r="N92" s="157" t="n">
        <f aca="false">SUM(central_v5_m!C80:J80)</f>
        <v>4521903.93809688</v>
      </c>
      <c r="O92" s="7"/>
      <c r="P92" s="7"/>
      <c r="Q92" s="67" t="n">
        <f aca="false">I92*5.5017049523</f>
        <v>162606216.59179</v>
      </c>
      <c r="R92" s="67"/>
      <c r="S92" s="67"/>
      <c r="T92" s="7"/>
      <c r="U92" s="7"/>
      <c r="V92" s="67" t="n">
        <f aca="false">K92*5.5017049523</f>
        <v>24518696.8984541</v>
      </c>
      <c r="W92" s="67" t="n">
        <f aca="false">M92*5.5017049523</f>
        <v>758310.213354248</v>
      </c>
      <c r="X92" s="67" t="n">
        <f aca="false">N92*5.1890047538+L92*5.5017049523</f>
        <v>30774550.8971256</v>
      </c>
      <c r="Y92" s="67" t="n">
        <f aca="false">N92*5.1890047538</f>
        <v>23464181.0310117</v>
      </c>
      <c r="Z92" s="67" t="n">
        <f aca="false">L92*5.5017049523</f>
        <v>7310369.86611396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36199497.3838388</v>
      </c>
      <c r="G93" s="157" t="n">
        <f aca="false">central_v2_m!E81+temporary_pension_bonus_central!B81</f>
        <v>34704215.2500662</v>
      </c>
      <c r="H93" s="67" t="n">
        <f aca="false">F93-J93</f>
        <v>31461348.2876468</v>
      </c>
      <c r="I93" s="67" t="n">
        <f aca="false">G93-K93</f>
        <v>30108210.62676</v>
      </c>
      <c r="J93" s="157" t="n">
        <f aca="false">central_v2_m!J81</f>
        <v>4738149.096192</v>
      </c>
      <c r="K93" s="157" t="n">
        <f aca="false">central_v2_m!K81</f>
        <v>4596004.62330624</v>
      </c>
      <c r="L93" s="67" t="n">
        <f aca="false">H93-I93</f>
        <v>1353137.66088684</v>
      </c>
      <c r="M93" s="67" t="n">
        <f aca="false">J93-K93</f>
        <v>142144.47288576</v>
      </c>
      <c r="N93" s="157" t="n">
        <f aca="false">SUM(central_v5_m!C81:J81)</f>
        <v>4595919.67174722</v>
      </c>
      <c r="O93" s="7"/>
      <c r="P93" s="7"/>
      <c r="Q93" s="67" t="n">
        <f aca="false">I93*5.5017049523</f>
        <v>165646491.510137</v>
      </c>
      <c r="R93" s="67"/>
      <c r="S93" s="67"/>
      <c r="T93" s="7"/>
      <c r="U93" s="7"/>
      <c r="V93" s="67" t="n">
        <f aca="false">K93*5.5017049523</f>
        <v>25285861.3968376</v>
      </c>
      <c r="W93" s="67" t="n">
        <f aca="false">M93*5.5017049523</f>
        <v>782036.950417661</v>
      </c>
      <c r="X93" s="67" t="n">
        <f aca="false">N93*5.1890047538+L93*5.5017049523</f>
        <v>31292813.194824</v>
      </c>
      <c r="Y93" s="67" t="n">
        <f aca="false">N93*5.1890047538</f>
        <v>23848249.0247792</v>
      </c>
      <c r="Z93" s="67" t="n">
        <f aca="false">L93*5.5017049523</f>
        <v>7444564.17004478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35957023.9722143</v>
      </c>
      <c r="G94" s="155" t="n">
        <f aca="false">central_v2_m!E82+temporary_pension_bonus_central!B82</f>
        <v>34471874.6895786</v>
      </c>
      <c r="H94" s="8" t="n">
        <f aca="false">F94-J94</f>
        <v>31152558.4662143</v>
      </c>
      <c r="I94" s="8" t="n">
        <f aca="false">G94-K94</f>
        <v>29811543.1487586</v>
      </c>
      <c r="J94" s="155" t="n">
        <f aca="false">central_v2_m!J82</f>
        <v>4804465.506</v>
      </c>
      <c r="K94" s="155" t="n">
        <f aca="false">central_v2_m!K82</f>
        <v>4660331.54082</v>
      </c>
      <c r="L94" s="8" t="n">
        <f aca="false">H94-I94</f>
        <v>1341015.31745569</v>
      </c>
      <c r="M94" s="8" t="n">
        <f aca="false">J94-K94</f>
        <v>144133.96518</v>
      </c>
      <c r="N94" s="155" t="n">
        <f aca="false">SUM(central_v5_m!C82:J82)</f>
        <v>5365353.28101942</v>
      </c>
      <c r="O94" s="5"/>
      <c r="P94" s="5"/>
      <c r="Q94" s="8" t="n">
        <f aca="false">I94*5.5017049523</f>
        <v>164014314.57723</v>
      </c>
      <c r="R94" s="8"/>
      <c r="S94" s="8"/>
      <c r="T94" s="5"/>
      <c r="U94" s="5"/>
      <c r="V94" s="8" t="n">
        <f aca="false">K94*5.5017049523</f>
        <v>25639769.1174893</v>
      </c>
      <c r="W94" s="8" t="n">
        <f aca="false">M94*5.5017049523</f>
        <v>792982.550025443</v>
      </c>
      <c r="X94" s="8" t="n">
        <f aca="false">N94*5.1890047538+L94*5.5017049523</f>
        <v>35218714.2941823</v>
      </c>
      <c r="Y94" s="8" t="n">
        <f aca="false">N94*5.1890047538</f>
        <v>27840843.6810262</v>
      </c>
      <c r="Z94" s="8" t="n">
        <f aca="false">L94*5.5017049523</f>
        <v>7377870.61315615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36519233.6426491</v>
      </c>
      <c r="G95" s="157" t="n">
        <f aca="false">central_v2_m!E83+temporary_pension_bonus_central!B83</f>
        <v>35012116.5377641</v>
      </c>
      <c r="H95" s="67" t="n">
        <f aca="false">F95-J95</f>
        <v>31565369.8290491</v>
      </c>
      <c r="I95" s="67" t="n">
        <f aca="false">G95-K95</f>
        <v>30206868.6385721</v>
      </c>
      <c r="J95" s="157" t="n">
        <f aca="false">central_v2_m!J83</f>
        <v>4953863.8136</v>
      </c>
      <c r="K95" s="157" t="n">
        <f aca="false">central_v2_m!K83</f>
        <v>4805247.899192</v>
      </c>
      <c r="L95" s="67" t="n">
        <f aca="false">H95-I95</f>
        <v>1358501.190477</v>
      </c>
      <c r="M95" s="67" t="n">
        <f aca="false">J95-K95</f>
        <v>148615.914408</v>
      </c>
      <c r="N95" s="157" t="n">
        <f aca="false">SUM(central_v5_m!C83:J83)</f>
        <v>4547876.77177597</v>
      </c>
      <c r="O95" s="7"/>
      <c r="P95" s="7"/>
      <c r="Q95" s="67" t="n">
        <f aca="false">I95*5.5017049523</f>
        <v>166189278.782308</v>
      </c>
      <c r="R95" s="67"/>
      <c r="S95" s="67"/>
      <c r="T95" s="7"/>
      <c r="U95" s="7"/>
      <c r="V95" s="67" t="n">
        <f aca="false">K95*5.5017049523</f>
        <v>26437056.1640138</v>
      </c>
      <c r="W95" s="67" t="n">
        <f aca="false">M95*5.5017049523</f>
        <v>817640.912289088</v>
      </c>
      <c r="X95" s="67" t="n">
        <f aca="false">N95*5.1890047538+L95*5.5017049523</f>
        <v>31073026.9157948</v>
      </c>
      <c r="Y95" s="67" t="n">
        <f aca="false">N95*5.1890047538</f>
        <v>23598954.1884421</v>
      </c>
      <c r="Z95" s="67" t="n">
        <f aca="false">L95*5.5017049523</f>
        <v>7474072.72735273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36093178.0023622</v>
      </c>
      <c r="G96" s="157" t="n">
        <f aca="false">central_v2_m!E84+temporary_pension_bonus_central!B84</f>
        <v>34604624.0802639</v>
      </c>
      <c r="H96" s="67" t="n">
        <f aca="false">F96-J96</f>
        <v>31126176.3913542</v>
      </c>
      <c r="I96" s="67" t="n">
        <f aca="false">G96-K96</f>
        <v>29786632.5175861</v>
      </c>
      <c r="J96" s="157" t="n">
        <f aca="false">central_v2_m!J84</f>
        <v>4967001.611008</v>
      </c>
      <c r="K96" s="157" t="n">
        <f aca="false">central_v2_m!K84</f>
        <v>4817991.56267776</v>
      </c>
      <c r="L96" s="67" t="n">
        <f aca="false">H96-I96</f>
        <v>1339543.87376806</v>
      </c>
      <c r="M96" s="67" t="n">
        <f aca="false">J96-K96</f>
        <v>149010.04833024</v>
      </c>
      <c r="N96" s="157" t="n">
        <f aca="false">SUM(central_v5_m!C84:J84)</f>
        <v>4441878.98081705</v>
      </c>
      <c r="O96" s="7"/>
      <c r="P96" s="7"/>
      <c r="Q96" s="67" t="n">
        <f aca="false">I96*5.5017049523</f>
        <v>163877263.634344</v>
      </c>
      <c r="R96" s="67"/>
      <c r="S96" s="67"/>
      <c r="T96" s="7"/>
      <c r="U96" s="7"/>
      <c r="V96" s="67" t="n">
        <f aca="false">K96*5.5017049523</f>
        <v>26507168.0405238</v>
      </c>
      <c r="W96" s="67" t="n">
        <f aca="false">M96*5.5017049523</f>
        <v>819809.320840944</v>
      </c>
      <c r="X96" s="67" t="n">
        <f aca="false">N96*5.1890047538+L96*5.5017049523</f>
        <v>30418706.3113968</v>
      </c>
      <c r="Y96" s="67" t="n">
        <f aca="false">N96*5.1890047538</f>
        <v>23048931.147264</v>
      </c>
      <c r="Z96" s="67" t="n">
        <f aca="false">L96*5.5017049523</f>
        <v>7369775.16413287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36703984.8183121</v>
      </c>
      <c r="G97" s="157" t="n">
        <f aca="false">central_v2_m!E85+temporary_pension_bonus_central!B85</f>
        <v>35189632.3081408</v>
      </c>
      <c r="H97" s="67" t="n">
        <f aca="false">F97-J97</f>
        <v>31586968.8061921</v>
      </c>
      <c r="I97" s="67" t="n">
        <f aca="false">G97-K97</f>
        <v>30226126.7763844</v>
      </c>
      <c r="J97" s="157" t="n">
        <f aca="false">central_v2_m!J85</f>
        <v>5117016.01212</v>
      </c>
      <c r="K97" s="157" t="n">
        <f aca="false">central_v2_m!K85</f>
        <v>4963505.5317564</v>
      </c>
      <c r="L97" s="67" t="n">
        <f aca="false">H97-I97</f>
        <v>1360842.0298077</v>
      </c>
      <c r="M97" s="67" t="n">
        <f aca="false">J97-K97</f>
        <v>153510.4803636</v>
      </c>
      <c r="N97" s="157" t="n">
        <f aca="false">SUM(central_v5_m!C85:J85)</f>
        <v>4503628.38487083</v>
      </c>
      <c r="O97" s="7"/>
      <c r="P97" s="7"/>
      <c r="Q97" s="67" t="n">
        <f aca="false">I97*5.5017049523</f>
        <v>166295231.374482</v>
      </c>
      <c r="R97" s="67"/>
      <c r="S97" s="67"/>
      <c r="T97" s="7"/>
      <c r="U97" s="7"/>
      <c r="V97" s="67" t="n">
        <f aca="false">K97*5.5017049523</f>
        <v>27307742.9648326</v>
      </c>
      <c r="W97" s="67" t="n">
        <f aca="false">M97*5.5017049523</f>
        <v>844569.37004637</v>
      </c>
      <c r="X97" s="67" t="n">
        <f aca="false">N97*5.1890047538+L97*5.5017049523</f>
        <v>30856300.4331344</v>
      </c>
      <c r="Y97" s="67" t="n">
        <f aca="false">N97*5.1890047538</f>
        <v>23369349.0984433</v>
      </c>
      <c r="Z97" s="67" t="n">
        <f aca="false">L97*5.5017049523</f>
        <v>7486951.33469102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36425993.254209</v>
      </c>
      <c r="G98" s="155" t="n">
        <f aca="false">central_v2_m!E86+temporary_pension_bonus_central!B86</f>
        <v>34922808.9645542</v>
      </c>
      <c r="H98" s="8" t="n">
        <f aca="false">F98-J98</f>
        <v>31302952.164049</v>
      </c>
      <c r="I98" s="8" t="n">
        <f aca="false">G98-K98</f>
        <v>29953459.107099</v>
      </c>
      <c r="J98" s="155" t="n">
        <f aca="false">central_v2_m!J86</f>
        <v>5123041.09016</v>
      </c>
      <c r="K98" s="155" t="n">
        <f aca="false">central_v2_m!K86</f>
        <v>4969349.8574552</v>
      </c>
      <c r="L98" s="8" t="n">
        <f aca="false">H98-I98</f>
        <v>1349493.05695</v>
      </c>
      <c r="M98" s="8" t="n">
        <f aca="false">J98-K98</f>
        <v>153691.232704801</v>
      </c>
      <c r="N98" s="155" t="n">
        <f aca="false">SUM(central_v5_m!C86:J86)</f>
        <v>5414117.30225657</v>
      </c>
      <c r="O98" s="5"/>
      <c r="P98" s="5"/>
      <c r="Q98" s="8" t="n">
        <f aca="false">I98*5.5017049523</f>
        <v>164795094.308042</v>
      </c>
      <c r="R98" s="8"/>
      <c r="S98" s="8"/>
      <c r="T98" s="5"/>
      <c r="U98" s="5"/>
      <c r="V98" s="8" t="n">
        <f aca="false">K98*5.5017049523</f>
        <v>27339896.7204726</v>
      </c>
      <c r="W98" s="8" t="n">
        <f aca="false">M98*5.5017049523</f>
        <v>845563.816097093</v>
      </c>
      <c r="X98" s="8" t="n">
        <f aca="false">N98*5.1890047538+L98*5.5017049523</f>
        <v>35518393.0535564</v>
      </c>
      <c r="Y98" s="8" t="n">
        <f aca="false">N98*5.1890047538</f>
        <v>28093880.4190402</v>
      </c>
      <c r="Z98" s="8" t="n">
        <f aca="false">L98*5.5017049523</f>
        <v>7424512.63451628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37229236.2334022</v>
      </c>
      <c r="G99" s="157" t="n">
        <f aca="false">central_v2_m!E87+temporary_pension_bonus_central!B87</f>
        <v>35693761.986318</v>
      </c>
      <c r="H99" s="67" t="n">
        <f aca="false">F99-J99</f>
        <v>31929491.4070262</v>
      </c>
      <c r="I99" s="67" t="n">
        <f aca="false">G99-K99</f>
        <v>30553009.5047333</v>
      </c>
      <c r="J99" s="157" t="n">
        <f aca="false">central_v2_m!J87</f>
        <v>5299744.826376</v>
      </c>
      <c r="K99" s="157" t="n">
        <f aca="false">central_v2_m!K87</f>
        <v>5140752.48158472</v>
      </c>
      <c r="L99" s="67" t="n">
        <f aca="false">H99-I99</f>
        <v>1376481.90229292</v>
      </c>
      <c r="M99" s="67" t="n">
        <f aca="false">J99-K99</f>
        <v>158992.34479128</v>
      </c>
      <c r="N99" s="157" t="n">
        <f aca="false">SUM(central_v5_m!C87:J87)</f>
        <v>4567418.76987578</v>
      </c>
      <c r="O99" s="7"/>
      <c r="P99" s="7"/>
      <c r="Q99" s="67" t="n">
        <f aca="false">I99*5.5017049523</f>
        <v>168093643.69986</v>
      </c>
      <c r="R99" s="67"/>
      <c r="S99" s="67"/>
      <c r="T99" s="7"/>
      <c r="U99" s="7"/>
      <c r="V99" s="67" t="n">
        <f aca="false">K99*5.5017049523</f>
        <v>28282903.3864832</v>
      </c>
      <c r="W99" s="67" t="n">
        <f aca="false">M99*5.5017049523</f>
        <v>874728.970715975</v>
      </c>
      <c r="X99" s="67" t="n">
        <f aca="false">N99*5.1890047538+L99*5.5017049523</f>
        <v>31273355.008077</v>
      </c>
      <c r="Y99" s="67" t="n">
        <f aca="false">N99*5.1890047538</f>
        <v>23700357.7094808</v>
      </c>
      <c r="Z99" s="67" t="n">
        <f aca="false">L99*5.5017049523</f>
        <v>7572997.29859629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36847610.3721895</v>
      </c>
      <c r="G100" s="157" t="n">
        <f aca="false">central_v2_m!E88+temporary_pension_bonus_central!B88</f>
        <v>35328960.2296075</v>
      </c>
      <c r="H100" s="67" t="n">
        <f aca="false">F100-J100</f>
        <v>31529982.6941255</v>
      </c>
      <c r="I100" s="67" t="n">
        <f aca="false">G100-K100</f>
        <v>30170861.3818854</v>
      </c>
      <c r="J100" s="157" t="n">
        <f aca="false">central_v2_m!J88</f>
        <v>5317627.678064</v>
      </c>
      <c r="K100" s="157" t="n">
        <f aca="false">central_v2_m!K88</f>
        <v>5158098.84772208</v>
      </c>
      <c r="L100" s="67" t="n">
        <f aca="false">H100-I100</f>
        <v>1359121.31224008</v>
      </c>
      <c r="M100" s="67" t="n">
        <f aca="false">J100-K100</f>
        <v>159528.83034192</v>
      </c>
      <c r="N100" s="157" t="n">
        <f aca="false">SUM(central_v5_m!C88:J88)</f>
        <v>4469755.2800739</v>
      </c>
      <c r="O100" s="7"/>
      <c r="P100" s="7"/>
      <c r="Q100" s="67" t="n">
        <f aca="false">I100*5.5017049523</f>
        <v>165991177.479876</v>
      </c>
      <c r="R100" s="67"/>
      <c r="S100" s="67"/>
      <c r="T100" s="7"/>
      <c r="U100" s="7"/>
      <c r="V100" s="67" t="n">
        <f aca="false">K100*5.5017049523</f>
        <v>28378337.9749655</v>
      </c>
      <c r="W100" s="67" t="n">
        <f aca="false">M100*5.5017049523</f>
        <v>877680.555926769</v>
      </c>
      <c r="X100" s="67" t="n">
        <f aca="false">N100*5.1890047538+L100*5.5017049523</f>
        <v>30671065.8509539</v>
      </c>
      <c r="Y100" s="67" t="n">
        <f aca="false">N100*5.1890047538</f>
        <v>23193581.3966261</v>
      </c>
      <c r="Z100" s="67" t="n">
        <f aca="false">L100*5.5017049523</f>
        <v>7477484.45432772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37543324.0936282</v>
      </c>
      <c r="G101" s="157" t="n">
        <f aca="false">central_v2_m!E89+temporary_pension_bonus_central!B89</f>
        <v>35996267.2028602</v>
      </c>
      <c r="H101" s="67" t="n">
        <f aca="false">F101-J101</f>
        <v>32096424.5772762</v>
      </c>
      <c r="I101" s="67" t="n">
        <f aca="false">G101-K101</f>
        <v>30712774.6719988</v>
      </c>
      <c r="J101" s="157" t="n">
        <f aca="false">central_v2_m!J89</f>
        <v>5446899.516352</v>
      </c>
      <c r="K101" s="157" t="n">
        <f aca="false">central_v2_m!K89</f>
        <v>5283492.53086144</v>
      </c>
      <c r="L101" s="67" t="n">
        <f aca="false">H101-I101</f>
        <v>1383649.90527744</v>
      </c>
      <c r="M101" s="67" t="n">
        <f aca="false">J101-K101</f>
        <v>163406.98549056</v>
      </c>
      <c r="N101" s="157" t="n">
        <f aca="false">SUM(central_v5_m!C89:J89)</f>
        <v>4485425.40441108</v>
      </c>
      <c r="O101" s="7"/>
      <c r="P101" s="7"/>
      <c r="Q101" s="67" t="n">
        <f aca="false">I101*5.5017049523</f>
        <v>168972624.51181</v>
      </c>
      <c r="R101" s="67"/>
      <c r="S101" s="67"/>
      <c r="T101" s="7"/>
      <c r="U101" s="7"/>
      <c r="V101" s="67" t="n">
        <f aca="false">K101*5.5017049523</f>
        <v>29068217.0224804</v>
      </c>
      <c r="W101" s="67" t="n">
        <f aca="false">M101*5.5017049523</f>
        <v>899017.021313826</v>
      </c>
      <c r="X101" s="67" t="n">
        <f aca="false">N101*5.1890047538+L101*5.5017049523</f>
        <v>30887327.2824187</v>
      </c>
      <c r="Y101" s="67" t="n">
        <f aca="false">N101*5.1890047538</f>
        <v>23274893.7463044</v>
      </c>
      <c r="Z101" s="67" t="n">
        <f aca="false">L101*5.5017049523</f>
        <v>7612433.53611433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37165812.7490908</v>
      </c>
      <c r="G102" s="155" t="n">
        <f aca="false">central_v2_m!E90+temporary_pension_bonus_central!B90</f>
        <v>35635549.6022934</v>
      </c>
      <c r="H102" s="8" t="n">
        <f aca="false">F102-J102</f>
        <v>31648754.9084508</v>
      </c>
      <c r="I102" s="8" t="n">
        <f aca="false">G102-K102</f>
        <v>30284003.4968726</v>
      </c>
      <c r="J102" s="155" t="n">
        <f aca="false">central_v2_m!J90</f>
        <v>5517057.84064</v>
      </c>
      <c r="K102" s="155" t="n">
        <f aca="false">central_v2_m!K90</f>
        <v>5351546.1054208</v>
      </c>
      <c r="L102" s="8" t="n">
        <f aca="false">H102-I102</f>
        <v>1364751.41157819</v>
      </c>
      <c r="M102" s="8" t="n">
        <f aca="false">J102-K102</f>
        <v>165511.7352192</v>
      </c>
      <c r="N102" s="155" t="n">
        <f aca="false">SUM(central_v5_m!C90:J90)</f>
        <v>5360937.60977349</v>
      </c>
      <c r="O102" s="5"/>
      <c r="P102" s="5"/>
      <c r="Q102" s="8" t="n">
        <f aca="false">I102*5.5017049523</f>
        <v>166613652.014215</v>
      </c>
      <c r="R102" s="8"/>
      <c r="S102" s="8"/>
      <c r="T102" s="5"/>
      <c r="U102" s="5"/>
      <c r="V102" s="8" t="n">
        <f aca="false">K102*5.5017049523</f>
        <v>29442627.7106554</v>
      </c>
      <c r="W102" s="8" t="n">
        <f aca="false">M102*5.5017049523</f>
        <v>910596.73331924</v>
      </c>
      <c r="X102" s="8" t="n">
        <f aca="false">N102*5.1890047538+L102*5.5017049523</f>
        <v>35326390.341678</v>
      </c>
      <c r="Y102" s="8" t="n">
        <f aca="false">N102*5.1890047538</f>
        <v>27817930.7419398</v>
      </c>
      <c r="Z102" s="8" t="n">
        <f aca="false">L102*5.5017049523</f>
        <v>7508459.59973816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37998101.6042399</v>
      </c>
      <c r="G103" s="157" t="n">
        <f aca="false">central_v2_m!E91+temporary_pension_bonus_central!B91</f>
        <v>36432550.2998574</v>
      </c>
      <c r="H103" s="67" t="n">
        <f aca="false">F103-J103</f>
        <v>32250652.2842399</v>
      </c>
      <c r="I103" s="67" t="n">
        <f aca="false">G103-K103</f>
        <v>30857524.4594574</v>
      </c>
      <c r="J103" s="157" t="n">
        <f aca="false">central_v2_m!J91</f>
        <v>5747449.32</v>
      </c>
      <c r="K103" s="157" t="n">
        <f aca="false">central_v2_m!K91</f>
        <v>5575025.8404</v>
      </c>
      <c r="L103" s="67" t="n">
        <f aca="false">H103-I103</f>
        <v>1393127.8247825</v>
      </c>
      <c r="M103" s="67" t="n">
        <f aca="false">J103-K103</f>
        <v>172423.4796</v>
      </c>
      <c r="N103" s="157" t="n">
        <f aca="false">SUM(central_v5_m!C91:J91)</f>
        <v>4553596.99769683</v>
      </c>
      <c r="O103" s="7"/>
      <c r="P103" s="7"/>
      <c r="Q103" s="67" t="n">
        <f aca="false">I103*5.5017049523</f>
        <v>169768995.134315</v>
      </c>
      <c r="R103" s="67"/>
      <c r="S103" s="67"/>
      <c r="T103" s="7"/>
      <c r="U103" s="7"/>
      <c r="V103" s="67" t="n">
        <f aca="false">K103*5.5017049523</f>
        <v>30672147.2753292</v>
      </c>
      <c r="W103" s="67" t="n">
        <f aca="false">M103*5.5017049523</f>
        <v>948623.111608119</v>
      </c>
      <c r="X103" s="67" t="n">
        <f aca="false">N103*5.1890047538+L103*5.5017049523</f>
        <v>31293214.7207311</v>
      </c>
      <c r="Y103" s="67" t="n">
        <f aca="false">N103*5.1890047538</f>
        <v>23628636.4679383</v>
      </c>
      <c r="Z103" s="67" t="n">
        <f aca="false">L103*5.5017049523</f>
        <v>7664578.25279282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37659273.0408347</v>
      </c>
      <c r="G104" s="157" t="n">
        <f aca="false">central_v2_m!E92+temporary_pension_bonus_central!B92</f>
        <v>36107810.4216137</v>
      </c>
      <c r="H104" s="67" t="n">
        <f aca="false">F104-J104</f>
        <v>31887271.7486747</v>
      </c>
      <c r="I104" s="67" t="n">
        <f aca="false">G104-K104</f>
        <v>30508969.1682185</v>
      </c>
      <c r="J104" s="157" t="n">
        <f aca="false">central_v2_m!J92</f>
        <v>5772001.29216</v>
      </c>
      <c r="K104" s="157" t="n">
        <f aca="false">central_v2_m!K92</f>
        <v>5598841.2533952</v>
      </c>
      <c r="L104" s="67" t="n">
        <f aca="false">H104-I104</f>
        <v>1378302.5804562</v>
      </c>
      <c r="M104" s="67" t="n">
        <f aca="false">J104-K104</f>
        <v>173160.0387648</v>
      </c>
      <c r="N104" s="157" t="n">
        <f aca="false">SUM(central_v5_m!C92:J92)</f>
        <v>4421504.92207718</v>
      </c>
      <c r="O104" s="7"/>
      <c r="P104" s="7"/>
      <c r="Q104" s="67" t="n">
        <f aca="false">I104*5.5017049523</f>
        <v>167851346.762356</v>
      </c>
      <c r="R104" s="67"/>
      <c r="S104" s="67"/>
      <c r="T104" s="7"/>
      <c r="U104" s="7"/>
      <c r="V104" s="67" t="n">
        <f aca="false">K104*5.5017049523</f>
        <v>30803172.6509459</v>
      </c>
      <c r="W104" s="67" t="n">
        <f aca="false">M104*5.5017049523</f>
        <v>952675.44281276</v>
      </c>
      <c r="X104" s="67" t="n">
        <f aca="false">N104*5.1890047538+L104*5.5017049523</f>
        <v>30526224.1922723</v>
      </c>
      <c r="Y104" s="67" t="n">
        <f aca="false">N104*5.1890047538</f>
        <v>22943210.0596086</v>
      </c>
      <c r="Z104" s="67" t="n">
        <f aca="false">L104*5.5017049523</f>
        <v>7583014.13266375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38503531.2199376</v>
      </c>
      <c r="G105" s="157" t="n">
        <f aca="false">central_v2_m!E93+temporary_pension_bonus_central!B93</f>
        <v>36917938.2678383</v>
      </c>
      <c r="H105" s="67" t="n">
        <f aca="false">F105-J105</f>
        <v>32508989.8321616</v>
      </c>
      <c r="I105" s="67" t="n">
        <f aca="false">G105-K105</f>
        <v>31103233.1216956</v>
      </c>
      <c r="J105" s="157" t="n">
        <f aca="false">central_v2_m!J93</f>
        <v>5994541.387776</v>
      </c>
      <c r="K105" s="157" t="n">
        <f aca="false">central_v2_m!K93</f>
        <v>5814705.14614272</v>
      </c>
      <c r="L105" s="67" t="n">
        <f aca="false">H105-I105</f>
        <v>1405756.71046602</v>
      </c>
      <c r="M105" s="67" t="n">
        <f aca="false">J105-K105</f>
        <v>179836.24163328</v>
      </c>
      <c r="N105" s="157" t="n">
        <f aca="false">SUM(central_v5_m!C93:J93)</f>
        <v>4538741.33856667</v>
      </c>
      <c r="O105" s="7"/>
      <c r="P105" s="7"/>
      <c r="Q105" s="67" t="n">
        <f aca="false">I105*5.5017049523</f>
        <v>171120811.698174</v>
      </c>
      <c r="R105" s="67"/>
      <c r="S105" s="67"/>
      <c r="T105" s="7"/>
      <c r="U105" s="7"/>
      <c r="V105" s="67" t="n">
        <f aca="false">K105*5.5017049523</f>
        <v>31990792.0986977</v>
      </c>
      <c r="W105" s="67" t="n">
        <f aca="false">M105*5.5017049523</f>
        <v>989405.941196837</v>
      </c>
      <c r="X105" s="67" t="n">
        <f aca="false">N105*5.1890047538+L105*5.5017049523</f>
        <v>31285609.0377909</v>
      </c>
      <c r="Y105" s="67" t="n">
        <f aca="false">N105*5.1890047538</f>
        <v>23551550.382091</v>
      </c>
      <c r="Z105" s="67" t="n">
        <f aca="false">L105*5.5017049523</f>
        <v>7734058.65569986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38083911.2974673</v>
      </c>
      <c r="G106" s="155" t="n">
        <f aca="false">central_v2_m!E94+temporary_pension_bonus_central!B94</f>
        <v>36516593.0428059</v>
      </c>
      <c r="H106" s="8" t="n">
        <f aca="false">F106-J106</f>
        <v>32137644.3386753</v>
      </c>
      <c r="I106" s="8" t="n">
        <f aca="false">G106-K106</f>
        <v>30748714.0927777</v>
      </c>
      <c r="J106" s="155" t="n">
        <f aca="false">central_v2_m!J94</f>
        <v>5946266.958792</v>
      </c>
      <c r="K106" s="155" t="n">
        <f aca="false">central_v2_m!K94</f>
        <v>5767878.95002824</v>
      </c>
      <c r="L106" s="8" t="n">
        <f aca="false">H106-I106</f>
        <v>1388930.24589764</v>
      </c>
      <c r="M106" s="8" t="n">
        <f aca="false">J106-K106</f>
        <v>178388.00876376</v>
      </c>
      <c r="N106" s="155" t="n">
        <f aca="false">SUM(central_v5_m!C94:J94)</f>
        <v>5367437.27751007</v>
      </c>
      <c r="O106" s="5"/>
      <c r="P106" s="5"/>
      <c r="Q106" s="8" t="n">
        <f aca="false">I106*5.5017049523</f>
        <v>169170352.601092</v>
      </c>
      <c r="R106" s="8"/>
      <c r="S106" s="8"/>
      <c r="T106" s="5"/>
      <c r="U106" s="5"/>
      <c r="V106" s="8" t="n">
        <f aca="false">K106*5.5017049523</f>
        <v>31733168.1836373</v>
      </c>
      <c r="W106" s="8" t="n">
        <f aca="false">M106*5.5017049523</f>
        <v>981438.191246516</v>
      </c>
      <c r="X106" s="8" t="n">
        <f aca="false">N106*5.1890047538+L106*5.5017049523</f>
        <v>35493141.9609774</v>
      </c>
      <c r="Y106" s="8" t="n">
        <f aca="false">N106*5.1890047538</f>
        <v>27851657.5487231</v>
      </c>
      <c r="Z106" s="8" t="n">
        <f aca="false">L106*5.5017049523</f>
        <v>7641484.41225428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38721702.8127721</v>
      </c>
      <c r="G107" s="157" t="n">
        <f aca="false">central_v2_m!E95+temporary_pension_bonus_central!B95</f>
        <v>37128973.364657</v>
      </c>
      <c r="H107" s="67" t="n">
        <f aca="false">F107-J107</f>
        <v>32576123.6217321</v>
      </c>
      <c r="I107" s="67" t="n">
        <f aca="false">G107-K107</f>
        <v>31167761.5493482</v>
      </c>
      <c r="J107" s="157" t="n">
        <f aca="false">central_v2_m!J95</f>
        <v>6145579.19104</v>
      </c>
      <c r="K107" s="157" t="n">
        <f aca="false">central_v2_m!K95</f>
        <v>5961211.8153088</v>
      </c>
      <c r="L107" s="67" t="n">
        <f aca="false">H107-I107</f>
        <v>1408362.0723839</v>
      </c>
      <c r="M107" s="67" t="n">
        <f aca="false">J107-K107</f>
        <v>184367.3757312</v>
      </c>
      <c r="N107" s="157" t="n">
        <f aca="false">SUM(central_v5_m!C95:J95)</f>
        <v>4525624.98414013</v>
      </c>
      <c r="O107" s="7"/>
      <c r="P107" s="7"/>
      <c r="Q107" s="67" t="n">
        <f aca="false">I107*5.5017049523</f>
        <v>171475828.068154</v>
      </c>
      <c r="R107" s="67"/>
      <c r="S107" s="67"/>
      <c r="T107" s="7"/>
      <c r="U107" s="7"/>
      <c r="V107" s="67" t="n">
        <f aca="false">K107*5.5017049523</f>
        <v>32796828.5659937</v>
      </c>
      <c r="W107" s="67" t="n">
        <f aca="false">M107*5.5017049523</f>
        <v>1014334.9041029</v>
      </c>
      <c r="X107" s="67" t="n">
        <f aca="false">N107*5.1890047538+L107*5.5017049523</f>
        <v>31231882.1448852</v>
      </c>
      <c r="Y107" s="67" t="n">
        <f aca="false">N107*5.1890047538</f>
        <v>23483489.5566192</v>
      </c>
      <c r="Z107" s="67" t="n">
        <f aca="false">L107*5.5017049523</f>
        <v>7748392.58826601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38416272.2661241</v>
      </c>
      <c r="G108" s="157" t="n">
        <f aca="false">central_v2_m!E96+temporary_pension_bonus_central!B96</f>
        <v>36835289.1350016</v>
      </c>
      <c r="H108" s="67" t="n">
        <f aca="false">F108-J108</f>
        <v>32219204.2773241</v>
      </c>
      <c r="I108" s="67" t="n">
        <f aca="false">G108-K108</f>
        <v>30824133.1858656</v>
      </c>
      <c r="J108" s="157" t="n">
        <f aca="false">central_v2_m!J96</f>
        <v>6197067.9888</v>
      </c>
      <c r="K108" s="157" t="n">
        <f aca="false">central_v2_m!K96</f>
        <v>6011155.949136</v>
      </c>
      <c r="L108" s="67" t="n">
        <f aca="false">H108-I108</f>
        <v>1395071.0914585</v>
      </c>
      <c r="M108" s="67" t="n">
        <f aca="false">J108-K108</f>
        <v>185912.039664</v>
      </c>
      <c r="N108" s="157" t="n">
        <f aca="false">SUM(central_v5_m!C96:J96)</f>
        <v>4375097.78660188</v>
      </c>
      <c r="O108" s="7"/>
      <c r="P108" s="7"/>
      <c r="Q108" s="67" t="n">
        <f aca="false">I108*5.5017049523</f>
        <v>169585286.199032</v>
      </c>
      <c r="R108" s="67"/>
      <c r="S108" s="67"/>
      <c r="T108" s="7"/>
      <c r="U108" s="7"/>
      <c r="V108" s="67" t="n">
        <f aca="false">K108*5.5017049523</f>
        <v>33071606.4544091</v>
      </c>
      <c r="W108" s="67" t="n">
        <f aca="false">M108*5.5017049523</f>
        <v>1022833.18931162</v>
      </c>
      <c r="X108" s="67" t="n">
        <f aca="false">N108*5.1890047538+L108*5.5017049523</f>
        <v>30377672.7457048</v>
      </c>
      <c r="Y108" s="67" t="n">
        <f aca="false">N108*5.1890047538</f>
        <v>22702403.213017</v>
      </c>
      <c r="Z108" s="67" t="n">
        <f aca="false">L108*5.5017049523</f>
        <v>7675269.53268779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39099198.8350451</v>
      </c>
      <c r="G109" s="157" t="n">
        <f aca="false">central_v2_m!E97+temporary_pension_bonus_central!B97</f>
        <v>37490540.4339741</v>
      </c>
      <c r="H109" s="67" t="n">
        <f aca="false">F109-J109</f>
        <v>32669875.1764851</v>
      </c>
      <c r="I109" s="67" t="n">
        <f aca="false">G109-K109</f>
        <v>31254096.4851709</v>
      </c>
      <c r="J109" s="157" t="n">
        <f aca="false">central_v2_m!J97</f>
        <v>6429323.65856</v>
      </c>
      <c r="K109" s="157" t="n">
        <f aca="false">central_v2_m!K97</f>
        <v>6236443.9488032</v>
      </c>
      <c r="L109" s="67" t="n">
        <f aca="false">H109-I109</f>
        <v>1415778.6913142</v>
      </c>
      <c r="M109" s="67" t="n">
        <f aca="false">J109-K109</f>
        <v>192879.7097568</v>
      </c>
      <c r="N109" s="157" t="n">
        <f aca="false">SUM(central_v5_m!C97:J97)</f>
        <v>4430512.46826429</v>
      </c>
      <c r="O109" s="7"/>
      <c r="P109" s="7"/>
      <c r="Q109" s="67" t="n">
        <f aca="false">I109*5.5017049523</f>
        <v>171950817.412127</v>
      </c>
      <c r="R109" s="67"/>
      <c r="S109" s="67"/>
      <c r="T109" s="7"/>
      <c r="U109" s="7"/>
      <c r="V109" s="67" t="n">
        <f aca="false">K109*5.5017049523</f>
        <v>34311074.5578719</v>
      </c>
      <c r="W109" s="67" t="n">
        <f aca="false">M109*5.5017049523</f>
        <v>1061167.25436717</v>
      </c>
      <c r="X109" s="67" t="n">
        <f aca="false">N109*5.1890047538+L109*5.5017049523</f>
        <v>30779146.8969577</v>
      </c>
      <c r="Y109" s="67" t="n">
        <f aca="false">N109*5.1890047538</f>
        <v>22989950.2595936</v>
      </c>
      <c r="Z109" s="67" t="n">
        <f aca="false">L109*5.5017049523</f>
        <v>7789196.63736414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38766980.9307389</v>
      </c>
      <c r="G110" s="155" t="n">
        <f aca="false">central_v2_m!E98+temporary_pension_bonus_central!B98</f>
        <v>37173388.5623274</v>
      </c>
      <c r="H110" s="8" t="n">
        <f aca="false">F110-J110</f>
        <v>32286660.2484029</v>
      </c>
      <c r="I110" s="8" t="n">
        <f aca="false">G110-K110</f>
        <v>30887477.5004615</v>
      </c>
      <c r="J110" s="155" t="n">
        <f aca="false">central_v2_m!J98</f>
        <v>6480320.682336</v>
      </c>
      <c r="K110" s="155" t="n">
        <f aca="false">central_v2_m!K98</f>
        <v>6285911.06186592</v>
      </c>
      <c r="L110" s="8" t="n">
        <f aca="false">H110-I110</f>
        <v>1399182.74794142</v>
      </c>
      <c r="M110" s="8" t="n">
        <f aca="false">J110-K110</f>
        <v>194409.62047008</v>
      </c>
      <c r="N110" s="155" t="n">
        <f aca="false">SUM(central_v5_m!C98:J98)</f>
        <v>5408280.71182942</v>
      </c>
      <c r="O110" s="5"/>
      <c r="P110" s="5"/>
      <c r="Q110" s="8" t="n">
        <f aca="false">I110*5.5017049523</f>
        <v>169933787.928344</v>
      </c>
      <c r="R110" s="8"/>
      <c r="S110" s="8"/>
      <c r="T110" s="5"/>
      <c r="U110" s="5"/>
      <c r="V110" s="8" t="n">
        <f aca="false">K110*5.5017049523</f>
        <v>34583228.0187851</v>
      </c>
      <c r="W110" s="8" t="n">
        <f aca="false">M110*5.5017049523</f>
        <v>1069584.371715</v>
      </c>
      <c r="X110" s="8" t="n">
        <f aca="false">N110*5.1890047538+L110*5.5017049523</f>
        <v>35761484.9770897</v>
      </c>
      <c r="Y110" s="8" t="n">
        <f aca="false">N110*5.1890047538</f>
        <v>28063594.3235677</v>
      </c>
      <c r="Z110" s="8" t="n">
        <f aca="false">L110*5.5017049523</f>
        <v>7697890.65352205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39611725.7725094</v>
      </c>
      <c r="G111" s="157" t="n">
        <f aca="false">central_v2_m!E99+temporary_pension_bonus_central!B99</f>
        <v>37984538.733287</v>
      </c>
      <c r="H111" s="67" t="n">
        <f aca="false">F111-J111</f>
        <v>32890749.2110694</v>
      </c>
      <c r="I111" s="67" t="n">
        <f aca="false">G111-K111</f>
        <v>31465191.4686902</v>
      </c>
      <c r="J111" s="157" t="n">
        <f aca="false">central_v2_m!J99</f>
        <v>6720976.56144</v>
      </c>
      <c r="K111" s="157" t="n">
        <f aca="false">central_v2_m!K99</f>
        <v>6519347.2645968</v>
      </c>
      <c r="L111" s="67" t="n">
        <f aca="false">H111-I111</f>
        <v>1425557.74237921</v>
      </c>
      <c r="M111" s="67" t="n">
        <f aca="false">J111-K111</f>
        <v>201629.2968432</v>
      </c>
      <c r="N111" s="157" t="n">
        <f aca="false">SUM(central_v5_m!C99:J99)</f>
        <v>4559660.21334286</v>
      </c>
      <c r="O111" s="7"/>
      <c r="P111" s="7"/>
      <c r="Q111" s="67" t="n">
        <f aca="false">I111*5.5017049523</f>
        <v>173112199.728361</v>
      </c>
      <c r="R111" s="67"/>
      <c r="S111" s="67"/>
      <c r="T111" s="7"/>
      <c r="U111" s="7"/>
      <c r="V111" s="67" t="n">
        <f aca="false">K111*5.5017049523</f>
        <v>35867525.1313957</v>
      </c>
      <c r="W111" s="67" t="n">
        <f aca="false">M111*5.5017049523</f>
        <v>1109304.900971</v>
      </c>
      <c r="X111" s="67" t="n">
        <f aca="false">N111*5.1890047538+L111*5.5017049523</f>
        <v>31503096.6137861</v>
      </c>
      <c r="Y111" s="67" t="n">
        <f aca="false">N111*5.1890047538</f>
        <v>23660098.5227488</v>
      </c>
      <c r="Z111" s="67" t="n">
        <f aca="false">L111*5.5017049523</f>
        <v>7842998.09103729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39266836.22939</v>
      </c>
      <c r="G112" s="157" t="n">
        <f aca="false">central_v2_m!E100+temporary_pension_bonus_central!B100</f>
        <v>37653624.6406113</v>
      </c>
      <c r="H112" s="67" t="n">
        <f aca="false">F112-J112</f>
        <v>32562891.931766</v>
      </c>
      <c r="I112" s="67" t="n">
        <f aca="false">G112-K112</f>
        <v>31150798.671916</v>
      </c>
      <c r="J112" s="157" t="n">
        <f aca="false">central_v2_m!J100</f>
        <v>6703944.297624</v>
      </c>
      <c r="K112" s="157" t="n">
        <f aca="false">central_v2_m!K100</f>
        <v>6502825.96869528</v>
      </c>
      <c r="L112" s="67" t="n">
        <f aca="false">H112-I112</f>
        <v>1412093.25984998</v>
      </c>
      <c r="M112" s="67" t="n">
        <f aca="false">J112-K112</f>
        <v>201118.32892872</v>
      </c>
      <c r="N112" s="157" t="n">
        <f aca="false">SUM(central_v5_m!C100:J100)</f>
        <v>4504802.22267654</v>
      </c>
      <c r="Q112" s="67" t="n">
        <f aca="false">I112*5.5017049523</f>
        <v>171382503.321381</v>
      </c>
      <c r="R112" s="67"/>
      <c r="S112" s="67"/>
      <c r="V112" s="67" t="n">
        <f aca="false">K112*5.5017049523</f>
        <v>35776629.8359159</v>
      </c>
      <c r="W112" s="67" t="n">
        <f aca="false">M112*5.5017049523</f>
        <v>1106493.70626544</v>
      </c>
      <c r="X112" s="67" t="n">
        <f aca="false">N112*5.1890047538+L112*5.5017049523</f>
        <v>31144360.6292235</v>
      </c>
      <c r="Y112" s="67" t="n">
        <f aca="false">N112*5.1890047538</f>
        <v>23375440.1483974</v>
      </c>
      <c r="Z112" s="67" t="n">
        <f aca="false">L112*5.5017049523</f>
        <v>7768920.48082611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40071705.6118053</v>
      </c>
      <c r="G113" s="157" t="n">
        <f aca="false">central_v2_m!E101+temporary_pension_bonus_central!B101</f>
        <v>38425736.0949582</v>
      </c>
      <c r="H113" s="67" t="n">
        <f aca="false">F113-J113</f>
        <v>33222233.2720293</v>
      </c>
      <c r="I113" s="67" t="n">
        <f aca="false">G113-K113</f>
        <v>31781747.9253755</v>
      </c>
      <c r="J113" s="157" t="n">
        <f aca="false">central_v2_m!J101</f>
        <v>6849472.339776</v>
      </c>
      <c r="K113" s="157" t="n">
        <f aca="false">central_v2_m!K101</f>
        <v>6643988.16958272</v>
      </c>
      <c r="L113" s="67" t="n">
        <f aca="false">H113-I113</f>
        <v>1440485.34665382</v>
      </c>
      <c r="M113" s="67" t="n">
        <f aca="false">J113-K113</f>
        <v>205484.17019328</v>
      </c>
      <c r="N113" s="157" t="n">
        <f aca="false">SUM(central_v5_m!C101:J101)</f>
        <v>4603888.08451289</v>
      </c>
      <c r="Q113" s="67" t="n">
        <f aca="false">I113*5.5017049523</f>
        <v>174853799.953789</v>
      </c>
      <c r="R113" s="67"/>
      <c r="S113" s="67"/>
      <c r="V113" s="67" t="n">
        <f aca="false">K113*5.5017049523</f>
        <v>36553262.6156159</v>
      </c>
      <c r="W113" s="67" t="n">
        <f aca="false">M113*5.5017049523</f>
        <v>1130513.27677163</v>
      </c>
      <c r="X113" s="67" t="n">
        <f aca="false">N113*5.1890047538+L113*5.5017049523</f>
        <v>31814722.5219015</v>
      </c>
      <c r="Y113" s="67" t="n">
        <f aca="false">N113*5.1890047538</f>
        <v>23889597.1565006</v>
      </c>
      <c r="Z113" s="67" t="n">
        <f aca="false">L113*5.5017049523</f>
        <v>7925125.36540088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39654473.4192807</v>
      </c>
      <c r="G114" s="155" t="n">
        <f aca="false">central_v2_m!E102+temporary_pension_bonus_central!B102</f>
        <v>38026885.3441686</v>
      </c>
      <c r="H114" s="8" t="n">
        <f aca="false">F114-J114</f>
        <v>32788646.2613607</v>
      </c>
      <c r="I114" s="8" t="n">
        <f aca="false">G114-K114</f>
        <v>31367033.0009862</v>
      </c>
      <c r="J114" s="155" t="n">
        <f aca="false">central_v2_m!J102</f>
        <v>6865827.15792</v>
      </c>
      <c r="K114" s="155" t="n">
        <f aca="false">central_v2_m!K102</f>
        <v>6659852.3431824</v>
      </c>
      <c r="L114" s="8" t="n">
        <f aca="false">H114-I114</f>
        <v>1421613.2603745</v>
      </c>
      <c r="M114" s="8" t="n">
        <f aca="false">J114-K114</f>
        <v>205974.8147376</v>
      </c>
      <c r="N114" s="155" t="n">
        <f aca="false">SUM(central_v5_m!C102:J102)</f>
        <v>5457272.19783242</v>
      </c>
      <c r="O114" s="5"/>
      <c r="P114" s="5"/>
      <c r="Q114" s="8" t="n">
        <f aca="false">I114*5.5017049523</f>
        <v>172572160.800483</v>
      </c>
      <c r="R114" s="8"/>
      <c r="S114" s="8"/>
      <c r="T114" s="5"/>
      <c r="U114" s="5"/>
      <c r="V114" s="8" t="n">
        <f aca="false">K114*5.5017049523</f>
        <v>36640542.6180734</v>
      </c>
      <c r="W114" s="8" t="n">
        <f aca="false">M114*5.5017049523</f>
        <v>1133212.65829093</v>
      </c>
      <c r="X114" s="8" t="n">
        <f aca="false">N114*5.1890047538+L114*5.5017049523</f>
        <v>36139108.0921907</v>
      </c>
      <c r="Y114" s="8" t="n">
        <f aca="false">N114*5.1890047538</f>
        <v>28317811.377333</v>
      </c>
      <c r="Z114" s="8" t="n">
        <f aca="false">L114*5.5017049523</f>
        <v>7821296.71485772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40360592.8133801</v>
      </c>
      <c r="G115" s="157" t="n">
        <f aca="false">central_v2_m!E103+temporary_pension_bonus_central!B103</f>
        <v>38704416.5392048</v>
      </c>
      <c r="H115" s="67" t="n">
        <f aca="false">F115-J115</f>
        <v>33328701.0082601</v>
      </c>
      <c r="I115" s="67" t="n">
        <f aca="false">G115-K115</f>
        <v>31883481.4882384</v>
      </c>
      <c r="J115" s="157" t="n">
        <f aca="false">central_v2_m!J103</f>
        <v>7031891.80512</v>
      </c>
      <c r="K115" s="157" t="n">
        <f aca="false">central_v2_m!K103</f>
        <v>6820935.0509664</v>
      </c>
      <c r="L115" s="67" t="n">
        <f aca="false">H115-I115</f>
        <v>1445219.5200217</v>
      </c>
      <c r="M115" s="67" t="n">
        <f aca="false">J115-K115</f>
        <v>210956.7541536</v>
      </c>
      <c r="N115" s="157" t="n">
        <f aca="false">SUM(central_v5_m!C103:J103)</f>
        <v>4596027.26358007</v>
      </c>
      <c r="O115" s="7"/>
      <c r="P115" s="7"/>
      <c r="Q115" s="67" t="n">
        <f aca="false">I115*5.5017049523</f>
        <v>175413508.000407</v>
      </c>
      <c r="R115" s="67"/>
      <c r="S115" s="67"/>
      <c r="T115" s="7"/>
      <c r="U115" s="7"/>
      <c r="V115" s="67" t="n">
        <f aca="false">K115*5.5017049523</f>
        <v>37526772.1492185</v>
      </c>
      <c r="W115" s="67" t="n">
        <f aca="false">M115*5.5017049523</f>
        <v>1160621.81904799</v>
      </c>
      <c r="X115" s="67" t="n">
        <f aca="false">N115*5.1890047538+L115*5.5017049523</f>
        <v>31799978.7097754</v>
      </c>
      <c r="Y115" s="67" t="n">
        <f aca="false">N115*5.1890047538</f>
        <v>23848807.3193114</v>
      </c>
      <c r="Z115" s="67" t="n">
        <f aca="false">L115*5.5017049523</f>
        <v>7951171.39046403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40096838.1842638</v>
      </c>
      <c r="G116" s="157" t="n">
        <f aca="false">central_v2_m!E104+temporary_pension_bonus_central!B104</f>
        <v>38452106.5530195</v>
      </c>
      <c r="H116" s="67" t="n">
        <f aca="false">F116-J116</f>
        <v>33046670.0499758</v>
      </c>
      <c r="I116" s="67" t="n">
        <f aca="false">G116-K116</f>
        <v>31613443.4627601</v>
      </c>
      <c r="J116" s="157" t="n">
        <f aca="false">central_v2_m!J104</f>
        <v>7050168.134288</v>
      </c>
      <c r="K116" s="157" t="n">
        <f aca="false">central_v2_m!K104</f>
        <v>6838663.09025936</v>
      </c>
      <c r="L116" s="67" t="n">
        <f aca="false">H116-I116</f>
        <v>1433226.58721566</v>
      </c>
      <c r="M116" s="67" t="n">
        <f aca="false">J116-K116</f>
        <v>211505.04402864</v>
      </c>
      <c r="N116" s="157" t="n">
        <f aca="false">SUM(central_v5_m!C104:J104)</f>
        <v>4426666.54030974</v>
      </c>
      <c r="O116" s="7"/>
      <c r="P116" s="7"/>
      <c r="Q116" s="67" t="n">
        <f aca="false">I116*5.5017049523</f>
        <v>173927838.458324</v>
      </c>
      <c r="R116" s="67"/>
      <c r="S116" s="67"/>
      <c r="T116" s="7"/>
      <c r="U116" s="7"/>
      <c r="V116" s="67" t="n">
        <f aca="false">K116*5.5017049523</f>
        <v>37624306.5907911</v>
      </c>
      <c r="W116" s="67" t="n">
        <f aca="false">M116*5.5017049523</f>
        <v>1163638.3481688</v>
      </c>
      <c r="X116" s="67" t="n">
        <f aca="false">N116*5.1890047538+L116*5.5017049523</f>
        <v>30855183.5338071</v>
      </c>
      <c r="Y116" s="67" t="n">
        <f aca="false">N116*5.1890047538</f>
        <v>22969993.7211546</v>
      </c>
      <c r="Z116" s="67" t="n">
        <f aca="false">L116*5.5017049523</f>
        <v>7885189.81265244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41051160.6800892</v>
      </c>
      <c r="G117" s="157" t="n">
        <f aca="false">central_v2_m!E105+temporary_pension_bonus_central!B105</f>
        <v>39367888.5183961</v>
      </c>
      <c r="H117" s="67" t="n">
        <f aca="false">F117-J117</f>
        <v>33776579.6477052</v>
      </c>
      <c r="I117" s="67" t="n">
        <f aca="false">G117-K117</f>
        <v>32311544.9169836</v>
      </c>
      <c r="J117" s="157" t="n">
        <f aca="false">central_v2_m!J105</f>
        <v>7274581.032384</v>
      </c>
      <c r="K117" s="157" t="n">
        <f aca="false">central_v2_m!K105</f>
        <v>7056343.60141248</v>
      </c>
      <c r="L117" s="67" t="n">
        <f aca="false">H117-I117</f>
        <v>1465034.73072157</v>
      </c>
      <c r="M117" s="67" t="n">
        <f aca="false">J117-K117</f>
        <v>218237.43097152</v>
      </c>
      <c r="N117" s="157" t="n">
        <f aca="false">SUM(central_v5_m!C105:J105)</f>
        <v>4529514.58990552</v>
      </c>
      <c r="O117" s="7"/>
      <c r="P117" s="7"/>
      <c r="Q117" s="67" t="n">
        <f aca="false">I117*5.5017049523</f>
        <v>177768586.686233</v>
      </c>
      <c r="R117" s="67"/>
      <c r="S117" s="67"/>
      <c r="T117" s="7"/>
      <c r="U117" s="7"/>
      <c r="V117" s="67" t="n">
        <f aca="false">K117*5.5017049523</f>
        <v>38821920.5370215</v>
      </c>
      <c r="W117" s="67" t="n">
        <f aca="false">M117*5.5017049523</f>
        <v>1200677.95475324</v>
      </c>
      <c r="X117" s="67" t="n">
        <f aca="false">N117*5.1890047538+L117*5.5017049523</f>
        <v>31563861.5727286</v>
      </c>
      <c r="Y117" s="67" t="n">
        <f aca="false">N117*5.1890047538</f>
        <v>23503672.7394262</v>
      </c>
      <c r="Z117" s="67" t="n">
        <f aca="false">L117*5.5017049523</f>
        <v>8060188.83330238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0" colorId="64" zoomScale="50" zoomScaleNormal="50" zoomScalePageLayoutView="100" workbookViewId="0">
      <selection pane="topLeft" activeCell="E52" activeCellId="0" sqref="E52"/>
    </sheetView>
  </sheetViews>
  <sheetFormatPr defaultColWidth="9.1914062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207</v>
      </c>
      <c r="F1" s="162" t="s">
        <v>208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209</v>
      </c>
      <c r="B2" s="142" t="s">
        <v>179</v>
      </c>
      <c r="C2" s="142" t="s">
        <v>180</v>
      </c>
      <c r="D2" s="142" t="s">
        <v>210</v>
      </c>
      <c r="E2" s="144" t="s">
        <v>211</v>
      </c>
      <c r="F2" s="144" t="s">
        <v>212</v>
      </c>
      <c r="G2" s="142" t="s">
        <v>213</v>
      </c>
      <c r="H2" s="142" t="s">
        <v>214</v>
      </c>
      <c r="I2" s="142" t="s">
        <v>215</v>
      </c>
      <c r="J2" s="142" t="s">
        <v>216</v>
      </c>
      <c r="K2" s="142" t="s">
        <v>217</v>
      </c>
      <c r="L2" s="142" t="s">
        <v>218</v>
      </c>
      <c r="M2" s="145" t="s">
        <v>219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220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18000510.6188669</v>
      </c>
      <c r="F9" s="157" t="n">
        <f aca="false">central_SIPA_income!I2</f>
        <v>135449.214417351</v>
      </c>
      <c r="G9" s="67" t="n">
        <f aca="false">E9-F9*0.7</f>
        <v>17905696.1687748</v>
      </c>
      <c r="H9" s="9"/>
      <c r="I9" s="168"/>
      <c r="J9" s="67" t="n">
        <f aca="false">G9*3.8235866717</f>
        <v>68463981.218437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22157499.2341788</v>
      </c>
      <c r="F10" s="157" t="n">
        <f aca="false">central_SIPA_income!I3</f>
        <v>151084.142402353</v>
      </c>
      <c r="G10" s="67" t="n">
        <f aca="false">E10-F10*0.7</f>
        <v>22051740.3344971</v>
      </c>
      <c r="H10" s="9" t="s">
        <v>221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221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20233959.3615849</v>
      </c>
      <c r="F11" s="157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23711099.340712</v>
      </c>
      <c r="F12" s="157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222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19318558.8094962</v>
      </c>
      <c r="F13" s="155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22035975.6793422</v>
      </c>
      <c r="F14" s="157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19225382.5714869</v>
      </c>
      <c r="F15" s="157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22564836.9054479</v>
      </c>
      <c r="F16" s="157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19510720.9348717</v>
      </c>
      <c r="F17" s="155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23339052.656364</v>
      </c>
      <c r="F18" s="157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20676340.3358436</v>
      </c>
      <c r="F19" s="157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24442783.390504</v>
      </c>
      <c r="F20" s="157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19425279.3963776</v>
      </c>
      <c r="F21" s="155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22128007.929654</v>
      </c>
      <c r="F22" s="157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18144968.4047922</v>
      </c>
      <c r="F23" s="157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19836641.3035061</v>
      </c>
      <c r="F24" s="157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15838280.4823216</v>
      </c>
      <c r="F25" s="155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18778360.1188109</v>
      </c>
      <c r="F26" s="157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15860188.8718915</v>
      </c>
      <c r="F27" s="157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18033791.0681253</v>
      </c>
      <c r="F28" s="157" t="n">
        <f aca="false">central_SIPA_income!I21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16523403.45029</v>
      </c>
      <c r="F29" s="155" t="n">
        <f aca="false">central_SIPA_income!I22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18702925.9901357</v>
      </c>
      <c r="F30" s="157" t="n">
        <f aca="false">central_SIPA_income!I23</f>
        <v>84640.6357602489</v>
      </c>
      <c r="G30" s="67" t="n">
        <f aca="false">E30-F30*0.7</f>
        <v>18643677.5451035</v>
      </c>
      <c r="H30" s="67"/>
      <c r="I30" s="67"/>
      <c r="J30" s="67" t="n">
        <f aca="false">G30*3.8235866717</f>
        <v>71285716.9729305</v>
      </c>
      <c r="K30" s="9"/>
      <c r="L30" s="67"/>
      <c r="M30" s="67" t="n">
        <f aca="false">F30*2.511711692</f>
        <v>212592.87445733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16021120.8592183</v>
      </c>
      <c r="F31" s="157" t="n">
        <f aca="false">central_SIPA_income!I24</f>
        <v>89375.0550162507</v>
      </c>
      <c r="G31" s="67" t="n">
        <f aca="false">E31-F31*0.7</f>
        <v>15958558.3207069</v>
      </c>
      <c r="H31" s="67"/>
      <c r="I31" s="67"/>
      <c r="J31" s="67" t="n">
        <f aca="false">G31*3.8235866717</f>
        <v>61018930.894602</v>
      </c>
      <c r="K31" s="9"/>
      <c r="L31" s="67"/>
      <c r="M31" s="67" t="n">
        <f aca="false">F31*2.511711692</f>
        <v>224484.37065746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18439991.381847</v>
      </c>
      <c r="F32" s="157" t="n">
        <f aca="false">central_SIPA_income!I25</f>
        <v>90470.1316384788</v>
      </c>
      <c r="G32" s="67" t="n">
        <f aca="false">E32-F32*0.7</f>
        <v>18376662.2897001</v>
      </c>
      <c r="H32" s="67"/>
      <c r="I32" s="67"/>
      <c r="J32" s="67" t="n">
        <f aca="false">G32*3.8235866717</f>
        <v>70264761.0012292</v>
      </c>
      <c r="K32" s="9"/>
      <c r="L32" s="67"/>
      <c r="M32" s="67" t="n">
        <f aca="false">F32*2.511711692</f>
        <v>227234.887413146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16083466.6992949</v>
      </c>
      <c r="F33" s="155" t="n">
        <f aca="false">central_SIPA_income!I26</f>
        <v>95327.8814115276</v>
      </c>
      <c r="G33" s="8" t="n">
        <f aca="false">E33-F33*0.7</f>
        <v>16016737.1823069</v>
      </c>
      <c r="H33" s="8"/>
      <c r="I33" s="8"/>
      <c r="J33" s="8" t="n">
        <f aca="false">G33*3.8235866717</f>
        <v>61241382.8143903</v>
      </c>
      <c r="K33" s="6"/>
      <c r="L33" s="8"/>
      <c r="M33" s="8" t="n">
        <f aca="false">F33*2.511711692</f>
        <v>239436.154314923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18906868.7203902</v>
      </c>
      <c r="F34" s="157" t="n">
        <f aca="false">central_SIPA_income!I27</f>
        <v>94616.7586206529</v>
      </c>
      <c r="G34" s="67" t="n">
        <f aca="false">E34-F34*0.7</f>
        <v>18840636.9893557</v>
      </c>
      <c r="H34" s="67"/>
      <c r="I34" s="67"/>
      <c r="J34" s="67" t="n">
        <f aca="false">G34*3.8235866717</f>
        <v>72038808.4788385</v>
      </c>
      <c r="K34" s="9"/>
      <c r="L34" s="67"/>
      <c r="M34" s="67" t="n">
        <f aca="false">F34*2.511711692</f>
        <v>237650.018886636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16614606.5894781</v>
      </c>
      <c r="F35" s="157" t="n">
        <f aca="false">central_SIPA_income!I28</f>
        <v>98894.6278181513</v>
      </c>
      <c r="G35" s="67" t="n">
        <f aca="false">E35-F35*0.7</f>
        <v>16545380.3500054</v>
      </c>
      <c r="H35" s="67"/>
      <c r="I35" s="67"/>
      <c r="J35" s="67" t="n">
        <f aca="false">G35*3.8235866717</f>
        <v>63262695.7844876</v>
      </c>
      <c r="K35" s="9"/>
      <c r="L35" s="67"/>
      <c r="M35" s="67" t="n">
        <f aca="false">F35*2.511711692</f>
        <v>248394.792966839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19608793.4026062</v>
      </c>
      <c r="F36" s="157" t="n">
        <f aca="false">central_SIPA_income!I29</f>
        <v>93987.7423504407</v>
      </c>
      <c r="G36" s="67" t="n">
        <f aca="false">E36-F36*0.7</f>
        <v>19543001.9829608</v>
      </c>
      <c r="H36" s="67"/>
      <c r="I36" s="67"/>
      <c r="J36" s="67" t="n">
        <f aca="false">G36*3.8235866717</f>
        <v>74724361.9070558</v>
      </c>
      <c r="K36" s="9"/>
      <c r="L36" s="67"/>
      <c r="M36" s="67" t="n">
        <f aca="false">F36*2.511711692</f>
        <v>236070.111366285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17088696.9383054</v>
      </c>
      <c r="F37" s="155" t="n">
        <f aca="false">central_SIPA_income!I30</f>
        <v>101024.133783983</v>
      </c>
      <c r="G37" s="8" t="n">
        <f aca="false">E37-F37*0.7</f>
        <v>17017980.0446566</v>
      </c>
      <c r="H37" s="8"/>
      <c r="I37" s="8"/>
      <c r="J37" s="8" t="n">
        <f aca="false">G37*3.8235866717</f>
        <v>65069721.6780056</v>
      </c>
      <c r="K37" s="6"/>
      <c r="L37" s="8"/>
      <c r="M37" s="8" t="n">
        <f aca="false">F37*2.511711692</f>
        <v>253743.497999401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20135438.3583474</v>
      </c>
      <c r="F38" s="157" t="n">
        <f aca="false">central_SIPA_income!I31</f>
        <v>98436.3973335295</v>
      </c>
      <c r="G38" s="67" t="n">
        <f aca="false">E38-F38*0.7</f>
        <v>20066532.8802139</v>
      </c>
      <c r="H38" s="67"/>
      <c r="I38" s="67"/>
      <c r="J38" s="67" t="n">
        <f aca="false">G38*3.8235866717</f>
        <v>76726127.6680156</v>
      </c>
      <c r="K38" s="9"/>
      <c r="L38" s="67"/>
      <c r="M38" s="67" t="n">
        <f aca="false">F38*2.511711692</f>
        <v>247243.850100984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17626323.622996</v>
      </c>
      <c r="F39" s="157" t="n">
        <f aca="false">central_SIPA_income!I32</f>
        <v>105652.479706601</v>
      </c>
      <c r="G39" s="67" t="n">
        <f aca="false">E39-F39*0.7</f>
        <v>17552366.8872014</v>
      </c>
      <c r="H39" s="67"/>
      <c r="I39" s="67"/>
      <c r="J39" s="67" t="n">
        <f aca="false">G39*3.8235866717</f>
        <v>67112996.0866915</v>
      </c>
      <c r="K39" s="9"/>
      <c r="L39" s="67"/>
      <c r="M39" s="67" t="n">
        <f aca="false">F39*2.511711692</f>
        <v>265368.568567863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20580846.2393314</v>
      </c>
      <c r="F40" s="157" t="n">
        <f aca="false">central_SIPA_income!I33</f>
        <v>101022.444394046</v>
      </c>
      <c r="G40" s="67" t="n">
        <f aca="false">E40-F40*0.7</f>
        <v>20510130.5282556</v>
      </c>
      <c r="H40" s="67"/>
      <c r="I40" s="67"/>
      <c r="J40" s="67" t="n">
        <f aca="false">G40*3.8235866717</f>
        <v>78422261.7226654</v>
      </c>
      <c r="K40" s="9"/>
      <c r="L40" s="67"/>
      <c r="M40" s="67" t="n">
        <f aca="false">F40*2.511711692</f>
        <v>253739.254738944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18064065.7615978</v>
      </c>
      <c r="F41" s="155" t="n">
        <f aca="false">central_SIPA_income!I34</f>
        <v>101150.010088428</v>
      </c>
      <c r="G41" s="8" t="n">
        <f aca="false">E41-F41*0.7</f>
        <v>17993260.7545359</v>
      </c>
      <c r="H41" s="8"/>
      <c r="I41" s="8"/>
      <c r="J41" s="8" t="n">
        <f aca="false">G41*3.8235866717</f>
        <v>68798792.001466</v>
      </c>
      <c r="K41" s="6"/>
      <c r="L41" s="8"/>
      <c r="M41" s="8" t="n">
        <f aca="false">F41*2.511711692</f>
        <v>254059.662985023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21214871.1063224</v>
      </c>
      <c r="F42" s="157" t="n">
        <f aca="false">central_SIPA_income!I35</f>
        <v>98228.851802441</v>
      </c>
      <c r="G42" s="67" t="n">
        <f aca="false">E42-F42*0.7</f>
        <v>21146110.9100607</v>
      </c>
      <c r="H42" s="67"/>
      <c r="I42" s="67"/>
      <c r="J42" s="67" t="n">
        <f aca="false">G42*3.8235866717</f>
        <v>80853987.8339982</v>
      </c>
      <c r="K42" s="9"/>
      <c r="L42" s="67"/>
      <c r="M42" s="67" t="n">
        <f aca="false">F42*2.511711692</f>
        <v>246722.555563926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18664072.0313011</v>
      </c>
      <c r="F43" s="157" t="n">
        <f aca="false">central_SIPA_income!I36</f>
        <v>98074.9387654981</v>
      </c>
      <c r="G43" s="67" t="n">
        <f aca="false">E43-F43*0.7</f>
        <v>18595419.5741653</v>
      </c>
      <c r="H43" s="67"/>
      <c r="I43" s="67"/>
      <c r="J43" s="67" t="n">
        <f aca="false">G43*3.8235866717</f>
        <v>71101198.4384477</v>
      </c>
      <c r="K43" s="9"/>
      <c r="L43" s="67"/>
      <c r="M43" s="67" t="n">
        <f aca="false">F43*2.511711692</f>
        <v>246335.970389486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21648925.2353181</v>
      </c>
      <c r="F44" s="157" t="n">
        <f aca="false">central_SIPA_income!I37</f>
        <v>96069.5964107695</v>
      </c>
      <c r="G44" s="67" t="n">
        <f aca="false">E44-F44*0.7</f>
        <v>21581676.5178306</v>
      </c>
      <c r="H44" s="67"/>
      <c r="I44" s="67"/>
      <c r="J44" s="67" t="n">
        <f aca="false">G44*3.8235866717</f>
        <v>82519410.6865178</v>
      </c>
      <c r="K44" s="9"/>
      <c r="L44" s="67"/>
      <c r="M44" s="67" t="n">
        <f aca="false">F44*2.511711692</f>
        <v>241299.128550651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19035627.4107111</v>
      </c>
      <c r="F45" s="155" t="n">
        <f aca="false">central_SIPA_income!I38</f>
        <v>104435.959859822</v>
      </c>
      <c r="G45" s="8" t="n">
        <f aca="false">E45-F45*0.7</f>
        <v>18962522.2388092</v>
      </c>
      <c r="H45" s="8"/>
      <c r="I45" s="8"/>
      <c r="J45" s="8" t="n">
        <f aca="false">G45*3.8235866717</f>
        <v>72504847.2941257</v>
      </c>
      <c r="K45" s="6"/>
      <c r="L45" s="8"/>
      <c r="M45" s="8" t="n">
        <f aca="false">F45*2.511711692</f>
        <v>262313.021445157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22123720.080102</v>
      </c>
      <c r="F46" s="157" t="n">
        <f aca="false">central_SIPA_income!I39</f>
        <v>101656.983754223</v>
      </c>
      <c r="G46" s="67" t="n">
        <f aca="false">E46-F46*0.7</f>
        <v>22052560.191474</v>
      </c>
      <c r="H46" s="67"/>
      <c r="I46" s="67"/>
      <c r="J46" s="67" t="n">
        <f aca="false">G46*3.8235866717</f>
        <v>84319875.224982</v>
      </c>
      <c r="K46" s="9"/>
      <c r="L46" s="67"/>
      <c r="M46" s="67" t="n">
        <f aca="false">F46*2.511711692</f>
        <v>255333.034668936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19435841.8599975</v>
      </c>
      <c r="F47" s="157" t="n">
        <f aca="false">central_SIPA_income!I40</f>
        <v>102113.494804574</v>
      </c>
      <c r="G47" s="67" t="n">
        <f aca="false">E47-F47*0.7</f>
        <v>19364362.4136343</v>
      </c>
      <c r="H47" s="67"/>
      <c r="I47" s="67"/>
      <c r="J47" s="67" t="n">
        <f aca="false">G47*3.8235866717</f>
        <v>74041318.0307404</v>
      </c>
      <c r="K47" s="9"/>
      <c r="L47" s="67"/>
      <c r="M47" s="67" t="n">
        <f aca="false">F47*2.511711692</f>
        <v>256479.658811629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22702162.6446166</v>
      </c>
      <c r="F48" s="157" t="n">
        <f aca="false">central_SIPA_income!I41</f>
        <v>104451.758475522</v>
      </c>
      <c r="G48" s="67" t="n">
        <f aca="false">E48-F48*0.7</f>
        <v>22629046.4136837</v>
      </c>
      <c r="H48" s="67"/>
      <c r="I48" s="67"/>
      <c r="J48" s="67" t="n">
        <f aca="false">G48*3.8235866717</f>
        <v>86524120.2606418</v>
      </c>
      <c r="K48" s="9"/>
      <c r="L48" s="67"/>
      <c r="M48" s="67" t="n">
        <f aca="false">F48*2.511711692</f>
        <v>262352.703012929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19835471.5014886</v>
      </c>
      <c r="F49" s="155" t="n">
        <f aca="false">central_SIPA_income!I42</f>
        <v>104715.564638446</v>
      </c>
      <c r="G49" s="8" t="n">
        <f aca="false">E49-F49*0.7</f>
        <v>19762170.6062417</v>
      </c>
      <c r="H49" s="8"/>
      <c r="I49" s="8"/>
      <c r="J49" s="8" t="n">
        <f aca="false">G49*3.8235866717</f>
        <v>75562372.1338871</v>
      </c>
      <c r="K49" s="6"/>
      <c r="L49" s="8"/>
      <c r="M49" s="8" t="n">
        <f aca="false">F49*2.511711692</f>
        <v>263015.308036766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23217101.7726688</v>
      </c>
      <c r="F50" s="157" t="n">
        <f aca="false">central_SIPA_income!I43</f>
        <v>106836.367603381</v>
      </c>
      <c r="G50" s="67" t="n">
        <f aca="false">E50-F50*0.7</f>
        <v>23142316.3153464</v>
      </c>
      <c r="H50" s="67"/>
      <c r="I50" s="67"/>
      <c r="J50" s="67" t="n">
        <f aca="false">G50*3.8235866717</f>
        <v>88486652.2156241</v>
      </c>
      <c r="K50" s="9"/>
      <c r="L50" s="67"/>
      <c r="M50" s="67" t="n">
        <f aca="false">F50*2.511711692</f>
        <v>268342.153640222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20367672.8430776</v>
      </c>
      <c r="F51" s="157" t="n">
        <f aca="false">central_SIPA_income!I44</f>
        <v>110005.648017233</v>
      </c>
      <c r="G51" s="67" t="n">
        <f aca="false">E51-F51*0.7</f>
        <v>20290668.8894656</v>
      </c>
      <c r="H51" s="67"/>
      <c r="I51" s="67"/>
      <c r="J51" s="67" t="n">
        <f aca="false">G51*3.8235866717</f>
        <v>77583131.1256385</v>
      </c>
      <c r="K51" s="9"/>
      <c r="L51" s="67"/>
      <c r="M51" s="67" t="n">
        <f aca="false">F51*2.511711692</f>
        <v>276302.472310921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23561073.8798621</v>
      </c>
      <c r="F52" s="157" t="n">
        <f aca="false">central_SIPA_income!I45</f>
        <v>110244.607239561</v>
      </c>
      <c r="G52" s="67" t="n">
        <f aca="false">E52-F52*0.7</f>
        <v>23483902.6547944</v>
      </c>
      <c r="H52" s="67"/>
      <c r="I52" s="67"/>
      <c r="J52" s="67" t="n">
        <f aca="false">G52*3.8235866717</f>
        <v>89792737.190372</v>
      </c>
      <c r="K52" s="9"/>
      <c r="L52" s="67"/>
      <c r="M52" s="67" t="n">
        <f aca="false">F52*2.511711692</f>
        <v>276902.668983553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23098229.633133</v>
      </c>
      <c r="F53" s="155" t="n">
        <f aca="false">central_SIPA_income!I46</f>
        <v>114535.44990069</v>
      </c>
      <c r="G53" s="8" t="n">
        <f aca="false">E53-F53*0.7</f>
        <v>23018054.8182025</v>
      </c>
      <c r="H53" s="8"/>
      <c r="I53" s="8"/>
      <c r="J53" s="8" t="n">
        <f aca="false">G53*3.8235866717</f>
        <v>88011527.6113391</v>
      </c>
      <c r="K53" s="6"/>
      <c r="L53" s="8"/>
      <c r="M53" s="8" t="n">
        <f aca="false">F53*2.511711692</f>
        <v>287680.028664043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26829741.5193452</v>
      </c>
      <c r="F54" s="157" t="n">
        <f aca="false">central_SIPA_income!I47</f>
        <v>113685.31629901</v>
      </c>
      <c r="G54" s="67" t="n">
        <f aca="false">E54-F54*0.7</f>
        <v>26750161.7979359</v>
      </c>
      <c r="H54" s="67"/>
      <c r="I54" s="67"/>
      <c r="J54" s="67" t="n">
        <f aca="false">G54*3.8235866717</f>
        <v>102281562.116406</v>
      </c>
      <c r="K54" s="9"/>
      <c r="L54" s="67"/>
      <c r="M54" s="67" t="n">
        <f aca="false">F54*2.511711692</f>
        <v>285544.738156942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23465656.5748644</v>
      </c>
      <c r="F55" s="157" t="n">
        <f aca="false">central_SIPA_income!I48</f>
        <v>110780.11173021</v>
      </c>
      <c r="G55" s="67" t="n">
        <f aca="false">E55-F55*0.7</f>
        <v>23388110.4966532</v>
      </c>
      <c r="H55" s="67"/>
      <c r="I55" s="67"/>
      <c r="J55" s="67" t="n">
        <f aca="false">G55*3.8235866717</f>
        <v>89426467.5712502</v>
      </c>
      <c r="K55" s="9"/>
      <c r="L55" s="67"/>
      <c r="M55" s="67" t="n">
        <f aca="false">F55*2.511711692</f>
        <v>278247.701873835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27487446.7995265</v>
      </c>
      <c r="F56" s="157" t="n">
        <f aca="false">central_SIPA_income!I49</f>
        <v>111398.58170366</v>
      </c>
      <c r="G56" s="67" t="n">
        <f aca="false">E56-F56*0.7</f>
        <v>27409467.7923339</v>
      </c>
      <c r="H56" s="67"/>
      <c r="I56" s="67"/>
      <c r="J56" s="67" t="n">
        <f aca="false">G56*3.8235866717</f>
        <v>104802475.729158</v>
      </c>
      <c r="K56" s="9"/>
      <c r="L56" s="67"/>
      <c r="M56" s="67" t="n">
        <f aca="false">F56*2.511711692</f>
        <v>279801.1201373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23731060.3864123</v>
      </c>
      <c r="F57" s="155" t="n">
        <f aca="false">central_SIPA_income!I50</f>
        <v>117286.09484076</v>
      </c>
      <c r="G57" s="8" t="n">
        <f aca="false">E57-F57*0.7</f>
        <v>23648960.1200238</v>
      </c>
      <c r="H57" s="8"/>
      <c r="I57" s="8"/>
      <c r="J57" s="8" t="n">
        <f aca="false">G57*3.8235866717</f>
        <v>90423848.7144877</v>
      </c>
      <c r="K57" s="6"/>
      <c r="L57" s="8"/>
      <c r="M57" s="8" t="n">
        <f aca="false">F57*2.511711692</f>
        <v>294588.855720558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27543921.6914764</v>
      </c>
      <c r="F58" s="157" t="n">
        <f aca="false">central_SIPA_income!I51</f>
        <v>116307.47802949</v>
      </c>
      <c r="G58" s="67" t="n">
        <f aca="false">E58-F58*0.7</f>
        <v>27462506.4568558</v>
      </c>
      <c r="H58" s="67"/>
      <c r="I58" s="67"/>
      <c r="J58" s="67" t="n">
        <f aca="false">G58*3.8235866717</f>
        <v>105005273.659909</v>
      </c>
      <c r="K58" s="9"/>
      <c r="L58" s="67"/>
      <c r="M58" s="67" t="n">
        <f aca="false">F58*2.511711692</f>
        <v>292130.852433703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24152477.8941996</v>
      </c>
      <c r="F59" s="157" t="n">
        <f aca="false">central_SIPA_income!I52</f>
        <v>117700.60340723</v>
      </c>
      <c r="G59" s="67" t="n">
        <f aca="false">E59-F59*0.7</f>
        <v>24070087.4718145</v>
      </c>
      <c r="H59" s="67"/>
      <c r="I59" s="67"/>
      <c r="J59" s="67" t="n">
        <f aca="false">G59*3.8235866717</f>
        <v>92034065.6438832</v>
      </c>
      <c r="K59" s="9"/>
      <c r="L59" s="67"/>
      <c r="M59" s="67" t="n">
        <f aca="false">F59*2.511711692</f>
        <v>295629.981733395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28016969.8666414</v>
      </c>
      <c r="F60" s="157" t="n">
        <f aca="false">central_SIPA_income!I53</f>
        <v>121875.05923777</v>
      </c>
      <c r="G60" s="67" t="n">
        <f aca="false">E60-F60*0.7</f>
        <v>27931657.325175</v>
      </c>
      <c r="H60" s="67"/>
      <c r="I60" s="67"/>
      <c r="J60" s="67" t="n">
        <f aca="false">G60*3.8235866717</f>
        <v>106799112.667031</v>
      </c>
      <c r="K60" s="9"/>
      <c r="L60" s="67"/>
      <c r="M60" s="67" t="n">
        <f aca="false">F60*2.511711692</f>
        <v>306115.0112507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24620748.6216062</v>
      </c>
      <c r="F61" s="155" t="n">
        <f aca="false">central_SIPA_income!I54</f>
        <v>120217.39905309</v>
      </c>
      <c r="G61" s="8" t="n">
        <f aca="false">E61-F61*0.7</f>
        <v>24536596.442269</v>
      </c>
      <c r="H61" s="8"/>
      <c r="I61" s="8"/>
      <c r="J61" s="8" t="n">
        <f aca="false">G61*3.8235866717</f>
        <v>93817803.1255415</v>
      </c>
      <c r="K61" s="6"/>
      <c r="L61" s="8"/>
      <c r="M61" s="8" t="n">
        <f aca="false">F61*2.511711692</f>
        <v>301951.446783476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28653704.0124606</v>
      </c>
      <c r="F62" s="157" t="n">
        <f aca="false">central_SIPA_income!I55</f>
        <v>119859.29450988</v>
      </c>
      <c r="G62" s="67" t="n">
        <f aca="false">E62-F62*0.7</f>
        <v>28569802.5063037</v>
      </c>
      <c r="H62" s="67"/>
      <c r="I62" s="67"/>
      <c r="J62" s="67" t="n">
        <f aca="false">G62*3.8235866717</f>
        <v>109239116.076204</v>
      </c>
      <c r="K62" s="9"/>
      <c r="L62" s="67"/>
      <c r="M62" s="67" t="n">
        <f aca="false">F62*2.511711692</f>
        <v>301051.991415337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25042090.7979513</v>
      </c>
      <c r="F63" s="157" t="n">
        <f aca="false">central_SIPA_income!I56</f>
        <v>119239.21427224</v>
      </c>
      <c r="G63" s="67" t="n">
        <f aca="false">E63-F63*0.7</f>
        <v>24958623.3479607</v>
      </c>
      <c r="H63" s="67"/>
      <c r="I63" s="67"/>
      <c r="J63" s="67" t="n">
        <f aca="false">G63*3.8235866717</f>
        <v>95431459.5772431</v>
      </c>
      <c r="K63" s="9"/>
      <c r="L63" s="67"/>
      <c r="M63" s="67" t="n">
        <f aca="false">F63*2.511711692</f>
        <v>299494.528632479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29430581.7445249</v>
      </c>
      <c r="F64" s="157" t="n">
        <f aca="false">central_SIPA_income!I57</f>
        <v>116701.24355035</v>
      </c>
      <c r="G64" s="67" t="n">
        <f aca="false">E64-F64*0.7</f>
        <v>29348890.8740397</v>
      </c>
      <c r="H64" s="67"/>
      <c r="I64" s="67"/>
      <c r="J64" s="67" t="n">
        <f aca="false">G64*3.8235866717</f>
        <v>112218027.975156</v>
      </c>
      <c r="K64" s="9"/>
      <c r="L64" s="67"/>
      <c r="M64" s="67" t="n">
        <f aca="false">F64*2.511711692</f>
        <v>293119.877896354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25851684.7686735</v>
      </c>
      <c r="F65" s="155" t="n">
        <f aca="false">central_SIPA_income!I58</f>
        <v>119669.8936121</v>
      </c>
      <c r="G65" s="8" t="n">
        <f aca="false">E65-F65*0.7</f>
        <v>25767915.843145</v>
      </c>
      <c r="H65" s="8"/>
      <c r="I65" s="8"/>
      <c r="J65" s="8" t="n">
        <f aca="false">G65*3.8235866717</f>
        <v>98525859.5753366</v>
      </c>
      <c r="K65" s="6"/>
      <c r="L65" s="8"/>
      <c r="M65" s="8" t="n">
        <f aca="false">F65*2.511711692</f>
        <v>300576.270965908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29853654.5118318</v>
      </c>
      <c r="F66" s="157" t="n">
        <f aca="false">central_SIPA_income!I59</f>
        <v>120529.14802172</v>
      </c>
      <c r="G66" s="67" t="n">
        <f aca="false">E66-F66*0.7</f>
        <v>29769284.1082166</v>
      </c>
      <c r="H66" s="67"/>
      <c r="I66" s="67"/>
      <c r="J66" s="67" t="n">
        <f aca="false">G66*3.8235866717</f>
        <v>113825437.942228</v>
      </c>
      <c r="K66" s="9"/>
      <c r="L66" s="67"/>
      <c r="M66" s="67" t="n">
        <f aca="false">F66*2.511711692</f>
        <v>302734.470312953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26067033.5396983</v>
      </c>
      <c r="F67" s="157" t="n">
        <f aca="false">central_SIPA_income!I60</f>
        <v>119331.70625559</v>
      </c>
      <c r="G67" s="67" t="n">
        <f aca="false">E67-F67*0.7</f>
        <v>25983501.3453194</v>
      </c>
      <c r="H67" s="67"/>
      <c r="I67" s="67"/>
      <c r="J67" s="67" t="n">
        <f aca="false">G67*3.8235866717</f>
        <v>99350169.4280622</v>
      </c>
      <c r="K67" s="9"/>
      <c r="L67" s="67"/>
      <c r="M67" s="67" t="n">
        <f aca="false">F67*2.511711692</f>
        <v>299726.841828475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30363296.6704329</v>
      </c>
      <c r="F68" s="157" t="n">
        <f aca="false">central_SIPA_income!I61</f>
        <v>120348.56541374</v>
      </c>
      <c r="G68" s="67" t="n">
        <f aca="false">E68-F68*0.7</f>
        <v>30279052.6746433</v>
      </c>
      <c r="H68" s="67"/>
      <c r="I68" s="67"/>
      <c r="J68" s="67" t="n">
        <f aca="false">G68*3.8235866717</f>
        <v>115774582.238468</v>
      </c>
      <c r="K68" s="9"/>
      <c r="L68" s="67"/>
      <c r="M68" s="67" t="n">
        <f aca="false">F68*2.511711692</f>
        <v>302280.898865118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26497413.5920687</v>
      </c>
      <c r="F69" s="155" t="n">
        <f aca="false">central_SIPA_income!I62</f>
        <v>123433.25609986</v>
      </c>
      <c r="G69" s="8" t="n">
        <f aca="false">E69-F69*0.7</f>
        <v>26411010.3127988</v>
      </c>
      <c r="H69" s="8"/>
      <c r="I69" s="8"/>
      <c r="J69" s="8" t="n">
        <f aca="false">G69*3.8235866717</f>
        <v>100984787.018149</v>
      </c>
      <c r="K69" s="6"/>
      <c r="L69" s="8"/>
      <c r="M69" s="8" t="n">
        <f aca="false">F69*2.511711692</f>
        <v>310028.752527649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30562767.875522</v>
      </c>
      <c r="F70" s="157" t="n">
        <f aca="false">central_SIPA_income!I63</f>
        <v>124492.42590122</v>
      </c>
      <c r="G70" s="67" t="n">
        <f aca="false">E70-F70*0.7</f>
        <v>30475623.1773911</v>
      </c>
      <c r="H70" s="67"/>
      <c r="I70" s="67"/>
      <c r="J70" s="67" t="n">
        <f aca="false">G70*3.8235866717</f>
        <v>116526186.592824</v>
      </c>
      <c r="K70" s="9"/>
      <c r="L70" s="67"/>
      <c r="M70" s="67" t="n">
        <f aca="false">F70*2.511711692</f>
        <v>312689.081701538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26834474.4340529</v>
      </c>
      <c r="F71" s="157" t="n">
        <f aca="false">central_SIPA_income!I64</f>
        <v>120537.36004301</v>
      </c>
      <c r="G71" s="67" t="n">
        <f aca="false">E71-F71*0.7</f>
        <v>26750098.2820228</v>
      </c>
      <c r="H71" s="67"/>
      <c r="I71" s="67"/>
      <c r="J71" s="67" t="n">
        <f aca="false">G71*3.8235866717</f>
        <v>102281319.257807</v>
      </c>
      <c r="K71" s="9"/>
      <c r="L71" s="67"/>
      <c r="M71" s="67" t="n">
        <f aca="false">F71*2.511711692</f>
        <v>302755.096542842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31083925.0046019</v>
      </c>
      <c r="F72" s="157" t="n">
        <f aca="false">central_SIPA_income!I65</f>
        <v>119018.2533597</v>
      </c>
      <c r="G72" s="67" t="n">
        <f aca="false">E72-F72*0.7</f>
        <v>31000612.2272501</v>
      </c>
      <c r="H72" s="67"/>
      <c r="I72" s="67"/>
      <c r="J72" s="67" t="n">
        <f aca="false">G72*3.8235866717</f>
        <v>118533527.726654</v>
      </c>
      <c r="K72" s="9"/>
      <c r="L72" s="67"/>
      <c r="M72" s="67" t="n">
        <f aca="false">F72*2.511711692</f>
        <v>298939.538524977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27125630.562466</v>
      </c>
      <c r="F73" s="155" t="n">
        <f aca="false">central_SIPA_income!I66</f>
        <v>124147.633771</v>
      </c>
      <c r="G73" s="8" t="n">
        <f aca="false">E73-F73*0.7</f>
        <v>27038727.2188263</v>
      </c>
      <c r="H73" s="8"/>
      <c r="I73" s="8"/>
      <c r="J73" s="8" t="n">
        <f aca="false">G73*3.8235866717</f>
        <v>103384917.013636</v>
      </c>
      <c r="K73" s="6"/>
      <c r="L73" s="8"/>
      <c r="M73" s="8" t="n">
        <f aca="false">F73*2.511711692</f>
        <v>311823.063276755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31303595.9004055</v>
      </c>
      <c r="F74" s="157" t="n">
        <f aca="false">central_SIPA_income!I67</f>
        <v>125233.745738</v>
      </c>
      <c r="G74" s="67" t="n">
        <f aca="false">E74-F74*0.7</f>
        <v>31215932.2783889</v>
      </c>
      <c r="H74" s="67"/>
      <c r="I74" s="67"/>
      <c r="J74" s="67" t="n">
        <f aca="false">G74*3.8235866717</f>
        <v>119356822.604338</v>
      </c>
      <c r="K74" s="9"/>
      <c r="L74" s="67"/>
      <c r="M74" s="67" t="n">
        <f aca="false">F74*2.511711692</f>
        <v>314551.06340309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27545412.2191115</v>
      </c>
      <c r="F75" s="157" t="n">
        <f aca="false">central_SIPA_income!I68</f>
        <v>129610.8846346</v>
      </c>
      <c r="G75" s="67" t="n">
        <f aca="false">E75-F75*0.7</f>
        <v>27454684.5998673</v>
      </c>
      <c r="H75" s="67"/>
      <c r="I75" s="67"/>
      <c r="J75" s="67" t="n">
        <f aca="false">G75*3.8235866717</f>
        <v>104975366.11178</v>
      </c>
      <c r="K75" s="9"/>
      <c r="L75" s="67"/>
      <c r="M75" s="67" t="n">
        <f aca="false">F75*2.511711692</f>
        <v>325545.174347188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31741988.2051155</v>
      </c>
      <c r="F76" s="157" t="n">
        <f aca="false">central_SIPA_income!I69</f>
        <v>130173.47093283</v>
      </c>
      <c r="G76" s="67" t="n">
        <f aca="false">E76-F76*0.7</f>
        <v>31650866.7754625</v>
      </c>
      <c r="H76" s="67"/>
      <c r="I76" s="67"/>
      <c r="J76" s="67" t="n">
        <f aca="false">G76*3.8235866717</f>
        <v>121019832.350411</v>
      </c>
      <c r="K76" s="9"/>
      <c r="L76" s="67"/>
      <c r="M76" s="67" t="n">
        <f aca="false">F76*2.511711692</f>
        <v>326958.228930211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27871903.7403214</v>
      </c>
      <c r="F77" s="155" t="n">
        <f aca="false">central_SIPA_income!I70</f>
        <v>128635.57848125</v>
      </c>
      <c r="G77" s="8" t="n">
        <f aca="false">E77-F77*0.7</f>
        <v>27781858.8353845</v>
      </c>
      <c r="H77" s="8"/>
      <c r="I77" s="8"/>
      <c r="J77" s="8" t="n">
        <f aca="false">G77*3.8235866717</f>
        <v>106226345.158027</v>
      </c>
      <c r="K77" s="6"/>
      <c r="L77" s="8"/>
      <c r="M77" s="8" t="n">
        <f aca="false">F77*2.511711692</f>
        <v>323095.486478539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32278398.9198603</v>
      </c>
      <c r="F78" s="157" t="n">
        <f aca="false">central_SIPA_income!I71</f>
        <v>129263.84865636</v>
      </c>
      <c r="G78" s="67" t="n">
        <f aca="false">E78-F78*0.7</f>
        <v>32187914.2258008</v>
      </c>
      <c r="H78" s="67"/>
      <c r="I78" s="67"/>
      <c r="J78" s="67" t="n">
        <f aca="false">G78*3.8235866717</f>
        <v>123073279.823595</v>
      </c>
      <c r="K78" s="9"/>
      <c r="L78" s="67"/>
      <c r="M78" s="67" t="n">
        <f aca="false">F78*2.511711692</f>
        <v>324673.520023098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28321085.2334414</v>
      </c>
      <c r="F79" s="157" t="n">
        <f aca="false">central_SIPA_income!I72</f>
        <v>127658.82276726</v>
      </c>
      <c r="G79" s="67" t="n">
        <f aca="false">E79-F79*0.7</f>
        <v>28231724.0575043</v>
      </c>
      <c r="H79" s="67"/>
      <c r="I79" s="67"/>
      <c r="J79" s="67" t="n">
        <f aca="false">G79*3.8235866717</f>
        <v>107946443.825386</v>
      </c>
      <c r="K79" s="9"/>
      <c r="L79" s="67"/>
      <c r="M79" s="67" t="n">
        <f aca="false">F79*2.511711692</f>
        <v>320642.157731483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32871518.0897515</v>
      </c>
      <c r="F80" s="157" t="n">
        <f aca="false">central_SIPA_income!I73</f>
        <v>125144.59097806</v>
      </c>
      <c r="G80" s="67" t="n">
        <f aca="false">E80-F80*0.7</f>
        <v>32783916.8760669</v>
      </c>
      <c r="H80" s="67"/>
      <c r="I80" s="67"/>
      <c r="J80" s="67" t="n">
        <f aca="false">G80*3.8235866717</f>
        <v>125352147.61345</v>
      </c>
      <c r="K80" s="9"/>
      <c r="L80" s="67"/>
      <c r="M80" s="67" t="n">
        <f aca="false">F80*2.511711692</f>
        <v>314327.132350151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28822680.6699892</v>
      </c>
      <c r="F81" s="155" t="n">
        <f aca="false">central_SIPA_income!I74</f>
        <v>125910.23859858</v>
      </c>
      <c r="G81" s="8" t="n">
        <f aca="false">E81-F81*0.7</f>
        <v>28734543.5029702</v>
      </c>
      <c r="H81" s="8"/>
      <c r="I81" s="8"/>
      <c r="J81" s="8" t="n">
        <f aca="false">G81*3.8235866717</f>
        <v>109869017.555341</v>
      </c>
      <c r="K81" s="6"/>
      <c r="L81" s="8"/>
      <c r="M81" s="8" t="n">
        <f aca="false">F81*2.511711692</f>
        <v>316250.218430563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33242873.8447928</v>
      </c>
      <c r="F82" s="157" t="n">
        <f aca="false">central_SIPA_income!I75</f>
        <v>126950.04231996</v>
      </c>
      <c r="G82" s="67" t="n">
        <f aca="false">E82-F82*0.7</f>
        <v>33154008.8151688</v>
      </c>
      <c r="H82" s="67"/>
      <c r="I82" s="67"/>
      <c r="J82" s="67" t="n">
        <f aca="false">G82*3.8235866717</f>
        <v>126767226.219104</v>
      </c>
      <c r="K82" s="9"/>
      <c r="L82" s="67"/>
      <c r="M82" s="67" t="n">
        <f aca="false">F82*2.511711692</f>
        <v>318861.905594938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29187080.0940583</v>
      </c>
      <c r="F83" s="157" t="n">
        <f aca="false">central_SIPA_income!I76</f>
        <v>125607.34391732</v>
      </c>
      <c r="G83" s="67" t="n">
        <f aca="false">E83-F83*0.7</f>
        <v>29099154.9533162</v>
      </c>
      <c r="H83" s="67"/>
      <c r="I83" s="67"/>
      <c r="J83" s="67" t="n">
        <f aca="false">G83*3.8235866717</f>
        <v>111263141.037233</v>
      </c>
      <c r="K83" s="9"/>
      <c r="L83" s="67"/>
      <c r="M83" s="67" t="n">
        <f aca="false">F83*2.511711692</f>
        <v>315489.434318198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33649253.6145279</v>
      </c>
      <c r="F84" s="157" t="n">
        <f aca="false">central_SIPA_income!I77</f>
        <v>125685.0499123</v>
      </c>
      <c r="G84" s="67" t="n">
        <f aca="false">E84-F84*0.7</f>
        <v>33561274.0795893</v>
      </c>
      <c r="H84" s="67"/>
      <c r="I84" s="67"/>
      <c r="J84" s="67" t="n">
        <f aca="false">G84*3.8235866717</f>
        <v>128324440.255988</v>
      </c>
      <c r="K84" s="9"/>
      <c r="L84" s="67"/>
      <c r="M84" s="67" t="n">
        <f aca="false">F84*2.511711692</f>
        <v>315684.609374327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29420070.9677655</v>
      </c>
      <c r="F85" s="155" t="n">
        <f aca="false">central_SIPA_income!I78</f>
        <v>125781.55593356</v>
      </c>
      <c r="G85" s="8" t="n">
        <f aca="false">E85-F85*0.7</f>
        <v>29332023.878612</v>
      </c>
      <c r="H85" s="8"/>
      <c r="I85" s="8"/>
      <c r="J85" s="8" t="n">
        <f aca="false">G85*3.8235866717</f>
        <v>112153535.556247</v>
      </c>
      <c r="K85" s="6"/>
      <c r="L85" s="8"/>
      <c r="M85" s="8" t="n">
        <f aca="false">F85*2.511711692</f>
        <v>315927.004676275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34074114.1741838</v>
      </c>
      <c r="F86" s="157" t="n">
        <f aca="false">central_SIPA_income!I79</f>
        <v>126304.08596746</v>
      </c>
      <c r="G86" s="67" t="n">
        <f aca="false">E86-F86*0.7</f>
        <v>33985701.3140066</v>
      </c>
      <c r="H86" s="67"/>
      <c r="I86" s="67"/>
      <c r="J86" s="67" t="n">
        <f aca="false">G86*3.8235866717</f>
        <v>129947274.572613</v>
      </c>
      <c r="K86" s="9"/>
      <c r="L86" s="67"/>
      <c r="M86" s="67" t="n">
        <f aca="false">F86*2.511711692</f>
        <v>317239.449471842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29797323.2319478</v>
      </c>
      <c r="F87" s="157" t="n">
        <f aca="false">central_SIPA_income!I80</f>
        <v>122163.31058235</v>
      </c>
      <c r="G87" s="67" t="n">
        <f aca="false">E87-F87*0.7</f>
        <v>29711808.9145402</v>
      </c>
      <c r="H87" s="67"/>
      <c r="I87" s="67"/>
      <c r="J87" s="67" t="n">
        <f aca="false">G87*3.8235866717</f>
        <v>113605676.557733</v>
      </c>
      <c r="K87" s="9"/>
      <c r="L87" s="67"/>
      <c r="M87" s="67" t="n">
        <f aca="false">F87*2.511711692</f>
        <v>306839.015523116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34371657.4784015</v>
      </c>
      <c r="F88" s="157" t="n">
        <f aca="false">central_SIPA_income!I81</f>
        <v>128978.16474064</v>
      </c>
      <c r="G88" s="67" t="n">
        <f aca="false">E88-F88*0.7</f>
        <v>34281372.763083</v>
      </c>
      <c r="H88" s="67"/>
      <c r="I88" s="67"/>
      <c r="J88" s="67" t="n">
        <f aca="false">G88*3.8235866717</f>
        <v>131077799.984504</v>
      </c>
      <c r="K88" s="9"/>
      <c r="L88" s="67"/>
      <c r="M88" s="67" t="n">
        <f aca="false">F88*2.511711692</f>
        <v>323955.964391768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29977684.5356562</v>
      </c>
      <c r="F89" s="155" t="n">
        <f aca="false">central_SIPA_income!I82</f>
        <v>126939.82826125</v>
      </c>
      <c r="G89" s="8" t="n">
        <f aca="false">E89-F89*0.7</f>
        <v>29888826.6558733</v>
      </c>
      <c r="H89" s="8"/>
      <c r="I89" s="8"/>
      <c r="J89" s="8" t="n">
        <f aca="false">G89*3.8235866717</f>
        <v>114282519.234149</v>
      </c>
      <c r="K89" s="6"/>
      <c r="L89" s="8"/>
      <c r="M89" s="8" t="n">
        <f aca="false">F89*2.511711692</f>
        <v>318836.250824254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34820323.1843153</v>
      </c>
      <c r="F90" s="157" t="n">
        <f aca="false">central_SIPA_income!I83</f>
        <v>126764.23189543</v>
      </c>
      <c r="G90" s="67" t="n">
        <f aca="false">E90-F90*0.7</f>
        <v>34731588.2219885</v>
      </c>
      <c r="H90" s="67"/>
      <c r="I90" s="67"/>
      <c r="J90" s="67" t="n">
        <f aca="false">G90*3.8235866717</f>
        <v>132799237.812568</v>
      </c>
      <c r="K90" s="9"/>
      <c r="L90" s="67"/>
      <c r="M90" s="67" t="n">
        <f aca="false">F90*2.511711692</f>
        <v>318395.203379151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30536999.697002</v>
      </c>
      <c r="F91" s="157" t="n">
        <f aca="false">central_SIPA_income!I84</f>
        <v>131234.47969625</v>
      </c>
      <c r="G91" s="67" t="n">
        <f aca="false">E91-F91*0.7</f>
        <v>30445135.5612146</v>
      </c>
      <c r="H91" s="67"/>
      <c r="I91" s="67"/>
      <c r="J91" s="67" t="n">
        <f aca="false">G91*3.8235866717</f>
        <v>116409614.54996</v>
      </c>
      <c r="K91" s="9"/>
      <c r="L91" s="67"/>
      <c r="M91" s="67" t="n">
        <f aca="false">F91*2.511711692</f>
        <v>329623.177046608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35486908.6135192</v>
      </c>
      <c r="F92" s="157" t="n">
        <f aca="false">central_SIPA_income!I85</f>
        <v>131501.04642895</v>
      </c>
      <c r="G92" s="67" t="n">
        <f aca="false">E92-F92*0.7</f>
        <v>35394857.8810189</v>
      </c>
      <c r="H92" s="67"/>
      <c r="I92" s="67"/>
      <c r="J92" s="67" t="n">
        <f aca="false">G92*3.8235866717</f>
        <v>135335306.84058</v>
      </c>
      <c r="K92" s="9"/>
      <c r="L92" s="67"/>
      <c r="M92" s="67" t="n">
        <f aca="false">F92*2.511711692</f>
        <v>330292.715825829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30981192.4812932</v>
      </c>
      <c r="F93" s="155" t="n">
        <f aca="false">central_SIPA_income!I86</f>
        <v>131931.67537996</v>
      </c>
      <c r="G93" s="8" t="n">
        <f aca="false">E93-F93*0.7</f>
        <v>30888840.3085272</v>
      </c>
      <c r="H93" s="8"/>
      <c r="I93" s="8"/>
      <c r="J93" s="8" t="n">
        <f aca="false">G93*3.8235866717</f>
        <v>118106158.107954</v>
      </c>
      <c r="K93" s="6"/>
      <c r="L93" s="8"/>
      <c r="M93" s="8" t="n">
        <f aca="false">F93*2.511711692</f>
        <v>331374.331596994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36022485.893748</v>
      </c>
      <c r="F94" s="157" t="n">
        <f aca="false">central_SIPA_income!I87</f>
        <v>126584.00213403</v>
      </c>
      <c r="G94" s="67" t="n">
        <f aca="false">E94-F94*0.7</f>
        <v>35933877.0922542</v>
      </c>
      <c r="H94" s="67"/>
      <c r="I94" s="67"/>
      <c r="J94" s="67" t="n">
        <f aca="false">G94*3.8235866717</f>
        <v>137396293.512449</v>
      </c>
      <c r="K94" s="9"/>
      <c r="L94" s="67"/>
      <c r="M94" s="67" t="n">
        <f aca="false">F94*2.511711692</f>
        <v>317942.518180196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31622586.7460879</v>
      </c>
      <c r="F95" s="157" t="n">
        <f aca="false">central_SIPA_income!I88</f>
        <v>130001.59601362</v>
      </c>
      <c r="G95" s="67" t="n">
        <f aca="false">E95-F95*0.7</f>
        <v>31531585.6288784</v>
      </c>
      <c r="H95" s="67"/>
      <c r="I95" s="67"/>
      <c r="J95" s="67" t="n">
        <f aca="false">G95*3.8235866717</f>
        <v>120563750.548147</v>
      </c>
      <c r="K95" s="9"/>
      <c r="L95" s="67"/>
      <c r="M95" s="67" t="n">
        <f aca="false">F95*2.511711692</f>
        <v>326526.52868607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36564581.1502497</v>
      </c>
      <c r="F96" s="157" t="n">
        <f aca="false">central_SIPA_income!I89</f>
        <v>125380.62760045</v>
      </c>
      <c r="G96" s="67" t="n">
        <f aca="false">E96-F96*0.7</f>
        <v>36476814.7109294</v>
      </c>
      <c r="H96" s="67"/>
      <c r="I96" s="67"/>
      <c r="J96" s="67" t="n">
        <f aca="false">G96*3.8235866717</f>
        <v>139472262.55478</v>
      </c>
      <c r="K96" s="9"/>
      <c r="L96" s="67"/>
      <c r="M96" s="67" t="n">
        <f aca="false">F96*2.511711692</f>
        <v>314919.988294348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31854803.5180518</v>
      </c>
      <c r="F97" s="155" t="n">
        <f aca="false">central_SIPA_income!I90</f>
        <v>129543.19129719</v>
      </c>
      <c r="G97" s="8" t="n">
        <f aca="false">E97-F97*0.7</f>
        <v>31764123.2841438</v>
      </c>
      <c r="H97" s="8"/>
      <c r="I97" s="8"/>
      <c r="J97" s="8" t="n">
        <f aca="false">G97*3.8235866717</f>
        <v>121452878.427488</v>
      </c>
      <c r="K97" s="6"/>
      <c r="L97" s="8"/>
      <c r="M97" s="8" t="n">
        <f aca="false">F97*2.511711692</f>
        <v>325375.148200145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36847062.3278676</v>
      </c>
      <c r="F98" s="157" t="n">
        <f aca="false">central_SIPA_income!I91</f>
        <v>130287.80906367</v>
      </c>
      <c r="G98" s="67" t="n">
        <f aca="false">E98-F98*0.7</f>
        <v>36755860.861523</v>
      </c>
      <c r="H98" s="67"/>
      <c r="I98" s="67"/>
      <c r="J98" s="67" t="n">
        <f aca="false">G98*3.8235866717</f>
        <v>140539219.696979</v>
      </c>
      <c r="K98" s="9"/>
      <c r="L98" s="67"/>
      <c r="M98" s="67" t="n">
        <f aca="false">F98*2.511711692</f>
        <v>327245.413350284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32280821.8528001</v>
      </c>
      <c r="F99" s="157" t="n">
        <f aca="false">central_SIPA_income!I92</f>
        <v>136281.84865351</v>
      </c>
      <c r="G99" s="67" t="n">
        <f aca="false">E99-F99*0.7</f>
        <v>32185424.5587426</v>
      </c>
      <c r="H99" s="67"/>
      <c r="I99" s="67"/>
      <c r="J99" s="67" t="n">
        <f aca="false">G99*3.8235866717</f>
        <v>123063760.365814</v>
      </c>
      <c r="K99" s="9"/>
      <c r="L99" s="67"/>
      <c r="M99" s="67" t="n">
        <f aca="false">F99*2.511711692</f>
        <v>342300.712670396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37494895.8059073</v>
      </c>
      <c r="F100" s="157" t="n">
        <f aca="false">central_SIPA_income!I93</f>
        <v>129215.48551148</v>
      </c>
      <c r="G100" s="67" t="n">
        <f aca="false">E100-F100*0.7</f>
        <v>37404444.9660493</v>
      </c>
      <c r="H100" s="67"/>
      <c r="I100" s="67"/>
      <c r="J100" s="67" t="n">
        <f aca="false">G100*3.8235866717</f>
        <v>143019137.234522</v>
      </c>
      <c r="K100" s="9"/>
      <c r="L100" s="67"/>
      <c r="M100" s="67" t="n">
        <f aca="false">F100*2.511711692</f>
        <v>324552.045746641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32865342.0949112</v>
      </c>
      <c r="F101" s="155" t="n">
        <f aca="false">central_SIPA_income!I94</f>
        <v>133109.27036603</v>
      </c>
      <c r="G101" s="8" t="n">
        <f aca="false">E101-F101*0.7</f>
        <v>32772165.605655</v>
      </c>
      <c r="H101" s="8"/>
      <c r="I101" s="8"/>
      <c r="J101" s="8" t="n">
        <f aca="false">G101*3.8235866717</f>
        <v>125307215.612528</v>
      </c>
      <c r="K101" s="6"/>
      <c r="L101" s="8"/>
      <c r="M101" s="8" t="n">
        <f aca="false">F101*2.511711692</f>
        <v>334332.110691947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37908693.892375</v>
      </c>
      <c r="F102" s="157" t="n">
        <f aca="false">central_SIPA_income!I95</f>
        <v>130477.61175227</v>
      </c>
      <c r="G102" s="67" t="n">
        <f aca="false">E102-F102*0.7</f>
        <v>37817359.5641484</v>
      </c>
      <c r="H102" s="67"/>
      <c r="I102" s="67"/>
      <c r="J102" s="67" t="n">
        <f aca="false">G102*3.8235866717</f>
        <v>144597951.988364</v>
      </c>
      <c r="K102" s="9"/>
      <c r="L102" s="67"/>
      <c r="M102" s="67" t="n">
        <f aca="false">F102*2.511711692</f>
        <v>327722.142982413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33156270.656166</v>
      </c>
      <c r="F103" s="157" t="n">
        <f aca="false">central_SIPA_income!I96</f>
        <v>132618.81900781</v>
      </c>
      <c r="G103" s="67" t="n">
        <f aca="false">E103-F103*0.7</f>
        <v>33063437.4828605</v>
      </c>
      <c r="H103" s="67"/>
      <c r="I103" s="67"/>
      <c r="J103" s="67" t="n">
        <f aca="false">G103*3.8235866717</f>
        <v>126420918.880052</v>
      </c>
      <c r="K103" s="9"/>
      <c r="L103" s="67"/>
      <c r="M103" s="67" t="n">
        <f aca="false">F103*2.511711692</f>
        <v>333100.238281148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38304283.2248183</v>
      </c>
      <c r="F104" s="157" t="n">
        <f aca="false">central_SIPA_income!I97</f>
        <v>138473.06266295</v>
      </c>
      <c r="G104" s="67" t="n">
        <f aca="false">E104-F104*0.7</f>
        <v>38207352.0809542</v>
      </c>
      <c r="H104" s="67"/>
      <c r="I104" s="67"/>
      <c r="J104" s="67" t="n">
        <f aca="false">G104*3.8235866717</f>
        <v>146089122.177686</v>
      </c>
      <c r="K104" s="9"/>
      <c r="L104" s="67"/>
      <c r="M104" s="67" t="n">
        <f aca="false">F104*2.511711692</f>
        <v>347804.41051758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33269081.4676344</v>
      </c>
      <c r="F105" s="155" t="n">
        <f aca="false">central_SIPA_income!I98</f>
        <v>142466.10859215</v>
      </c>
      <c r="G105" s="8" t="n">
        <f aca="false">E105-F105*0.7</f>
        <v>33169355.1916199</v>
      </c>
      <c r="H105" s="8"/>
      <c r="I105" s="8"/>
      <c r="J105" s="8" t="n">
        <f aca="false">G105*3.8235866717</f>
        <v>126825904.419561</v>
      </c>
      <c r="K105" s="6"/>
      <c r="L105" s="8"/>
      <c r="M105" s="8" t="n">
        <f aca="false">F105*2.511711692</f>
        <v>357833.790664645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38373310.1608647</v>
      </c>
      <c r="F106" s="157" t="n">
        <f aca="false">central_SIPA_income!I99</f>
        <v>138510.0157553</v>
      </c>
      <c r="G106" s="67" t="n">
        <f aca="false">E106-F106*0.7</f>
        <v>38276353.149836</v>
      </c>
      <c r="H106" s="67"/>
      <c r="I106" s="67"/>
      <c r="J106" s="67" t="n">
        <f aca="false">G106*3.8235866717</f>
        <v>146352953.744995</v>
      </c>
      <c r="K106" s="9"/>
      <c r="L106" s="67"/>
      <c r="M106" s="67" t="n">
        <f aca="false">F106*2.511711692</f>
        <v>347897.226031691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33826234.0096446</v>
      </c>
      <c r="F107" s="157" t="n">
        <f aca="false">central_SIPA_income!I100</f>
        <v>136731.52051337</v>
      </c>
      <c r="G107" s="67" t="n">
        <f aca="false">E107-F107*0.7</f>
        <v>33730521.9452852</v>
      </c>
      <c r="H107" s="67"/>
      <c r="I107" s="67"/>
      <c r="J107" s="67" t="n">
        <f aca="false">G107*3.8235866717</f>
        <v>128971574.139477</v>
      </c>
      <c r="K107" s="9"/>
      <c r="L107" s="67"/>
      <c r="M107" s="67" t="n">
        <f aca="false">F107*2.511711692</f>
        <v>343430.158738369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38796920.8653032</v>
      </c>
      <c r="F108" s="157" t="n">
        <f aca="false">central_SIPA_income!I101</f>
        <v>140754.47455121</v>
      </c>
      <c r="G108" s="67" t="n">
        <f aca="false">E108-F108*0.7</f>
        <v>38698392.7331174</v>
      </c>
      <c r="H108" s="67"/>
      <c r="I108" s="67"/>
      <c r="J108" s="67" t="n">
        <f aca="false">G108*3.8235866717</f>
        <v>147966658.67056</v>
      </c>
      <c r="K108" s="9"/>
      <c r="L108" s="67"/>
      <c r="M108" s="67" t="n">
        <f aca="false">F108*2.511711692</f>
        <v>353534.659431591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33939222.7938692</v>
      </c>
      <c r="F109" s="155" t="n">
        <f aca="false">central_SIPA_income!I102</f>
        <v>139466.01131948</v>
      </c>
      <c r="G109" s="8" t="n">
        <f aca="false">E109-F109*0.7</f>
        <v>33841596.5859456</v>
      </c>
      <c r="H109" s="8"/>
      <c r="I109" s="8"/>
      <c r="J109" s="8" t="n">
        <f aca="false">G109*3.8235866717</f>
        <v>129396277.65507</v>
      </c>
      <c r="K109" s="6"/>
      <c r="L109" s="8"/>
      <c r="M109" s="8" t="n">
        <f aca="false">F109*2.511711692</f>
        <v>350298.411267742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39310251.0608488</v>
      </c>
      <c r="F110" s="157" t="n">
        <f aca="false">central_SIPA_income!I103</f>
        <v>137549.33816782</v>
      </c>
      <c r="G110" s="67" t="n">
        <f aca="false">E110-F110*0.7</f>
        <v>39213966.5241313</v>
      </c>
      <c r="H110" s="67"/>
      <c r="I110" s="67"/>
      <c r="J110" s="67" t="n">
        <f aca="false">G110*3.8235866717</f>
        <v>149937999.746159</v>
      </c>
      <c r="K110" s="9"/>
      <c r="L110" s="67"/>
      <c r="M110" s="67" t="n">
        <f aca="false">F110*2.511711692</f>
        <v>345484.280902975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34373233.4700357</v>
      </c>
      <c r="F111" s="157" t="n">
        <f aca="false">central_SIPA_income!I104</f>
        <v>139125.98055116</v>
      </c>
      <c r="G111" s="67" t="n">
        <f aca="false">E111-F111*0.7</f>
        <v>34275845.2836499</v>
      </c>
      <c r="H111" s="67"/>
      <c r="I111" s="67"/>
      <c r="J111" s="67" t="n">
        <f aca="false">G111*3.8235866717</f>
        <v>131056665.187815</v>
      </c>
      <c r="K111" s="9"/>
      <c r="L111" s="67"/>
      <c r="M111" s="67" t="n">
        <f aca="false">F111*2.511711692</f>
        <v>349444.352011313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39501952.4512421</v>
      </c>
      <c r="F112" s="157" t="n">
        <f aca="false">central_SIPA_income!I105</f>
        <v>142890.90258027</v>
      </c>
      <c r="G112" s="67" t="n">
        <f aca="false">E112-F112*0.7</f>
        <v>39401928.8194359</v>
      </c>
      <c r="H112" s="67"/>
      <c r="I112" s="67"/>
      <c r="J112" s="67" t="n">
        <f aca="false">G112*3.8235866717</f>
        <v>150656689.873267</v>
      </c>
      <c r="K112" s="9"/>
      <c r="L112" s="67"/>
      <c r="M112" s="67" t="n">
        <f aca="false">F112*2.511711692</f>
        <v>358900.750691297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306" activePane="bottomRight" state="frozen"/>
      <selection pane="topLeft" activeCell="A1" activeCellId="0" sqref="A1"/>
      <selection pane="topRight" activeCell="C1" activeCellId="0" sqref="C1"/>
      <selection pane="bottomLeft" activeCell="A306" activeCellId="0" sqref="A306"/>
      <selection pane="bottomRight" activeCell="D319" activeCellId="0" sqref="D319"/>
    </sheetView>
  </sheetViews>
  <sheetFormatPr defaultColWidth="9.1914062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207</v>
      </c>
      <c r="F1" s="162" t="s">
        <v>208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209</v>
      </c>
      <c r="B2" s="142" t="s">
        <v>179</v>
      </c>
      <c r="C2" s="142" t="s">
        <v>180</v>
      </c>
      <c r="D2" s="142" t="s">
        <v>210</v>
      </c>
      <c r="E2" s="144" t="s">
        <v>211</v>
      </c>
      <c r="F2" s="144" t="s">
        <v>212</v>
      </c>
      <c r="G2" s="142" t="s">
        <v>213</v>
      </c>
      <c r="H2" s="142" t="s">
        <v>214</v>
      </c>
      <c r="I2" s="142" t="s">
        <v>215</v>
      </c>
      <c r="J2" s="142" t="s">
        <v>216</v>
      </c>
      <c r="K2" s="142" t="s">
        <v>217</v>
      </c>
      <c r="L2" s="142" t="s">
        <v>218</v>
      </c>
      <c r="M2" s="145" t="s">
        <v>219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220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221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222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19425279.3963776</v>
      </c>
      <c r="F21" s="155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22128007.929654</v>
      </c>
      <c r="F22" s="157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18144968.4047922</v>
      </c>
      <c r="F23" s="157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19836641.3035061</v>
      </c>
      <c r="F24" s="157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15838280.4823216</v>
      </c>
      <c r="F25" s="155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18778360.1188109</v>
      </c>
      <c r="F26" s="157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15860188.8718915</v>
      </c>
      <c r="F27" s="157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18033810.2682384</v>
      </c>
      <c r="F28" s="157" t="n">
        <f aca="false">low_SIPA_income!I21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16519043.637939</v>
      </c>
      <c r="F29" s="155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19050004.7322574</v>
      </c>
      <c r="F30" s="157" t="n">
        <f aca="false">low_SIPA_income!I23</f>
        <v>92598.769380318</v>
      </c>
      <c r="G30" s="67" t="n">
        <f aca="false">E30-F30*0.7</f>
        <v>18985185.5936912</v>
      </c>
      <c r="H30" s="67"/>
      <c r="I30" s="67"/>
      <c r="J30" s="67" t="n">
        <f aca="false">G30*3.8235866717</f>
        <v>72591502.5957886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16236319.7715488</v>
      </c>
      <c r="F31" s="157" t="n">
        <f aca="false">low_SIPA_income!I24</f>
        <v>90774.8361162301</v>
      </c>
      <c r="G31" s="67" t="n">
        <f aca="false">E31-F31*0.7</f>
        <v>16172777.3862674</v>
      </c>
      <c r="H31" s="67"/>
      <c r="I31" s="67"/>
      <c r="J31" s="67" t="n">
        <f aca="false">G31*3.8235866717</f>
        <v>61838016.0585032</v>
      </c>
      <c r="K31" s="9"/>
      <c r="L31" s="67"/>
      <c r="M31" s="67" t="n">
        <f aca="false">F31*2.511711692</f>
        <v>228000.217212519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19087619.6995245</v>
      </c>
      <c r="F32" s="157" t="n">
        <f aca="false">low_SIPA_income!I25</f>
        <v>94669.1285092297</v>
      </c>
      <c r="G32" s="67" t="n">
        <f aca="false">E32-F32*0.7</f>
        <v>19021351.309568</v>
      </c>
      <c r="H32" s="67"/>
      <c r="I32" s="67"/>
      <c r="J32" s="67" t="n">
        <f aca="false">G32*3.8235866717</f>
        <v>72729785.3449875</v>
      </c>
      <c r="K32" s="9"/>
      <c r="L32" s="67"/>
      <c r="M32" s="67" t="n">
        <f aca="false">F32*2.511711692</f>
        <v>237781.556948083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16789435.2698093</v>
      </c>
      <c r="F33" s="155" t="n">
        <f aca="false">low_SIPA_income!I26</f>
        <v>99285.5143060623</v>
      </c>
      <c r="G33" s="8" t="n">
        <f aca="false">E33-F33*0.7</f>
        <v>16719935.409795</v>
      </c>
      <c r="H33" s="8"/>
      <c r="I33" s="8"/>
      <c r="J33" s="8" t="n">
        <f aca="false">G33*3.8235866717</f>
        <v>63930122.1845771</v>
      </c>
      <c r="K33" s="6"/>
      <c r="L33" s="8"/>
      <c r="M33" s="8" t="n">
        <f aca="false">F33*2.511711692</f>
        <v>249376.58712877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19763938.110754</v>
      </c>
      <c r="F34" s="157" t="n">
        <f aca="false">low_SIPA_income!I27</f>
        <v>98355.0462688824</v>
      </c>
      <c r="G34" s="67" t="n">
        <f aca="false">E34-F34*0.7</f>
        <v>19695089.5783657</v>
      </c>
      <c r="H34" s="67"/>
      <c r="I34" s="67"/>
      <c r="J34" s="67" t="n">
        <f aca="false">G34*3.8235866717</f>
        <v>75305882.0097768</v>
      </c>
      <c r="K34" s="9"/>
      <c r="L34" s="67"/>
      <c r="M34" s="67" t="n">
        <f aca="false">F34*2.511711692</f>
        <v>247039.519680753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17331101.2093869</v>
      </c>
      <c r="F35" s="157" t="n">
        <f aca="false">low_SIPA_income!I28</f>
        <v>104568.954388694</v>
      </c>
      <c r="G35" s="67" t="n">
        <f aca="false">E35-F35*0.7</f>
        <v>17257902.9413148</v>
      </c>
      <c r="H35" s="67"/>
      <c r="I35" s="67"/>
      <c r="J35" s="67" t="n">
        <f aca="false">G35*3.8235866717</f>
        <v>65987087.6679034</v>
      </c>
      <c r="K35" s="9"/>
      <c r="L35" s="67"/>
      <c r="M35" s="67" t="n">
        <f aca="false">F35*2.511711692</f>
        <v>262647.065358298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20434278.2537193</v>
      </c>
      <c r="F36" s="157" t="n">
        <f aca="false">low_SIPA_income!I29</f>
        <v>102875.438217694</v>
      </c>
      <c r="G36" s="67" t="n">
        <f aca="false">E36-F36*0.7</f>
        <v>20362265.4469669</v>
      </c>
      <c r="H36" s="67"/>
      <c r="I36" s="67"/>
      <c r="J36" s="67" t="n">
        <f aca="false">G36*3.8235866717</f>
        <v>77856886.7686402</v>
      </c>
      <c r="K36" s="9"/>
      <c r="L36" s="67"/>
      <c r="M36" s="67" t="n">
        <f aca="false">F36*2.511711692</f>
        <v>258393.440991006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17748972.113681</v>
      </c>
      <c r="F37" s="155" t="n">
        <f aca="false">low_SIPA_income!I30</f>
        <v>109050.790580654</v>
      </c>
      <c r="G37" s="8" t="n">
        <f aca="false">E37-F37*0.7</f>
        <v>17672636.5602746</v>
      </c>
      <c r="H37" s="8"/>
      <c r="I37" s="8"/>
      <c r="J37" s="8" t="n">
        <f aca="false">G37*3.8235866717</f>
        <v>67572857.6056641</v>
      </c>
      <c r="K37" s="6"/>
      <c r="L37" s="8"/>
      <c r="M37" s="8" t="n">
        <f aca="false">F37*2.511711692</f>
        <v>273904.145723271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20800003.3466193</v>
      </c>
      <c r="F38" s="157" t="n">
        <f aca="false">low_SIPA_income!I31</f>
        <v>102121.976815555</v>
      </c>
      <c r="G38" s="67" t="n">
        <f aca="false">E38-F38*0.7</f>
        <v>20728517.9628484</v>
      </c>
      <c r="H38" s="67"/>
      <c r="I38" s="67"/>
      <c r="J38" s="67" t="n">
        <f aca="false">G38*3.8235866717</f>
        <v>79257285.0068411</v>
      </c>
      <c r="K38" s="9"/>
      <c r="L38" s="67"/>
      <c r="M38" s="67" t="n">
        <f aca="false">F38*2.511711692</f>
        <v>256500.963177782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18147878.411629</v>
      </c>
      <c r="F39" s="157" t="n">
        <f aca="false">low_SIPA_income!I32</f>
        <v>108525.301084165</v>
      </c>
      <c r="G39" s="67" t="n">
        <f aca="false">E39-F39*0.7</f>
        <v>18071910.7008701</v>
      </c>
      <c r="H39" s="67"/>
      <c r="I39" s="67"/>
      <c r="J39" s="67" t="n">
        <f aca="false">G39*3.8235866717</f>
        <v>69099516.8879994</v>
      </c>
      <c r="K39" s="9"/>
      <c r="L39" s="67"/>
      <c r="M39" s="67" t="n">
        <f aca="false">F39*2.511711692</f>
        <v>272584.267610919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21444896.9053833</v>
      </c>
      <c r="F40" s="157" t="n">
        <f aca="false">low_SIPA_income!I33</f>
        <v>102351.711886801</v>
      </c>
      <c r="G40" s="67" t="n">
        <f aca="false">E40-F40*0.7</f>
        <v>21373250.7070626</v>
      </c>
      <c r="H40" s="67"/>
      <c r="I40" s="67"/>
      <c r="J40" s="67" t="n">
        <f aca="false">G40*3.8235866717</f>
        <v>81722476.5344271</v>
      </c>
      <c r="K40" s="9"/>
      <c r="L40" s="67"/>
      <c r="M40" s="67" t="n">
        <f aca="false">F40*2.511711692</f>
        <v>257077.991442294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18693920.0081117</v>
      </c>
      <c r="F41" s="155" t="n">
        <f aca="false">low_SIPA_income!I34</f>
        <v>107649.449746124</v>
      </c>
      <c r="G41" s="8" t="n">
        <f aca="false">E41-F41*0.7</f>
        <v>18618565.3932894</v>
      </c>
      <c r="H41" s="8"/>
      <c r="I41" s="8"/>
      <c r="J41" s="8" t="n">
        <f aca="false">G41*3.8235866717</f>
        <v>71189698.4839562</v>
      </c>
      <c r="K41" s="6"/>
      <c r="L41" s="8"/>
      <c r="M41" s="8" t="n">
        <f aca="false">F41*2.511711692</f>
        <v>270384.381564705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21707405.4696724</v>
      </c>
      <c r="F42" s="157" t="n">
        <f aca="false">low_SIPA_income!I35</f>
        <v>104832.827950231</v>
      </c>
      <c r="G42" s="67" t="n">
        <f aca="false">E42-F42*0.7</f>
        <v>21634022.4901072</v>
      </c>
      <c r="H42" s="67"/>
      <c r="I42" s="67"/>
      <c r="J42" s="67" t="n">
        <f aca="false">G42*3.8235866717</f>
        <v>82719560.0484321</v>
      </c>
      <c r="K42" s="9"/>
      <c r="L42" s="67"/>
      <c r="M42" s="67" t="n">
        <f aca="false">F42*2.511711692</f>
        <v>263309.83966802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19033300.2184476</v>
      </c>
      <c r="F43" s="157" t="n">
        <f aca="false">low_SIPA_income!I36</f>
        <v>111566.909604875</v>
      </c>
      <c r="G43" s="67" t="n">
        <f aca="false">E43-F43*0.7</f>
        <v>18955203.3817242</v>
      </c>
      <c r="H43" s="67"/>
      <c r="I43" s="67"/>
      <c r="J43" s="67" t="n">
        <f aca="false">G43*3.8235866717</f>
        <v>72476863.0097233</v>
      </c>
      <c r="K43" s="9"/>
      <c r="L43" s="67"/>
      <c r="M43" s="67" t="n">
        <f aca="false">F43*2.511711692</f>
        <v>280223.911294872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22361169.5984533</v>
      </c>
      <c r="F44" s="157" t="n">
        <f aca="false">low_SIPA_income!I37</f>
        <v>105724.06727743</v>
      </c>
      <c r="G44" s="67" t="n">
        <f aca="false">E44-F44*0.7</f>
        <v>22287162.7513591</v>
      </c>
      <c r="H44" s="67"/>
      <c r="I44" s="67"/>
      <c r="J44" s="67" t="n">
        <f aca="false">G44*3.8235866717</f>
        <v>85216898.4461054</v>
      </c>
      <c r="K44" s="9"/>
      <c r="L44" s="67"/>
      <c r="M44" s="67" t="n">
        <f aca="false">F44*2.511711692</f>
        <v>265548.375906514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19499246.0779307</v>
      </c>
      <c r="F45" s="155" t="n">
        <f aca="false">low_SIPA_income!I38</f>
        <v>107947.040607065</v>
      </c>
      <c r="G45" s="8" t="n">
        <f aca="false">E45-F45*0.7</f>
        <v>19423683.1495058</v>
      </c>
      <c r="H45" s="8"/>
      <c r="I45" s="8"/>
      <c r="J45" s="8" t="n">
        <f aca="false">G45*3.8235866717</f>
        <v>74268136.0057742</v>
      </c>
      <c r="K45" s="6"/>
      <c r="L45" s="8"/>
      <c r="M45" s="8" t="n">
        <f aca="false">F45*2.511711692</f>
        <v>271131.844009563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22902439.1115082</v>
      </c>
      <c r="F46" s="157" t="n">
        <f aca="false">low_SIPA_income!I39</f>
        <v>106227.965209711</v>
      </c>
      <c r="G46" s="67" t="n">
        <f aca="false">E46-F46*0.7</f>
        <v>22828079.5358614</v>
      </c>
      <c r="H46" s="67"/>
      <c r="I46" s="67"/>
      <c r="J46" s="67" t="n">
        <f aca="false">G46*3.8235866717</f>
        <v>87285140.6538273</v>
      </c>
      <c r="K46" s="9"/>
      <c r="L46" s="67"/>
      <c r="M46" s="67" t="n">
        <f aca="false">F46*2.511711692</f>
        <v>266814.022234601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19941544.6458231</v>
      </c>
      <c r="F47" s="157" t="n">
        <f aca="false">low_SIPA_income!I40</f>
        <v>109831.671672277</v>
      </c>
      <c r="G47" s="67" t="n">
        <f aca="false">E47-F47*0.7</f>
        <v>19864662.4756525</v>
      </c>
      <c r="H47" s="67"/>
      <c r="I47" s="67"/>
      <c r="J47" s="67" t="n">
        <f aca="false">G47*3.8235866717</f>
        <v>75954258.6797242</v>
      </c>
      <c r="K47" s="9"/>
      <c r="L47" s="67"/>
      <c r="M47" s="67" t="n">
        <f aca="false">F47*2.511711692</f>
        <v>275865.493891162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23099091.8931264</v>
      </c>
      <c r="F48" s="157" t="n">
        <f aca="false">low_SIPA_income!I41</f>
        <v>108659.564373599</v>
      </c>
      <c r="G48" s="67" t="n">
        <f aca="false">E48-F48*0.7</f>
        <v>23023030.1980649</v>
      </c>
      <c r="H48" s="67"/>
      <c r="I48" s="67"/>
      <c r="J48" s="67" t="n">
        <f aca="false">G48*3.8235866717</f>
        <v>88030551.4074677</v>
      </c>
      <c r="K48" s="9"/>
      <c r="L48" s="67"/>
      <c r="M48" s="67" t="n">
        <f aca="false">F48*2.511711692</f>
        <v>272921.498284795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20203079.054946</v>
      </c>
      <c r="F49" s="155" t="n">
        <f aca="false">low_SIPA_income!I42</f>
        <v>111773.521116149</v>
      </c>
      <c r="G49" s="8" t="n">
        <f aca="false">E49-F49*0.7</f>
        <v>20124837.5901647</v>
      </c>
      <c r="H49" s="8"/>
      <c r="I49" s="8"/>
      <c r="J49" s="8" t="n">
        <f aca="false">G49*3.8235866717</f>
        <v>76949060.7798809</v>
      </c>
      <c r="K49" s="6"/>
      <c r="L49" s="8"/>
      <c r="M49" s="8" t="n">
        <f aca="false">F49*2.511711692</f>
        <v>280742.859843441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23505070.0405014</v>
      </c>
      <c r="F50" s="157" t="n">
        <f aca="false">low_SIPA_income!I43</f>
        <v>111850.626712563</v>
      </c>
      <c r="G50" s="67" t="n">
        <f aca="false">E50-F50*0.7</f>
        <v>23426774.6018026</v>
      </c>
      <c r="H50" s="67"/>
      <c r="I50" s="67"/>
      <c r="J50" s="67" t="n">
        <f aca="false">G50*3.8235866717</f>
        <v>89574303.1283727</v>
      </c>
      <c r="K50" s="9"/>
      <c r="L50" s="67"/>
      <c r="M50" s="67" t="n">
        <f aca="false">F50*2.511711692</f>
        <v>280936.526871471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20639446.2070504</v>
      </c>
      <c r="F51" s="157" t="n">
        <f aca="false">low_SIPA_income!I44</f>
        <v>114416.220424164</v>
      </c>
      <c r="G51" s="67" t="n">
        <f aca="false">E51-F51*0.7</f>
        <v>20559354.8527535</v>
      </c>
      <c r="H51" s="67"/>
      <c r="I51" s="67"/>
      <c r="J51" s="67" t="n">
        <f aca="false">G51*3.8235866717</f>
        <v>78610475.1937391</v>
      </c>
      <c r="K51" s="9"/>
      <c r="L51" s="67"/>
      <c r="M51" s="67" t="n">
        <f aca="false">F51*2.511711692</f>
        <v>287380.558593822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24124219.83658</v>
      </c>
      <c r="F52" s="157" t="n">
        <f aca="false">low_SIPA_income!I45</f>
        <v>108765.326864326</v>
      </c>
      <c r="G52" s="67" t="n">
        <f aca="false">E52-F52*0.7</f>
        <v>24048084.107775</v>
      </c>
      <c r="H52" s="67"/>
      <c r="I52" s="67"/>
      <c r="J52" s="67" t="n">
        <f aca="false">G52*3.8235866717</f>
        <v>91949933.8744089</v>
      </c>
      <c r="K52" s="9"/>
      <c r="L52" s="67"/>
      <c r="M52" s="67" t="n">
        <f aca="false">F52*2.511711692</f>
        <v>273187.143169329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21163548.6313966</v>
      </c>
      <c r="F53" s="155" t="n">
        <f aca="false">low_SIPA_income!I46</f>
        <v>111457.073410749</v>
      </c>
      <c r="G53" s="8" t="n">
        <f aca="false">E53-F53*0.7</f>
        <v>21085528.6800091</v>
      </c>
      <c r="H53" s="8"/>
      <c r="I53" s="8"/>
      <c r="J53" s="8" t="n">
        <f aca="false">G53*3.8235866717</f>
        <v>80622346.426631</v>
      </c>
      <c r="K53" s="6"/>
      <c r="L53" s="8"/>
      <c r="M53" s="8" t="n">
        <f aca="false">F53*2.511711692</f>
        <v>279948.034441882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24628204.7684628</v>
      </c>
      <c r="F54" s="157" t="n">
        <f aca="false">low_SIPA_income!I47</f>
        <v>111221.213107061</v>
      </c>
      <c r="G54" s="67" t="n">
        <f aca="false">E54-F54*0.7</f>
        <v>24550349.9192879</v>
      </c>
      <c r="H54" s="67"/>
      <c r="I54" s="67"/>
      <c r="J54" s="67" t="n">
        <f aca="false">G54*3.8235866717</f>
        <v>93870390.7369603</v>
      </c>
      <c r="K54" s="9"/>
      <c r="L54" s="67"/>
      <c r="M54" s="67" t="n">
        <f aca="false">F54*2.511711692</f>
        <v>279355.621359428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21679415.3167294</v>
      </c>
      <c r="F55" s="157" t="n">
        <f aca="false">low_SIPA_income!I48</f>
        <v>112066.300168624</v>
      </c>
      <c r="G55" s="67" t="n">
        <f aca="false">E55-F55*0.7</f>
        <v>21600968.9066113</v>
      </c>
      <c r="H55" s="67"/>
      <c r="I55" s="67"/>
      <c r="J55" s="67" t="n">
        <f aca="false">G55*3.8235866717</f>
        <v>82593176.8071253</v>
      </c>
      <c r="K55" s="9"/>
      <c r="L55" s="67"/>
      <c r="M55" s="67" t="n">
        <f aca="false">F55*2.511711692</f>
        <v>281478.236412715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25350433.9859398</v>
      </c>
      <c r="F56" s="157" t="n">
        <f aca="false">low_SIPA_income!I49</f>
        <v>107696.880683892</v>
      </c>
      <c r="G56" s="67" t="n">
        <f aca="false">E56-F56*0.7</f>
        <v>25275046.1694611</v>
      </c>
      <c r="H56" s="67"/>
      <c r="I56" s="67"/>
      <c r="J56" s="67" t="n">
        <f aca="false">G56*3.8235866717</f>
        <v>96641329.6601536</v>
      </c>
      <c r="K56" s="9"/>
      <c r="L56" s="67"/>
      <c r="M56" s="67" t="n">
        <f aca="false">F56*2.511711692</f>
        <v>270503.51440566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22030408.1703671</v>
      </c>
      <c r="F57" s="155" t="n">
        <f aca="false">low_SIPA_income!I50</f>
        <v>113327.519127134</v>
      </c>
      <c r="G57" s="8" t="n">
        <f aca="false">E57-F57*0.7</f>
        <v>21951078.9069781</v>
      </c>
      <c r="H57" s="8"/>
      <c r="I57" s="8"/>
      <c r="J57" s="8" t="n">
        <f aca="false">G57*3.8235866717</f>
        <v>83931852.7381565</v>
      </c>
      <c r="K57" s="6"/>
      <c r="L57" s="8"/>
      <c r="M57" s="8" t="n">
        <f aca="false">F57*2.511711692</f>
        <v>284646.054816976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25604018.901345</v>
      </c>
      <c r="F58" s="157" t="n">
        <f aca="false">low_SIPA_income!I51</f>
        <v>113791.780346702</v>
      </c>
      <c r="G58" s="67" t="n">
        <f aca="false">E58-F58*0.7</f>
        <v>25524364.6551023</v>
      </c>
      <c r="H58" s="67"/>
      <c r="I58" s="67"/>
      <c r="J58" s="67" t="n">
        <f aca="false">G58*3.8235866717</f>
        <v>97594620.4988597</v>
      </c>
      <c r="K58" s="9"/>
      <c r="L58" s="67"/>
      <c r="M58" s="67" t="n">
        <f aca="false">F58*2.511711692</f>
        <v>285812.145150307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22572167.1056008</v>
      </c>
      <c r="F59" s="157" t="n">
        <f aca="false">low_SIPA_income!I52</f>
        <v>113651.388946672</v>
      </c>
      <c r="G59" s="67" t="n">
        <f aca="false">E59-F59*0.7</f>
        <v>22492611.1333381</v>
      </c>
      <c r="H59" s="67"/>
      <c r="I59" s="67"/>
      <c r="J59" s="67" t="n">
        <f aca="false">G59*3.8235866717</f>
        <v>86002448.1411627</v>
      </c>
      <c r="K59" s="9"/>
      <c r="L59" s="67"/>
      <c r="M59" s="67" t="n">
        <f aca="false">F59*2.511711692</f>
        <v>285459.522429397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25965954.9712459</v>
      </c>
      <c r="F60" s="157" t="n">
        <f aca="false">low_SIPA_income!I53</f>
        <v>117445.543843682</v>
      </c>
      <c r="G60" s="67" t="n">
        <f aca="false">E60-F60*0.7</f>
        <v>25883743.0905553</v>
      </c>
      <c r="H60" s="67"/>
      <c r="I60" s="67"/>
      <c r="J60" s="67" t="n">
        <f aca="false">G60*3.8235866717</f>
        <v>98968735.0947541</v>
      </c>
      <c r="K60" s="9"/>
      <c r="L60" s="67"/>
      <c r="M60" s="67" t="n">
        <f aca="false">F60*2.511711692</f>
        <v>294989.345645474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22681844.9282379</v>
      </c>
      <c r="F61" s="155" t="n">
        <f aca="false">low_SIPA_income!I54</f>
        <v>119846.766472356</v>
      </c>
      <c r="G61" s="8" t="n">
        <f aca="false">E61-F61*0.7</f>
        <v>22597952.1917073</v>
      </c>
      <c r="H61" s="8"/>
      <c r="I61" s="8"/>
      <c r="J61" s="8" t="n">
        <f aca="false">G61*3.8235866717</f>
        <v>86405228.8079257</v>
      </c>
      <c r="K61" s="6"/>
      <c r="L61" s="8"/>
      <c r="M61" s="8" t="n">
        <f aca="false">F61*2.511711692</f>
        <v>301020.524597011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26217277.956712</v>
      </c>
      <c r="F62" s="157" t="n">
        <f aca="false">low_SIPA_income!I55</f>
        <v>119033.500516076</v>
      </c>
      <c r="G62" s="67" t="n">
        <f aca="false">E62-F62*0.7</f>
        <v>26133954.5063507</v>
      </c>
      <c r="H62" s="67"/>
      <c r="I62" s="67"/>
      <c r="J62" s="67" t="n">
        <f aca="false">G62*3.8235866717</f>
        <v>99925440.1292968</v>
      </c>
      <c r="K62" s="9"/>
      <c r="L62" s="67"/>
      <c r="M62" s="67" t="n">
        <f aca="false">F62*2.511711692</f>
        <v>298977.834985917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22988081.624677</v>
      </c>
      <c r="F63" s="157" t="n">
        <f aca="false">low_SIPA_income!I56</f>
        <v>120721.676711694</v>
      </c>
      <c r="G63" s="67" t="n">
        <f aca="false">E63-F63*0.7</f>
        <v>22903576.4509788</v>
      </c>
      <c r="H63" s="67"/>
      <c r="I63" s="67"/>
      <c r="J63" s="67" t="n">
        <f aca="false">G63*3.8235866717</f>
        <v>87573809.6522246</v>
      </c>
      <c r="K63" s="9"/>
      <c r="L63" s="67"/>
      <c r="M63" s="67" t="n">
        <f aca="false">F63*2.511711692</f>
        <v>303218.046874607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26757890.2713672</v>
      </c>
      <c r="F64" s="157" t="n">
        <f aca="false">low_SIPA_income!I57</f>
        <v>115235.344805807</v>
      </c>
      <c r="G64" s="67" t="n">
        <f aca="false">E64-F64*0.7</f>
        <v>26677225.5300031</v>
      </c>
      <c r="H64" s="67"/>
      <c r="I64" s="67"/>
      <c r="J64" s="67" t="n">
        <f aca="false">G64*3.8235866717</f>
        <v>102002683.974455</v>
      </c>
      <c r="K64" s="9"/>
      <c r="L64" s="67"/>
      <c r="M64" s="67" t="n">
        <f aca="false">F64*2.511711692</f>
        <v>289437.962880398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23378764.2975434</v>
      </c>
      <c r="F65" s="155" t="n">
        <f aca="false">low_SIPA_income!I58</f>
        <v>114009.430264047</v>
      </c>
      <c r="G65" s="8" t="n">
        <f aca="false">E65-F65*0.7</f>
        <v>23298957.6963586</v>
      </c>
      <c r="H65" s="8"/>
      <c r="I65" s="8"/>
      <c r="J65" s="8" t="n">
        <f aca="false">G65*3.8235866717</f>
        <v>89085584.1122988</v>
      </c>
      <c r="K65" s="6"/>
      <c r="L65" s="8"/>
      <c r="M65" s="8" t="n">
        <f aca="false">F65*2.511711692</f>
        <v>286358.818992467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26939365.9512595</v>
      </c>
      <c r="F66" s="157" t="n">
        <f aca="false">low_SIPA_income!I59</f>
        <v>118432.407339094</v>
      </c>
      <c r="G66" s="67" t="n">
        <f aca="false">E66-F66*0.7</f>
        <v>26856463.2661222</v>
      </c>
      <c r="H66" s="67"/>
      <c r="I66" s="67"/>
      <c r="J66" s="67" t="n">
        <f aca="false">G66*3.8235866717</f>
        <v>102688014.993345</v>
      </c>
      <c r="K66" s="9"/>
      <c r="L66" s="67"/>
      <c r="M66" s="67" t="n">
        <f aca="false">F66*2.511711692</f>
        <v>297468.06222531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23309900.7827391</v>
      </c>
      <c r="F67" s="157" t="n">
        <f aca="false">low_SIPA_income!I60</f>
        <v>120426.260483251</v>
      </c>
      <c r="G67" s="67" t="n">
        <f aca="false">E67-F67*0.7</f>
        <v>23225602.4004008</v>
      </c>
      <c r="H67" s="67"/>
      <c r="I67" s="67"/>
      <c r="J67" s="67" t="n">
        <f aca="false">G67*3.8235866717</f>
        <v>88805103.780376</v>
      </c>
      <c r="K67" s="9"/>
      <c r="L67" s="67"/>
      <c r="M67" s="67" t="n">
        <f aca="false">F67*2.511711692</f>
        <v>302476.04647962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26928031.6691465</v>
      </c>
      <c r="F68" s="157" t="n">
        <f aca="false">low_SIPA_income!I61</f>
        <v>124341.207973037</v>
      </c>
      <c r="G68" s="67" t="n">
        <f aca="false">E68-F68*0.7</f>
        <v>26840992.8235654</v>
      </c>
      <c r="H68" s="67"/>
      <c r="I68" s="67"/>
      <c r="J68" s="67" t="n">
        <f aca="false">G68*3.8235866717</f>
        <v>102628862.41538</v>
      </c>
      <c r="K68" s="9"/>
      <c r="L68" s="67"/>
      <c r="M68" s="67" t="n">
        <f aca="false">F68*2.511711692</f>
        <v>312309.265863281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23583757.8304243</v>
      </c>
      <c r="F69" s="155" t="n">
        <f aca="false">low_SIPA_income!I62</f>
        <v>124303.09598957</v>
      </c>
      <c r="G69" s="8" t="n">
        <f aca="false">E69-F69*0.7</f>
        <v>23496745.6632316</v>
      </c>
      <c r="H69" s="8"/>
      <c r="I69" s="8"/>
      <c r="J69" s="8" t="n">
        <f aca="false">G69*3.8235866717</f>
        <v>89841843.5462571</v>
      </c>
      <c r="K69" s="6"/>
      <c r="L69" s="8"/>
      <c r="M69" s="8" t="n">
        <f aca="false">F69*2.511711692</f>
        <v>312213.539548801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27321936.7974389</v>
      </c>
      <c r="F70" s="157" t="n">
        <f aca="false">low_SIPA_income!I63</f>
        <v>123791.772595122</v>
      </c>
      <c r="G70" s="67" t="n">
        <f aca="false">E70-F70*0.7</f>
        <v>27235282.5566223</v>
      </c>
      <c r="H70" s="67"/>
      <c r="I70" s="67"/>
      <c r="J70" s="67" t="n">
        <f aca="false">G70*3.8235866717</f>
        <v>104136463.383485</v>
      </c>
      <c r="K70" s="9"/>
      <c r="L70" s="67"/>
      <c r="M70" s="67" t="n">
        <f aca="false">F70*2.511711692</f>
        <v>310929.242600573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23746788.3512174</v>
      </c>
      <c r="F71" s="157" t="n">
        <f aca="false">low_SIPA_income!I64</f>
        <v>125417.608064251</v>
      </c>
      <c r="G71" s="67" t="n">
        <f aca="false">E71-F71*0.7</f>
        <v>23658996.0255724</v>
      </c>
      <c r="H71" s="67"/>
      <c r="I71" s="67"/>
      <c r="J71" s="67" t="n">
        <f aca="false">G71*3.8235866717</f>
        <v>90462221.8691821</v>
      </c>
      <c r="K71" s="9"/>
      <c r="L71" s="67"/>
      <c r="M71" s="67" t="n">
        <f aca="false">F71*2.511711692</f>
        <v>315012.872557654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27225894.2308155</v>
      </c>
      <c r="F72" s="157" t="n">
        <f aca="false">low_SIPA_income!I65</f>
        <v>125762.874653602</v>
      </c>
      <c r="G72" s="67" t="n">
        <f aca="false">E72-F72*0.7</f>
        <v>27137860.218558</v>
      </c>
      <c r="H72" s="67"/>
      <c r="I72" s="67"/>
      <c r="J72" s="67" t="n">
        <f aca="false">G72*3.8235866717</f>
        <v>103763960.630136</v>
      </c>
      <c r="K72" s="9"/>
      <c r="L72" s="67"/>
      <c r="M72" s="67" t="n">
        <f aca="false">F72*2.511711692</f>
        <v>315880.082686983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23775547.073058</v>
      </c>
      <c r="F73" s="155" t="n">
        <f aca="false">low_SIPA_income!I66</f>
        <v>129178.855751337</v>
      </c>
      <c r="G73" s="8" t="n">
        <f aca="false">E73-F73*0.7</f>
        <v>23685121.874032</v>
      </c>
      <c r="H73" s="8"/>
      <c r="I73" s="8"/>
      <c r="J73" s="8" t="n">
        <f aca="false">G73*3.8235866717</f>
        <v>90562116.3151391</v>
      </c>
      <c r="K73" s="6"/>
      <c r="L73" s="8"/>
      <c r="M73" s="8" t="n">
        <f aca="false">F73*2.511711692</f>
        <v>324460.042349815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27368495.5693554</v>
      </c>
      <c r="F74" s="157" t="n">
        <f aca="false">low_SIPA_income!I67</f>
        <v>128066.326974809</v>
      </c>
      <c r="G74" s="67" t="n">
        <f aca="false">E74-F74*0.7</f>
        <v>27278849.140473</v>
      </c>
      <c r="H74" s="67"/>
      <c r="I74" s="67"/>
      <c r="J74" s="67" t="n">
        <f aca="false">G74*3.8235866717</f>
        <v>104303043.992828</v>
      </c>
      <c r="K74" s="9"/>
      <c r="L74" s="67"/>
      <c r="M74" s="67" t="n">
        <f aca="false">F74*2.511711692</f>
        <v>321665.690814123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23919071.5849911</v>
      </c>
      <c r="F75" s="157" t="n">
        <f aca="false">low_SIPA_income!I68</f>
        <v>126067.342634315</v>
      </c>
      <c r="G75" s="67" t="n">
        <f aca="false">E75-F75*0.7</f>
        <v>23830824.4451471</v>
      </c>
      <c r="H75" s="67"/>
      <c r="I75" s="67"/>
      <c r="J75" s="67" t="n">
        <f aca="false">G75*3.8235866717</f>
        <v>91119222.7240871</v>
      </c>
      <c r="K75" s="9"/>
      <c r="L75" s="67"/>
      <c r="M75" s="67" t="n">
        <f aca="false">F75*2.511711692</f>
        <v>316644.81847398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27540169.7263381</v>
      </c>
      <c r="F76" s="157" t="n">
        <f aca="false">low_SIPA_income!I69</f>
        <v>128916.705007788</v>
      </c>
      <c r="G76" s="67" t="n">
        <f aca="false">E76-F76*0.7</f>
        <v>27449928.0328326</v>
      </c>
      <c r="H76" s="67"/>
      <c r="I76" s="67"/>
      <c r="J76" s="67" t="n">
        <f aca="false">G76*3.8235866717</f>
        <v>104957178.965463</v>
      </c>
      <c r="K76" s="9"/>
      <c r="L76" s="67"/>
      <c r="M76" s="67" t="n">
        <f aca="false">F76*2.511711692</f>
        <v>323801.595262176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24030272.9447231</v>
      </c>
      <c r="F77" s="155" t="n">
        <f aca="false">low_SIPA_income!I70</f>
        <v>128349.968843876</v>
      </c>
      <c r="G77" s="8" t="n">
        <f aca="false">E77-F77*0.7</f>
        <v>23940427.9665324</v>
      </c>
      <c r="H77" s="8"/>
      <c r="I77" s="8"/>
      <c r="J77" s="8" t="n">
        <f aca="false">G77*3.8235866717</f>
        <v>91538301.2876272</v>
      </c>
      <c r="K77" s="6"/>
      <c r="L77" s="8"/>
      <c r="M77" s="8" t="n">
        <f aca="false">F77*2.511711692</f>
        <v>322378.117412998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27758047.4512735</v>
      </c>
      <c r="F78" s="157" t="n">
        <f aca="false">low_SIPA_income!I71</f>
        <v>124809.669237435</v>
      </c>
      <c r="G78" s="67" t="n">
        <f aca="false">E78-F78*0.7</f>
        <v>27670680.6828073</v>
      </c>
      <c r="H78" s="67"/>
      <c r="I78" s="67"/>
      <c r="J78" s="67" t="n">
        <f aca="false">G78*3.8235866717</f>
        <v>105801245.855649</v>
      </c>
      <c r="K78" s="9"/>
      <c r="L78" s="67"/>
      <c r="M78" s="67" t="n">
        <f aca="false">F78*2.511711692</f>
        <v>313485.905498319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24357215.4284007</v>
      </c>
      <c r="F79" s="157" t="n">
        <f aca="false">low_SIPA_income!I72</f>
        <v>127669.101137321</v>
      </c>
      <c r="G79" s="67" t="n">
        <f aca="false">E79-F79*0.7</f>
        <v>24267847.0576046</v>
      </c>
      <c r="H79" s="67"/>
      <c r="I79" s="67"/>
      <c r="J79" s="67" t="n">
        <f aca="false">G79*3.8235866717</f>
        <v>92790216.5603109</v>
      </c>
      <c r="K79" s="9"/>
      <c r="L79" s="67"/>
      <c r="M79" s="67" t="n">
        <f aca="false">F79*2.511711692</f>
        <v>320667.97403374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28101942.8462776</v>
      </c>
      <c r="F80" s="157" t="n">
        <f aca="false">low_SIPA_income!I73</f>
        <v>125706.081572425</v>
      </c>
      <c r="G80" s="67" t="n">
        <f aca="false">E80-F80*0.7</f>
        <v>28013948.5891769</v>
      </c>
      <c r="H80" s="67"/>
      <c r="I80" s="67"/>
      <c r="J80" s="67" t="n">
        <f aca="false">G80*3.8235866717</f>
        <v>107113760.447266</v>
      </c>
      <c r="K80" s="9"/>
      <c r="L80" s="67"/>
      <c r="M80" s="67" t="n">
        <f aca="false">F80*2.511711692</f>
        <v>315737.434840967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24384339.5448112</v>
      </c>
      <c r="F81" s="155" t="n">
        <f aca="false">low_SIPA_income!I74</f>
        <v>126067.627002325</v>
      </c>
      <c r="G81" s="8" t="n">
        <f aca="false">E81-F81*0.7</f>
        <v>24296092.2059096</v>
      </c>
      <c r="H81" s="8"/>
      <c r="I81" s="8"/>
      <c r="J81" s="8" t="n">
        <f aca="false">G81*3.8235866717</f>
        <v>92898214.3329101</v>
      </c>
      <c r="K81" s="6"/>
      <c r="L81" s="8"/>
      <c r="M81" s="8" t="n">
        <f aca="false">F81*2.511711692</f>
        <v>316645.532724436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28282625.8222703</v>
      </c>
      <c r="F82" s="157" t="n">
        <f aca="false">low_SIPA_income!I75</f>
        <v>123859.634903127</v>
      </c>
      <c r="G82" s="67" t="n">
        <f aca="false">E82-F82*0.7</f>
        <v>28195924.0778381</v>
      </c>
      <c r="H82" s="67"/>
      <c r="I82" s="67"/>
      <c r="J82" s="67" t="n">
        <f aca="false">G82*3.8235866717</f>
        <v>107809559.500287</v>
      </c>
      <c r="K82" s="9"/>
      <c r="L82" s="67"/>
      <c r="M82" s="67" t="n">
        <f aca="false">F82*2.511711692</f>
        <v>311099.693153034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24676476.0795508</v>
      </c>
      <c r="F83" s="157" t="n">
        <f aca="false">low_SIPA_income!I76</f>
        <v>130234.655068151</v>
      </c>
      <c r="G83" s="67" t="n">
        <f aca="false">E83-F83*0.7</f>
        <v>24585311.8210031</v>
      </c>
      <c r="H83" s="67"/>
      <c r="I83" s="67"/>
      <c r="J83" s="67" t="n">
        <f aca="false">G83*3.8235866717</f>
        <v>94004070.598376</v>
      </c>
      <c r="K83" s="9"/>
      <c r="L83" s="67"/>
      <c r="M83" s="67" t="n">
        <f aca="false">F83*2.511711692</f>
        <v>327111.905838263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28506070.2057697</v>
      </c>
      <c r="F84" s="157" t="n">
        <f aca="false">low_SIPA_income!I77</f>
        <v>133114.533780187</v>
      </c>
      <c r="G84" s="67" t="n">
        <f aca="false">E84-F84*0.7</f>
        <v>28412890.0321235</v>
      </c>
      <c r="H84" s="67"/>
      <c r="I84" s="67"/>
      <c r="J84" s="67" t="n">
        <f aca="false">G84*3.8235866717</f>
        <v>108639147.631305</v>
      </c>
      <c r="K84" s="9"/>
      <c r="L84" s="67"/>
      <c r="M84" s="67" t="n">
        <f aca="false">F84*2.511711692</f>
        <v>334345.330870825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24953221.3647849</v>
      </c>
      <c r="F85" s="155" t="n">
        <f aca="false">low_SIPA_income!I78</f>
        <v>130382.24378658</v>
      </c>
      <c r="G85" s="8" t="n">
        <f aca="false">E85-F85*0.7</f>
        <v>24861953.7941343</v>
      </c>
      <c r="H85" s="8"/>
      <c r="I85" s="8"/>
      <c r="J85" s="8" t="n">
        <f aca="false">G85*3.8235866717</f>
        <v>95061835.1596731</v>
      </c>
      <c r="K85" s="6"/>
      <c r="L85" s="8"/>
      <c r="M85" s="8" t="n">
        <f aca="false">F85*2.511711692</f>
        <v>327482.606147947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28830328.4772298</v>
      </c>
      <c r="F86" s="157" t="n">
        <f aca="false">low_SIPA_income!I79</f>
        <v>130962.769732513</v>
      </c>
      <c r="G86" s="67" t="n">
        <f aca="false">E86-F86*0.7</f>
        <v>28738654.538417</v>
      </c>
      <c r="H86" s="67"/>
      <c r="I86" s="67"/>
      <c r="J86" s="67" t="n">
        <f aca="false">G86*3.8235866717</f>
        <v>109884736.455682</v>
      </c>
      <c r="K86" s="9"/>
      <c r="L86" s="67"/>
      <c r="M86" s="67" t="n">
        <f aca="false">F86*2.511711692</f>
        <v>328940.719953857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25285582.729609</v>
      </c>
      <c r="F87" s="157" t="n">
        <f aca="false">low_SIPA_income!I80</f>
        <v>131218.822118119</v>
      </c>
      <c r="G87" s="67" t="n">
        <f aca="false">E87-F87*0.7</f>
        <v>25193729.5541263</v>
      </c>
      <c r="H87" s="67"/>
      <c r="I87" s="67"/>
      <c r="J87" s="67" t="n">
        <f aca="false">G87*3.8235866717</f>
        <v>96330408.5335716</v>
      </c>
      <c r="K87" s="9"/>
      <c r="L87" s="67"/>
      <c r="M87" s="67" t="n">
        <f aca="false">F87*2.511711692</f>
        <v>329583.849724547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29305862.9888903</v>
      </c>
      <c r="F88" s="157" t="n">
        <f aca="false">low_SIPA_income!I81</f>
        <v>122071.109764958</v>
      </c>
      <c r="G88" s="67" t="n">
        <f aca="false">E88-F88*0.7</f>
        <v>29220413.2120548</v>
      </c>
      <c r="H88" s="67"/>
      <c r="I88" s="67"/>
      <c r="J88" s="67" t="n">
        <f aca="false">G88*3.8235866717</f>
        <v>111726782.499179</v>
      </c>
      <c r="K88" s="9"/>
      <c r="L88" s="67"/>
      <c r="M88" s="67" t="n">
        <f aca="false">F88*2.511711692</f>
        <v>306607.433652059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25567829.2224136</v>
      </c>
      <c r="F89" s="155" t="n">
        <f aca="false">low_SIPA_income!I82</f>
        <v>129484.669750572</v>
      </c>
      <c r="G89" s="8" t="n">
        <f aca="false">E89-F89*0.7</f>
        <v>25477189.9535882</v>
      </c>
      <c r="H89" s="8"/>
      <c r="I89" s="8"/>
      <c r="J89" s="8" t="n">
        <f aca="false">G89*3.8235866717</f>
        <v>97414243.9389089</v>
      </c>
      <c r="K89" s="6"/>
      <c r="L89" s="8"/>
      <c r="M89" s="8" t="n">
        <f aca="false">F89*2.511711692</f>
        <v>325228.158947269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29498168.3871132</v>
      </c>
      <c r="F90" s="157" t="n">
        <f aca="false">low_SIPA_income!I83</f>
        <v>132185.172950945</v>
      </c>
      <c r="G90" s="67" t="n">
        <f aca="false">E90-F90*0.7</f>
        <v>29405638.7660475</v>
      </c>
      <c r="H90" s="67"/>
      <c r="I90" s="67"/>
      <c r="J90" s="67" t="n">
        <f aca="false">G90*3.8235866717</f>
        <v>112435008.458684</v>
      </c>
      <c r="K90" s="9"/>
      <c r="L90" s="67"/>
      <c r="M90" s="67" t="n">
        <f aca="false">F90*2.511711692</f>
        <v>332011.044409931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25643658.3078939</v>
      </c>
      <c r="F91" s="157" t="n">
        <f aca="false">low_SIPA_income!I84</f>
        <v>125339.272198646</v>
      </c>
      <c r="G91" s="67" t="n">
        <f aca="false">E91-F91*0.7</f>
        <v>25555920.8173548</v>
      </c>
      <c r="H91" s="67"/>
      <c r="I91" s="67"/>
      <c r="J91" s="67" t="n">
        <f aca="false">G91*3.8235866717</f>
        <v>97715278.2202584</v>
      </c>
      <c r="K91" s="9"/>
      <c r="L91" s="67"/>
      <c r="M91" s="67" t="n">
        <f aca="false">F91*2.511711692</f>
        <v>314816.11544811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29538533.9654355</v>
      </c>
      <c r="F92" s="157" t="n">
        <f aca="false">low_SIPA_income!I85</f>
        <v>129717.065874713</v>
      </c>
      <c r="G92" s="67" t="n">
        <f aca="false">E92-F92*0.7</f>
        <v>29447732.0193232</v>
      </c>
      <c r="H92" s="67"/>
      <c r="I92" s="67"/>
      <c r="J92" s="67" t="n">
        <f aca="false">G92*3.8235866717</f>
        <v>112595955.660878</v>
      </c>
      <c r="K92" s="9"/>
      <c r="L92" s="67"/>
      <c r="M92" s="67" t="n">
        <f aca="false">F92*2.511711692</f>
        <v>325811.871009452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25790722.075674</v>
      </c>
      <c r="F93" s="155" t="n">
        <f aca="false">low_SIPA_income!I86</f>
        <v>132378.442552558</v>
      </c>
      <c r="G93" s="8" t="n">
        <f aca="false">E93-F93*0.7</f>
        <v>25698057.1658872</v>
      </c>
      <c r="H93" s="8"/>
      <c r="I93" s="8"/>
      <c r="J93" s="8" t="n">
        <f aca="false">G93*3.8235866717</f>
        <v>98258748.8680711</v>
      </c>
      <c r="K93" s="6"/>
      <c r="L93" s="8"/>
      <c r="M93" s="8" t="n">
        <f aca="false">F93*2.511711692</f>
        <v>332496.48192801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29696139.1293558</v>
      </c>
      <c r="F94" s="157" t="n">
        <f aca="false">low_SIPA_income!I87</f>
        <v>132219.307435237</v>
      </c>
      <c r="G94" s="67" t="n">
        <f aca="false">E94-F94*0.7</f>
        <v>29603585.6141512</v>
      </c>
      <c r="H94" s="67"/>
      <c r="I94" s="67"/>
      <c r="J94" s="67" t="n">
        <f aca="false">G94*3.8235866717</f>
        <v>113191875.388798</v>
      </c>
      <c r="K94" s="9"/>
      <c r="L94" s="67"/>
      <c r="M94" s="67" t="n">
        <f aca="false">F94*2.511711692</f>
        <v>332096.780393226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25956897.0972952</v>
      </c>
      <c r="F95" s="157" t="n">
        <f aca="false">low_SIPA_income!I88</f>
        <v>132320.492400857</v>
      </c>
      <c r="G95" s="67" t="n">
        <f aca="false">E95-F95*0.7</f>
        <v>25864272.7526146</v>
      </c>
      <c r="H95" s="67"/>
      <c r="I95" s="67"/>
      <c r="J95" s="67" t="n">
        <f aca="false">G95*3.8235866717</f>
        <v>98894288.5701108</v>
      </c>
      <c r="K95" s="9"/>
      <c r="L95" s="67"/>
      <c r="M95" s="67" t="n">
        <f aca="false">F95*2.511711692</f>
        <v>332350.927854429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29774794.9190619</v>
      </c>
      <c r="F96" s="157" t="n">
        <f aca="false">low_SIPA_income!I89</f>
        <v>128048.177779701</v>
      </c>
      <c r="G96" s="67" t="n">
        <f aca="false">E96-F96*0.7</f>
        <v>29685161.1946161</v>
      </c>
      <c r="H96" s="67"/>
      <c r="I96" s="67"/>
      <c r="J96" s="67" t="n">
        <f aca="false">G96*3.8235866717</f>
        <v>113503786.691</v>
      </c>
      <c r="K96" s="9"/>
      <c r="L96" s="67"/>
      <c r="M96" s="67" t="n">
        <f aca="false">F96*2.511711692</f>
        <v>321620.105268571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26126914.3555805</v>
      </c>
      <c r="F97" s="155" t="n">
        <f aca="false">low_SIPA_income!I90</f>
        <v>129037.144382061</v>
      </c>
      <c r="G97" s="8" t="n">
        <f aca="false">E97-F97*0.7</f>
        <v>26036588.3545131</v>
      </c>
      <c r="H97" s="8"/>
      <c r="I97" s="8"/>
      <c r="J97" s="8" t="n">
        <f aca="false">G97*3.8235866717</f>
        <v>99553152.2088556</v>
      </c>
      <c r="K97" s="6"/>
      <c r="L97" s="8"/>
      <c r="M97" s="8" t="n">
        <f aca="false">F97*2.511711692</f>
        <v>324104.104246714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30261565.353503</v>
      </c>
      <c r="F98" s="157" t="n">
        <f aca="false">low_SIPA_income!I91</f>
        <v>132871.613808715</v>
      </c>
      <c r="G98" s="67" t="n">
        <f aca="false">E98-F98*0.7</f>
        <v>30168555.2238369</v>
      </c>
      <c r="H98" s="67"/>
      <c r="I98" s="67"/>
      <c r="J98" s="67" t="n">
        <f aca="false">G98*3.8235866717</f>
        <v>115352085.658308</v>
      </c>
      <c r="K98" s="9"/>
      <c r="L98" s="67"/>
      <c r="M98" s="67" t="n">
        <f aca="false">F98*2.511711692</f>
        <v>333735.185938259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26187786.5407522</v>
      </c>
      <c r="F99" s="157" t="n">
        <f aca="false">low_SIPA_income!I92</f>
        <v>135679.343104251</v>
      </c>
      <c r="G99" s="67" t="n">
        <f aca="false">E99-F99*0.7</f>
        <v>26092811.0005792</v>
      </c>
      <c r="H99" s="67"/>
      <c r="I99" s="67"/>
      <c r="J99" s="67" t="n">
        <f aca="false">G99*3.8235866717</f>
        <v>99768124.3690018</v>
      </c>
      <c r="K99" s="9"/>
      <c r="L99" s="67"/>
      <c r="M99" s="67" t="n">
        <f aca="false">F99*2.511711692</f>
        <v>340787.392437828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30162913.7123776</v>
      </c>
      <c r="F100" s="157" t="n">
        <f aca="false">low_SIPA_income!I93</f>
        <v>132818.524563835</v>
      </c>
      <c r="G100" s="67" t="n">
        <f aca="false">E100-F100*0.7</f>
        <v>30069940.7451829</v>
      </c>
      <c r="H100" s="67"/>
      <c r="I100" s="67"/>
      <c r="J100" s="67" t="n">
        <f aca="false">G100*3.8235866717</f>
        <v>114975024.65209</v>
      </c>
      <c r="K100" s="9"/>
      <c r="L100" s="67"/>
      <c r="M100" s="67" t="n">
        <f aca="false">F100*2.511711692</f>
        <v>333601.841061173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26336735.2958726</v>
      </c>
      <c r="F101" s="155" t="n">
        <f aca="false">low_SIPA_income!I94</f>
        <v>127974.612238108</v>
      </c>
      <c r="G101" s="8" t="n">
        <f aca="false">E101-F101*0.7</f>
        <v>26247153.0673059</v>
      </c>
      <c r="H101" s="8"/>
      <c r="I101" s="8"/>
      <c r="J101" s="8" t="n">
        <f aca="false">G101*3.8235866717</f>
        <v>100358264.638221</v>
      </c>
      <c r="K101" s="6"/>
      <c r="L101" s="8"/>
      <c r="M101" s="8" t="n">
        <f aca="false">F101*2.511711692</f>
        <v>321435.329837623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30358628.6948435</v>
      </c>
      <c r="F102" s="157" t="n">
        <f aca="false">low_SIPA_income!I95</f>
        <v>128047.675706236</v>
      </c>
      <c r="G102" s="67" t="n">
        <f aca="false">E102-F102*0.7</f>
        <v>30268995.3218491</v>
      </c>
      <c r="H102" s="67"/>
      <c r="I102" s="67"/>
      <c r="J102" s="67" t="n">
        <f aca="false">G102*3.8235866717</f>
        <v>115736127.078372</v>
      </c>
      <c r="K102" s="9"/>
      <c r="L102" s="67"/>
      <c r="M102" s="67" t="n">
        <f aca="false">F102*2.511711692</f>
        <v>321618.844204778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26644612.4258731</v>
      </c>
      <c r="F103" s="157" t="n">
        <f aca="false">low_SIPA_income!I96</f>
        <v>126488.578598316</v>
      </c>
      <c r="G103" s="67" t="n">
        <f aca="false">E103-F103*0.7</f>
        <v>26556070.4208542</v>
      </c>
      <c r="H103" s="67"/>
      <c r="I103" s="67"/>
      <c r="J103" s="67" t="n">
        <f aca="false">G103*3.8235866717</f>
        <v>101539436.913905</v>
      </c>
      <c r="K103" s="9"/>
      <c r="L103" s="67"/>
      <c r="M103" s="67" t="n">
        <f aca="false">F103*2.511711692</f>
        <v>317702.841769852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30809919.2138996</v>
      </c>
      <c r="F104" s="157" t="n">
        <f aca="false">low_SIPA_income!I97</f>
        <v>130087.020496017</v>
      </c>
      <c r="G104" s="67" t="n">
        <f aca="false">E104-F104*0.7</f>
        <v>30718858.2995524</v>
      </c>
      <c r="H104" s="67"/>
      <c r="I104" s="67"/>
      <c r="J104" s="67" t="n">
        <f aca="false">G104*3.8235866717</f>
        <v>117456217.16401</v>
      </c>
      <c r="K104" s="9"/>
      <c r="L104" s="67"/>
      <c r="M104" s="67" t="n">
        <f aca="false">F104*2.511711692</f>
        <v>326741.090357289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26859013.8065753</v>
      </c>
      <c r="F105" s="155" t="n">
        <f aca="false">low_SIPA_income!I98</f>
        <v>134317.731887147</v>
      </c>
      <c r="G105" s="8" t="n">
        <f aca="false">E105-F105*0.7</f>
        <v>26764991.3942543</v>
      </c>
      <c r="H105" s="8"/>
      <c r="I105" s="8"/>
      <c r="J105" s="8" t="n">
        <f aca="false">G105*3.8235866717</f>
        <v>102338264.363236</v>
      </c>
      <c r="K105" s="6"/>
      <c r="L105" s="8"/>
      <c r="M105" s="8" t="n">
        <f aca="false">F105*2.511711692</f>
        <v>337367.417623867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30931693.1110478</v>
      </c>
      <c r="F106" s="157" t="n">
        <f aca="false">low_SIPA_income!I99</f>
        <v>132757.061307422</v>
      </c>
      <c r="G106" s="67" t="n">
        <f aca="false">E106-F106*0.7</f>
        <v>30838763.1681326</v>
      </c>
      <c r="H106" s="67"/>
      <c r="I106" s="67"/>
      <c r="J106" s="67" t="n">
        <f aca="false">G106*3.8235866717</f>
        <v>117914683.821385</v>
      </c>
      <c r="K106" s="9"/>
      <c r="L106" s="67"/>
      <c r="M106" s="67" t="n">
        <f aca="false">F106*2.511711692</f>
        <v>333447.463081412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27177867.0440867</v>
      </c>
      <c r="F107" s="157" t="n">
        <f aca="false">low_SIPA_income!I100</f>
        <v>128414.713403097</v>
      </c>
      <c r="G107" s="67" t="n">
        <f aca="false">E107-F107*0.7</f>
        <v>27087976.7447046</v>
      </c>
      <c r="H107" s="67"/>
      <c r="I107" s="67"/>
      <c r="J107" s="67" t="n">
        <f aca="false">G107*3.8235866717</f>
        <v>103573226.844372</v>
      </c>
      <c r="K107" s="9"/>
      <c r="L107" s="67"/>
      <c r="M107" s="67" t="n">
        <f aca="false">F107*2.511711692</f>
        <v>322540.737079388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31247567.242547</v>
      </c>
      <c r="F108" s="157" t="n">
        <f aca="false">low_SIPA_income!I101</f>
        <v>128836.070072741</v>
      </c>
      <c r="G108" s="67" t="n">
        <f aca="false">E108-F108*0.7</f>
        <v>31157381.9934961</v>
      </c>
      <c r="H108" s="67"/>
      <c r="I108" s="67"/>
      <c r="J108" s="67" t="n">
        <f aca="false">G108*3.8235866717</f>
        <v>119132950.515397</v>
      </c>
      <c r="K108" s="9"/>
      <c r="L108" s="67"/>
      <c r="M108" s="67" t="n">
        <f aca="false">F108*2.511711692</f>
        <v>323599.063553036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27122545.8391417</v>
      </c>
      <c r="F109" s="155" t="n">
        <f aca="false">low_SIPA_income!I102</f>
        <v>134177.607433198</v>
      </c>
      <c r="G109" s="8" t="n">
        <f aca="false">E109-F109*0.7</f>
        <v>27028621.5139384</v>
      </c>
      <c r="H109" s="8"/>
      <c r="I109" s="8"/>
      <c r="J109" s="8" t="n">
        <f aca="false">G109*3.8235866717</f>
        <v>103346276.975119</v>
      </c>
      <c r="K109" s="6"/>
      <c r="L109" s="8"/>
      <c r="M109" s="8" t="n">
        <f aca="false">F109*2.511711692</f>
        <v>337015.465394551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31443890.8498497</v>
      </c>
      <c r="F110" s="157" t="n">
        <f aca="false">low_SIPA_income!I103</f>
        <v>130466.625547526</v>
      </c>
      <c r="G110" s="67" t="n">
        <f aca="false">E110-F110*0.7</f>
        <v>31352564.2119664</v>
      </c>
      <c r="H110" s="67"/>
      <c r="I110" s="67"/>
      <c r="J110" s="67" t="n">
        <f aca="false">G110*3.8235866717</f>
        <v>119879246.644493</v>
      </c>
      <c r="K110" s="9"/>
      <c r="L110" s="67"/>
      <c r="M110" s="67" t="n">
        <f aca="false">F110*2.511711692</f>
        <v>327694.548803508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27422832.8822718</v>
      </c>
      <c r="F111" s="157" t="n">
        <f aca="false">low_SIPA_income!I104</f>
        <v>129546.705405558</v>
      </c>
      <c r="G111" s="67" t="n">
        <f aca="false">E111-F111*0.7</f>
        <v>27332150.1884879</v>
      </c>
      <c r="H111" s="67"/>
      <c r="I111" s="67"/>
      <c r="J111" s="67" t="n">
        <f aca="false">G111*3.8235866717</f>
        <v>104506845.169605</v>
      </c>
      <c r="K111" s="9"/>
      <c r="L111" s="67"/>
      <c r="M111" s="67" t="n">
        <f aca="false">F111*2.511711692</f>
        <v>325383.974627219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31331171.5535222</v>
      </c>
      <c r="F112" s="157" t="n">
        <f aca="false">low_SIPA_income!I105</f>
        <v>133450.653780563</v>
      </c>
      <c r="G112" s="67" t="n">
        <f aca="false">E112-F112*0.7</f>
        <v>31237756.0958758</v>
      </c>
      <c r="H112" s="67"/>
      <c r="I112" s="67"/>
      <c r="J112" s="67" t="n">
        <f aca="false">G112*3.8235866717</f>
        <v>119440267.862006</v>
      </c>
      <c r="K112" s="9"/>
      <c r="L112" s="67"/>
      <c r="M112" s="67" t="n">
        <f aca="false">F112*2.511711692</f>
        <v>335189.567405685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K1" colorId="64" zoomScale="50" zoomScaleNormal="50" zoomScalePageLayoutView="100" workbookViewId="0">
      <selection pane="topLeft" activeCell="E47" activeCellId="0" sqref="E47"/>
    </sheetView>
  </sheetViews>
  <sheetFormatPr defaultColWidth="9.1914062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207</v>
      </c>
      <c r="F1" s="162" t="s">
        <v>208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209</v>
      </c>
      <c r="B2" s="142" t="s">
        <v>179</v>
      </c>
      <c r="C2" s="142" t="s">
        <v>180</v>
      </c>
      <c r="D2" s="142" t="s">
        <v>210</v>
      </c>
      <c r="E2" s="144" t="s">
        <v>211</v>
      </c>
      <c r="F2" s="144" t="s">
        <v>212</v>
      </c>
      <c r="G2" s="142" t="s">
        <v>213</v>
      </c>
      <c r="H2" s="142" t="s">
        <v>214</v>
      </c>
      <c r="I2" s="142" t="s">
        <v>215</v>
      </c>
      <c r="J2" s="142" t="s">
        <v>216</v>
      </c>
      <c r="K2" s="142" t="s">
        <v>217</v>
      </c>
      <c r="L2" s="142" t="s">
        <v>218</v>
      </c>
      <c r="M2" s="145" t="s">
        <v>219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220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221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222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19425279.3963776</v>
      </c>
      <c r="F21" s="155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22128007.929654</v>
      </c>
      <c r="F22" s="157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18144968.4047922</v>
      </c>
      <c r="F23" s="157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19836641.3035061</v>
      </c>
      <c r="F24" s="157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15838280.4823216</v>
      </c>
      <c r="F25" s="155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18778360.1188109</v>
      </c>
      <c r="F26" s="157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15860188.8718915</v>
      </c>
      <c r="F27" s="157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18034001.571782</v>
      </c>
      <c r="F28" s="157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16519216.7395566</v>
      </c>
      <c r="F29" s="155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19050492.5642933</v>
      </c>
      <c r="F30" s="157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16236498.1591997</v>
      </c>
      <c r="F31" s="157" t="n">
        <f aca="false">high_SIPA_income!I24</f>
        <v>90774.8361162303</v>
      </c>
      <c r="G31" s="67" t="n">
        <f aca="false">E31-F31*0.7</f>
        <v>16172955.7739184</v>
      </c>
      <c r="H31" s="67"/>
      <c r="I31" s="67"/>
      <c r="J31" s="67" t="n">
        <f aca="false">G31*3.8235866717</f>
        <v>61838698.1391478</v>
      </c>
      <c r="K31" s="9"/>
      <c r="L31" s="67"/>
      <c r="M31" s="67" t="n">
        <f aca="false">F31*2.511711692</f>
        <v>228000.21721252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19272204.3718503</v>
      </c>
      <c r="F32" s="157" t="n">
        <f aca="false">high_SIPA_income!I25</f>
        <v>94368.3140494577</v>
      </c>
      <c r="G32" s="67" t="n">
        <f aca="false">E32-F32*0.7</f>
        <v>19206146.5520157</v>
      </c>
      <c r="H32" s="67"/>
      <c r="I32" s="67"/>
      <c r="J32" s="67" t="n">
        <f aca="false">G32*3.8235866717</f>
        <v>73436365.9710041</v>
      </c>
      <c r="K32" s="9"/>
      <c r="L32" s="67"/>
      <c r="M32" s="67" t="n">
        <f aca="false">F32*2.511711692</f>
        <v>237025.997752351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17210990.1641399</v>
      </c>
      <c r="F33" s="155" t="n">
        <f aca="false">high_SIPA_income!I26</f>
        <v>100873.936336696</v>
      </c>
      <c r="G33" s="8" t="n">
        <f aca="false">E33-F33*0.7</f>
        <v>17140378.4087042</v>
      </c>
      <c r="H33" s="8"/>
      <c r="I33" s="8"/>
      <c r="J33" s="8" t="n">
        <f aca="false">G33*3.8235866717</f>
        <v>65537722.4314158</v>
      </c>
      <c r="K33" s="6"/>
      <c r="L33" s="8"/>
      <c r="M33" s="8" t="n">
        <f aca="false">F33*2.511711692</f>
        <v>253366.245314942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20558764.0214191</v>
      </c>
      <c r="F34" s="157" t="n">
        <f aca="false">high_SIPA_income!I27</f>
        <v>101875.576230652</v>
      </c>
      <c r="G34" s="67" t="n">
        <f aca="false">E34-F34*0.7</f>
        <v>20487451.1180576</v>
      </c>
      <c r="H34" s="67"/>
      <c r="I34" s="67"/>
      <c r="J34" s="67" t="n">
        <f aca="false">G34*3.8235866717</f>
        <v>78335545.0321105</v>
      </c>
      <c r="K34" s="9"/>
      <c r="L34" s="67"/>
      <c r="M34" s="67" t="n">
        <f aca="false">F34*2.511711692</f>
        <v>255882.075947767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18319459.2785992</v>
      </c>
      <c r="F35" s="157" t="n">
        <f aca="false">high_SIPA_income!I28</f>
        <v>109907.476622467</v>
      </c>
      <c r="G35" s="67" t="n">
        <f aca="false">E35-F35*0.7</f>
        <v>18242524.0449635</v>
      </c>
      <c r="H35" s="67"/>
      <c r="I35" s="67"/>
      <c r="J35" s="67" t="n">
        <f aca="false">G35*3.8235866717</f>
        <v>69751871.7964892</v>
      </c>
      <c r="K35" s="9"/>
      <c r="L35" s="67"/>
      <c r="M35" s="67" t="n">
        <f aca="false">F35*2.511711692</f>
        <v>276055.894070867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22029343.9137403</v>
      </c>
      <c r="F36" s="157" t="n">
        <f aca="false">high_SIPA_income!I29</f>
        <v>109342.677945579</v>
      </c>
      <c r="G36" s="67" t="n">
        <f aca="false">E36-F36*0.7</f>
        <v>21952804.0391783</v>
      </c>
      <c r="H36" s="67"/>
      <c r="I36" s="67"/>
      <c r="J36" s="67" t="n">
        <f aca="false">G36*3.8235866717</f>
        <v>83938448.9306442</v>
      </c>
      <c r="K36" s="9"/>
      <c r="L36" s="67"/>
      <c r="M36" s="67" t="n">
        <f aca="false">F36*2.511711692</f>
        <v>274637.282630501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19449966.3113563</v>
      </c>
      <c r="F37" s="155" t="n">
        <f aca="false">high_SIPA_income!I30</f>
        <v>117147.369706523</v>
      </c>
      <c r="G37" s="8" t="n">
        <f aca="false">E37-F37*0.7</f>
        <v>19367963.1525617</v>
      </c>
      <c r="H37" s="8"/>
      <c r="I37" s="8"/>
      <c r="J37" s="8" t="n">
        <f aca="false">G37*3.8235866717</f>
        <v>74055085.7681117</v>
      </c>
      <c r="K37" s="6"/>
      <c r="L37" s="8"/>
      <c r="M37" s="8" t="n">
        <f aca="false">F37*2.511711692</f>
        <v>294240.41817892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23173788.8072882</v>
      </c>
      <c r="F38" s="157" t="n">
        <f aca="false">high_SIPA_income!I31</f>
        <v>109996.369250353</v>
      </c>
      <c r="G38" s="67" t="n">
        <f aca="false">E38-F38*0.7</f>
        <v>23096791.3488129</v>
      </c>
      <c r="H38" s="67"/>
      <c r="I38" s="67"/>
      <c r="J38" s="67" t="n">
        <f aca="false">G38*3.8235866717</f>
        <v>88312583.5603569</v>
      </c>
      <c r="K38" s="9"/>
      <c r="L38" s="67"/>
      <c r="M38" s="67" t="n">
        <f aca="false">F38*2.511711692</f>
        <v>276279.166723661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20445118.5255746</v>
      </c>
      <c r="F39" s="157" t="n">
        <f aca="false">high_SIPA_income!I32</f>
        <v>118264.517470098</v>
      </c>
      <c r="G39" s="67" t="n">
        <f aca="false">E39-F39*0.7</f>
        <v>20362333.3633456</v>
      </c>
      <c r="H39" s="67"/>
      <c r="I39" s="67"/>
      <c r="J39" s="67" t="n">
        <f aca="false">G39*3.8235866717</f>
        <v>77857146.4528003</v>
      </c>
      <c r="K39" s="9"/>
      <c r="L39" s="67"/>
      <c r="M39" s="67" t="n">
        <f aca="false">F39*2.511711692</f>
        <v>297046.371278384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24334735.2735842</v>
      </c>
      <c r="F40" s="157" t="n">
        <f aca="false">high_SIPA_income!I33</f>
        <v>111113.838365684</v>
      </c>
      <c r="G40" s="67" t="n">
        <f aca="false">E40-F40*0.7</f>
        <v>24256955.5867282</v>
      </c>
      <c r="H40" s="67"/>
      <c r="I40" s="67"/>
      <c r="J40" s="67" t="n">
        <f aca="false">G40*3.8235866717</f>
        <v>92748572.077433</v>
      </c>
      <c r="K40" s="9"/>
      <c r="L40" s="67"/>
      <c r="M40" s="67" t="n">
        <f aca="false">F40*2.511711692</f>
        <v>279085.926966087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21310755.3464512</v>
      </c>
      <c r="F41" s="155" t="n">
        <f aca="false">high_SIPA_income!I34</f>
        <v>116276.614859664</v>
      </c>
      <c r="G41" s="8" t="n">
        <f aca="false">E41-F41*0.7</f>
        <v>21229361.7160495</v>
      </c>
      <c r="H41" s="8"/>
      <c r="I41" s="8"/>
      <c r="J41" s="8" t="n">
        <f aca="false">G41*3.8235866717</f>
        <v>81172304.5061851</v>
      </c>
      <c r="K41" s="6"/>
      <c r="L41" s="8"/>
      <c r="M41" s="8" t="n">
        <f aca="false">F41*2.511711692</f>
        <v>292053.333049199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24835012.2324954</v>
      </c>
      <c r="F42" s="157" t="n">
        <f aca="false">high_SIPA_income!I35</f>
        <v>114519.675896967</v>
      </c>
      <c r="G42" s="67" t="n">
        <f aca="false">E42-F42*0.7</f>
        <v>24754848.4593675</v>
      </c>
      <c r="H42" s="67"/>
      <c r="I42" s="67"/>
      <c r="J42" s="67" t="n">
        <f aca="false">G42*3.8235866717</f>
        <v>94652308.6291909</v>
      </c>
      <c r="K42" s="9"/>
      <c r="L42" s="67"/>
      <c r="M42" s="67" t="n">
        <f aca="false">F42*2.511711692</f>
        <v>287640.408914463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21913690.2512407</v>
      </c>
      <c r="F43" s="157" t="n">
        <f aca="false">high_SIPA_income!I36</f>
        <v>118979.712135994</v>
      </c>
      <c r="G43" s="67" t="n">
        <f aca="false">E43-F43*0.7</f>
        <v>21830404.4527455</v>
      </c>
      <c r="H43" s="67"/>
      <c r="I43" s="67"/>
      <c r="J43" s="67" t="n">
        <f aca="false">G43*3.8235866717</f>
        <v>83470443.5033379</v>
      </c>
      <c r="K43" s="9"/>
      <c r="L43" s="67"/>
      <c r="M43" s="67" t="n">
        <f aca="false">F43*2.511711692</f>
        <v>298842.73408277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25783292.4415756</v>
      </c>
      <c r="F44" s="157" t="n">
        <f aca="false">high_SIPA_income!I37</f>
        <v>113237.541791172</v>
      </c>
      <c r="G44" s="67" t="n">
        <f aca="false">E44-F44*0.7</f>
        <v>25704026.1623218</v>
      </c>
      <c r="H44" s="67"/>
      <c r="I44" s="67"/>
      <c r="J44" s="67" t="n">
        <f aca="false">G44*3.8235866717</f>
        <v>98281571.8432817</v>
      </c>
      <c r="K44" s="9"/>
      <c r="L44" s="67"/>
      <c r="M44" s="67" t="n">
        <f aca="false">F44*2.511711692</f>
        <v>284420.057690225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22629970.5822122</v>
      </c>
      <c r="F45" s="155" t="n">
        <f aca="false">high_SIPA_income!I38</f>
        <v>113589.698435147</v>
      </c>
      <c r="G45" s="8" t="n">
        <f aca="false">E45-F45*0.7</f>
        <v>22550457.7933076</v>
      </c>
      <c r="H45" s="8"/>
      <c r="I45" s="8"/>
      <c r="J45" s="8" t="n">
        <f aca="false">G45*3.8235866717</f>
        <v>86223629.8592242</v>
      </c>
      <c r="K45" s="6"/>
      <c r="L45" s="8"/>
      <c r="M45" s="8" t="n">
        <f aca="false">F45*2.511711692</f>
        <v>285304.573650313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26732707.3863739</v>
      </c>
      <c r="F46" s="157" t="n">
        <f aca="false">high_SIPA_income!I39</f>
        <v>112390.692978895</v>
      </c>
      <c r="G46" s="67" t="n">
        <f aca="false">E46-F46*0.7</f>
        <v>26654033.9012886</v>
      </c>
      <c r="H46" s="67"/>
      <c r="I46" s="67"/>
      <c r="J46" s="67" t="n">
        <f aca="false">G46*3.8235866717</f>
        <v>101914008.772007</v>
      </c>
      <c r="K46" s="9"/>
      <c r="L46" s="67"/>
      <c r="M46" s="67" t="n">
        <f aca="false">F46*2.511711692</f>
        <v>282293.017627072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23430809.0569458</v>
      </c>
      <c r="F47" s="157" t="n">
        <f aca="false">high_SIPA_income!I40</f>
        <v>111276.130275809</v>
      </c>
      <c r="G47" s="67" t="n">
        <f aca="false">E47-F47*0.7</f>
        <v>23352915.7657528</v>
      </c>
      <c r="H47" s="67"/>
      <c r="I47" s="67"/>
      <c r="J47" s="67" t="n">
        <f aca="false">G47*3.8235866717</f>
        <v>89291897.4672651</v>
      </c>
      <c r="K47" s="9"/>
      <c r="L47" s="67"/>
      <c r="M47" s="67" t="n">
        <f aca="false">F47*2.511711692</f>
        <v>279493.557454265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26971214.0248223</v>
      </c>
      <c r="F48" s="157" t="n">
        <f aca="false">high_SIPA_income!I41</f>
        <v>111070.761364024</v>
      </c>
      <c r="G48" s="67" t="n">
        <f aca="false">E48-F48*0.7</f>
        <v>26893464.4918674</v>
      </c>
      <c r="H48" s="67"/>
      <c r="I48" s="67"/>
      <c r="J48" s="67" t="n">
        <f aca="false">G48*3.8235866717</f>
        <v>102829492.386942</v>
      </c>
      <c r="K48" s="9"/>
      <c r="L48" s="67"/>
      <c r="M48" s="67" t="n">
        <f aca="false">F48*2.511711692</f>
        <v>278977.72995736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23603300.3158886</v>
      </c>
      <c r="F49" s="155" t="n">
        <f aca="false">high_SIPA_income!I42</f>
        <v>114804.067209904</v>
      </c>
      <c r="G49" s="8" t="n">
        <f aca="false">E49-F49*0.7</f>
        <v>23522937.4688416</v>
      </c>
      <c r="H49" s="8"/>
      <c r="I49" s="8"/>
      <c r="J49" s="8" t="n">
        <f aca="false">G49*3.8235866717</f>
        <v>89941990.1850954</v>
      </c>
      <c r="K49" s="6"/>
      <c r="L49" s="8"/>
      <c r="M49" s="8" t="n">
        <f aca="false">F49*2.511711692</f>
        <v>288354.717900271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27665115.9691549</v>
      </c>
      <c r="F50" s="157" t="n">
        <f aca="false">high_SIPA_income!I43</f>
        <v>114063.946730616</v>
      </c>
      <c r="G50" s="67" t="n">
        <f aca="false">E50-F50*0.7</f>
        <v>27585271.2064435</v>
      </c>
      <c r="H50" s="67"/>
      <c r="I50" s="67"/>
      <c r="J50" s="67" t="n">
        <f aca="false">G50*3.8235866717</f>
        <v>105474675.320187</v>
      </c>
      <c r="K50" s="9"/>
      <c r="L50" s="67"/>
      <c r="M50" s="67" t="n">
        <f aca="false">F50*2.511711692</f>
        <v>286495.748638952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24288837.1146836</v>
      </c>
      <c r="F51" s="157" t="n">
        <f aca="false">high_SIPA_income!I44</f>
        <v>115993.62100914</v>
      </c>
      <c r="G51" s="67" t="n">
        <f aca="false">E51-F51*0.7</f>
        <v>24207641.5799772</v>
      </c>
      <c r="H51" s="67"/>
      <c r="I51" s="67"/>
      <c r="J51" s="67" t="n">
        <f aca="false">G51*3.8235866717</f>
        <v>92560015.6984916</v>
      </c>
      <c r="K51" s="9"/>
      <c r="L51" s="67"/>
      <c r="M51" s="67" t="n">
        <f aca="false">F51*2.511711692</f>
        <v>291342.534086074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28366286.2725996</v>
      </c>
      <c r="F52" s="157" t="n">
        <f aca="false">high_SIPA_income!I45</f>
        <v>115365.992442478</v>
      </c>
      <c r="G52" s="67" t="n">
        <f aca="false">E52-F52*0.7</f>
        <v>28285530.0778899</v>
      </c>
      <c r="H52" s="67"/>
      <c r="I52" s="67"/>
      <c r="J52" s="67" t="n">
        <f aca="false">G52*3.8235866717</f>
        <v>108152175.807789</v>
      </c>
      <c r="K52" s="9"/>
      <c r="L52" s="67"/>
      <c r="M52" s="67" t="n">
        <f aca="false">F52*2.511711692</f>
        <v>289766.112076955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25004419.4319709</v>
      </c>
      <c r="F53" s="155" t="n">
        <f aca="false">high_SIPA_income!I46</f>
        <v>118450.385864713</v>
      </c>
      <c r="G53" s="8" t="n">
        <f aca="false">E53-F53*0.7</f>
        <v>24921504.1618656</v>
      </c>
      <c r="H53" s="8"/>
      <c r="I53" s="8"/>
      <c r="J53" s="8" t="n">
        <f aca="false">G53*3.8235866717</f>
        <v>95289531.1520254</v>
      </c>
      <c r="K53" s="6"/>
      <c r="L53" s="8"/>
      <c r="M53" s="8" t="n">
        <f aca="false">F53*2.511711692</f>
        <v>297513.219098311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29019800.9362234</v>
      </c>
      <c r="F54" s="157" t="n">
        <f aca="false">high_SIPA_income!I47</f>
        <v>117468.577931334</v>
      </c>
      <c r="G54" s="67" t="n">
        <f aca="false">E54-F54*0.7</f>
        <v>28937572.9316715</v>
      </c>
      <c r="H54" s="67"/>
      <c r="I54" s="67"/>
      <c r="J54" s="67" t="n">
        <f aca="false">G54*3.8235866717</f>
        <v>110645318.172886</v>
      </c>
      <c r="K54" s="9"/>
      <c r="L54" s="67"/>
      <c r="M54" s="67" t="n">
        <f aca="false">F54*2.511711692</f>
        <v>295047.200632744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25517666.9592729</v>
      </c>
      <c r="F55" s="157" t="n">
        <f aca="false">high_SIPA_income!I48</f>
        <v>115115.83636925</v>
      </c>
      <c r="G55" s="67" t="n">
        <f aca="false">E55-F55*0.7</f>
        <v>25437085.8738144</v>
      </c>
      <c r="H55" s="67"/>
      <c r="I55" s="67"/>
      <c r="J55" s="67" t="n">
        <f aca="false">G55*3.8235866717</f>
        <v>97260902.5140051</v>
      </c>
      <c r="K55" s="9"/>
      <c r="L55" s="67"/>
      <c r="M55" s="67" t="n">
        <f aca="false">F55*2.511711692</f>
        <v>289137.792143004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29836395.6841355</v>
      </c>
      <c r="F56" s="157" t="n">
        <f aca="false">high_SIPA_income!I49</f>
        <v>114394.469932074</v>
      </c>
      <c r="G56" s="67" t="n">
        <f aca="false">E56-F56*0.7</f>
        <v>29756319.555183</v>
      </c>
      <c r="H56" s="67"/>
      <c r="I56" s="67"/>
      <c r="J56" s="67" t="n">
        <f aca="false">G56*3.8235866717</f>
        <v>113775866.850044</v>
      </c>
      <c r="K56" s="9"/>
      <c r="L56" s="67"/>
      <c r="M56" s="67" t="n">
        <f aca="false">F56*2.511711692</f>
        <v>287325.927628531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26167638.2897065</v>
      </c>
      <c r="F57" s="155" t="n">
        <f aca="false">high_SIPA_income!I50</f>
        <v>119234.639657979</v>
      </c>
      <c r="G57" s="8" t="n">
        <f aca="false">E57-F57*0.7</f>
        <v>26084174.041946</v>
      </c>
      <c r="H57" s="8"/>
      <c r="I57" s="8"/>
      <c r="J57" s="8" t="n">
        <f aca="false">G57*3.8235866717</f>
        <v>99735100.2090877</v>
      </c>
      <c r="K57" s="6"/>
      <c r="L57" s="8"/>
      <c r="M57" s="8" t="n">
        <f aca="false">F57*2.511711692</f>
        <v>299483.038520352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30461350.8983991</v>
      </c>
      <c r="F58" s="157" t="n">
        <f aca="false">high_SIPA_income!I51</f>
        <v>117314.324216837</v>
      </c>
      <c r="G58" s="67" t="n">
        <f aca="false">E58-F58*0.7</f>
        <v>30379230.8714473</v>
      </c>
      <c r="H58" s="67"/>
      <c r="I58" s="67"/>
      <c r="J58" s="67" t="n">
        <f aca="false">G58*3.8235866717</f>
        <v>116157622.256563</v>
      </c>
      <c r="K58" s="9"/>
      <c r="L58" s="67"/>
      <c r="M58" s="67" t="n">
        <f aca="false">F58*2.511711692</f>
        <v>294659.759774508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26632253.4557355</v>
      </c>
      <c r="F59" s="157" t="n">
        <f aca="false">high_SIPA_income!I52</f>
        <v>120998.603849307</v>
      </c>
      <c r="G59" s="67" t="n">
        <f aca="false">E59-F59*0.7</f>
        <v>26547554.433041</v>
      </c>
      <c r="H59" s="67"/>
      <c r="I59" s="67"/>
      <c r="J59" s="67" t="n">
        <f aca="false">G59*3.8235866717</f>
        <v>101506875.296406</v>
      </c>
      <c r="K59" s="9"/>
      <c r="L59" s="67"/>
      <c r="M59" s="67" t="n">
        <f aca="false">F59*2.511711692</f>
        <v>303913.608003981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30949089.1152594</v>
      </c>
      <c r="F60" s="157" t="n">
        <f aca="false">high_SIPA_income!I53</f>
        <v>122537.968965566</v>
      </c>
      <c r="G60" s="67" t="n">
        <f aca="false">E60-F60*0.7</f>
        <v>30863312.5369835</v>
      </c>
      <c r="H60" s="67"/>
      <c r="I60" s="67"/>
      <c r="J60" s="67" t="n">
        <f aca="false">G60*3.8235866717</f>
        <v>118008550.460922</v>
      </c>
      <c r="K60" s="9"/>
      <c r="L60" s="67"/>
      <c r="M60" s="67" t="n">
        <f aca="false">F60*2.511711692</f>
        <v>307780.049364746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27147567.6503931</v>
      </c>
      <c r="F61" s="155" t="n">
        <f aca="false">high_SIPA_income!I54</f>
        <v>120281.360015615</v>
      </c>
      <c r="G61" s="8" t="n">
        <f aca="false">E61-F61*0.7</f>
        <v>27063370.6983822</v>
      </c>
      <c r="H61" s="8"/>
      <c r="I61" s="8"/>
      <c r="J61" s="8" t="n">
        <f aca="false">G61*3.8235866717</f>
        <v>103479143.49361</v>
      </c>
      <c r="K61" s="6"/>
      <c r="L61" s="8"/>
      <c r="M61" s="8" t="n">
        <f aca="false">F61*2.511711692</f>
        <v>302112.098280881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31475748.2273051</v>
      </c>
      <c r="F62" s="157" t="n">
        <f aca="false">high_SIPA_income!I55</f>
        <v>123717.375608901</v>
      </c>
      <c r="G62" s="67" t="n">
        <f aca="false">E62-F62*0.7</f>
        <v>31389146.0643789</v>
      </c>
      <c r="H62" s="67"/>
      <c r="I62" s="67"/>
      <c r="J62" s="67" t="n">
        <f aca="false">G62*3.8235866717</f>
        <v>120019120.527804</v>
      </c>
      <c r="K62" s="9"/>
      <c r="L62" s="67"/>
      <c r="M62" s="67" t="n">
        <f aca="false">F62*2.511711692</f>
        <v>310742.378820431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27806897.2922673</v>
      </c>
      <c r="F63" s="157" t="n">
        <f aca="false">high_SIPA_income!I56</f>
        <v>125360.890968017</v>
      </c>
      <c r="G63" s="67" t="n">
        <f aca="false">E63-F63*0.7</f>
        <v>27719144.6685897</v>
      </c>
      <c r="H63" s="67"/>
      <c r="I63" s="67"/>
      <c r="J63" s="67" t="n">
        <f aca="false">G63*3.8235866717</f>
        <v>105986552.105744</v>
      </c>
      <c r="K63" s="9"/>
      <c r="L63" s="67"/>
      <c r="M63" s="67" t="n">
        <f aca="false">F63*2.511711692</f>
        <v>314870.415563906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32165444.3385297</v>
      </c>
      <c r="F64" s="157" t="n">
        <f aca="false">high_SIPA_income!I57</f>
        <v>122692.712624049</v>
      </c>
      <c r="G64" s="67" t="n">
        <f aca="false">E64-F64*0.7</f>
        <v>32079559.4396929</v>
      </c>
      <c r="H64" s="67"/>
      <c r="I64" s="67"/>
      <c r="J64" s="67" t="n">
        <f aca="false">G64*3.8235866717</f>
        <v>122658975.907618</v>
      </c>
      <c r="K64" s="9"/>
      <c r="L64" s="67"/>
      <c r="M64" s="67" t="n">
        <f aca="false">F64*2.511711692</f>
        <v>308168.720821019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28184206.999579</v>
      </c>
      <c r="F65" s="155" t="n">
        <f aca="false">high_SIPA_income!I58</f>
        <v>128245.905811666</v>
      </c>
      <c r="G65" s="8" t="n">
        <f aca="false">E65-F65*0.7</f>
        <v>28094434.8655108</v>
      </c>
      <c r="H65" s="8"/>
      <c r="I65" s="8"/>
      <c r="J65" s="8" t="n">
        <f aca="false">G65*3.8235866717</f>
        <v>107421506.700711</v>
      </c>
      <c r="K65" s="6"/>
      <c r="L65" s="8"/>
      <c r="M65" s="8" t="n">
        <f aca="false">F65*2.511711692</f>
        <v>322116.741078293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32827962.1574347</v>
      </c>
      <c r="F66" s="157" t="n">
        <f aca="false">high_SIPA_income!I59</f>
        <v>124474.433240909</v>
      </c>
      <c r="G66" s="67" t="n">
        <f aca="false">E66-F66*0.7</f>
        <v>32740830.054166</v>
      </c>
      <c r="H66" s="67"/>
      <c r="I66" s="67"/>
      <c r="J66" s="67" t="n">
        <f aca="false">G66*3.8235866717</f>
        <v>125187401.415504</v>
      </c>
      <c r="K66" s="9"/>
      <c r="L66" s="67"/>
      <c r="M66" s="67" t="n">
        <f aca="false">F66*2.511711692</f>
        <v>312643.889326265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28896383.1774589</v>
      </c>
      <c r="F67" s="157" t="n">
        <f aca="false">high_SIPA_income!I60</f>
        <v>123588.963803643</v>
      </c>
      <c r="G67" s="67" t="n">
        <f aca="false">E67-F67*0.7</f>
        <v>28809870.9027963</v>
      </c>
      <c r="H67" s="67"/>
      <c r="I67" s="67"/>
      <c r="J67" s="67" t="n">
        <f aca="false">G67*3.8235866717</f>
        <v>110157038.39733</v>
      </c>
      <c r="K67" s="9"/>
      <c r="L67" s="67"/>
      <c r="M67" s="67" t="n">
        <f aca="false">F67*2.511711692</f>
        <v>310419.845387776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33543136.6533033</v>
      </c>
      <c r="F68" s="157" t="n">
        <f aca="false">high_SIPA_income!I61</f>
        <v>120391.348274233</v>
      </c>
      <c r="G68" s="67" t="n">
        <f aca="false">E68-F68*0.7</f>
        <v>33458862.7095113</v>
      </c>
      <c r="H68" s="67"/>
      <c r="I68" s="67"/>
      <c r="J68" s="67" t="n">
        <f aca="false">G68*3.8235866717</f>
        <v>127932861.506328</v>
      </c>
      <c r="K68" s="9"/>
      <c r="L68" s="67"/>
      <c r="M68" s="67" t="n">
        <f aca="false">F68*2.511711692</f>
        <v>302388.357076034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29400003.7149274</v>
      </c>
      <c r="F69" s="155" t="n">
        <f aca="false">high_SIPA_income!I62</f>
        <v>123005.881571495</v>
      </c>
      <c r="G69" s="8" t="n">
        <f aca="false">E69-F69*0.7</f>
        <v>29313899.5978274</v>
      </c>
      <c r="H69" s="8"/>
      <c r="I69" s="8"/>
      <c r="J69" s="8" t="n">
        <f aca="false">G69*3.8235866717</f>
        <v>112084235.797805</v>
      </c>
      <c r="K69" s="6"/>
      <c r="L69" s="8"/>
      <c r="M69" s="8" t="n">
        <f aca="false">F69*2.511711692</f>
        <v>308955.310927891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34278557.1956905</v>
      </c>
      <c r="F70" s="157" t="n">
        <f aca="false">high_SIPA_income!I63</f>
        <v>124086.749981322</v>
      </c>
      <c r="G70" s="67" t="n">
        <f aca="false">E70-F70*0.7</f>
        <v>34191696.4707036</v>
      </c>
      <c r="H70" s="67"/>
      <c r="I70" s="67"/>
      <c r="J70" s="67" t="n">
        <f aca="false">G70*3.8235866717</f>
        <v>130734914.908194</v>
      </c>
      <c r="K70" s="9"/>
      <c r="L70" s="67"/>
      <c r="M70" s="67" t="n">
        <f aca="false">F70*2.511711692</f>
        <v>311670.140750368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30157420.1196749</v>
      </c>
      <c r="F71" s="157" t="n">
        <f aca="false">high_SIPA_income!I64</f>
        <v>124989.809157842</v>
      </c>
      <c r="G71" s="67" t="n">
        <f aca="false">E71-F71*0.7</f>
        <v>30069927.2532644</v>
      </c>
      <c r="H71" s="67"/>
      <c r="I71" s="67"/>
      <c r="J71" s="67" t="n">
        <f aca="false">G71*3.8235866717</f>
        <v>114974973.06457</v>
      </c>
      <c r="K71" s="9"/>
      <c r="L71" s="67"/>
      <c r="M71" s="67" t="n">
        <f aca="false">F71*2.511711692</f>
        <v>313938.3650426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35105318.9365648</v>
      </c>
      <c r="F72" s="157" t="n">
        <f aca="false">high_SIPA_income!I65</f>
        <v>123420.069086635</v>
      </c>
      <c r="G72" s="67" t="n">
        <f aca="false">E72-F72*0.7</f>
        <v>35018924.8882042</v>
      </c>
      <c r="H72" s="67"/>
      <c r="I72" s="67"/>
      <c r="J72" s="67" t="n">
        <f aca="false">G72*3.8235866717</f>
        <v>133897894.459801</v>
      </c>
      <c r="K72" s="9"/>
      <c r="L72" s="67"/>
      <c r="M72" s="67" t="n">
        <f aca="false">F72*2.511711692</f>
        <v>309995.630552348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30638225.3372502</v>
      </c>
      <c r="F73" s="155" t="n">
        <f aca="false">high_SIPA_income!I66</f>
        <v>128540.861736403</v>
      </c>
      <c r="G73" s="8" t="n">
        <f aca="false">E73-F73*0.7</f>
        <v>30548246.7340347</v>
      </c>
      <c r="H73" s="8"/>
      <c r="I73" s="8"/>
      <c r="J73" s="8" t="n">
        <f aca="false">G73*3.8235866717</f>
        <v>116803869.056058</v>
      </c>
      <c r="K73" s="6"/>
      <c r="L73" s="8"/>
      <c r="M73" s="8" t="n">
        <f aca="false">F73*2.511711692</f>
        <v>322857.585323078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35890116.5385442</v>
      </c>
      <c r="F74" s="157" t="n">
        <f aca="false">high_SIPA_income!I67</f>
        <v>125881.899755573</v>
      </c>
      <c r="G74" s="67" t="n">
        <f aca="false">E74-F74*0.7</f>
        <v>35801999.2087153</v>
      </c>
      <c r="H74" s="67"/>
      <c r="I74" s="67"/>
      <c r="J74" s="67" t="n">
        <f aca="false">G74*3.8235866717</f>
        <v>136892046.994658</v>
      </c>
      <c r="K74" s="9"/>
      <c r="L74" s="67"/>
      <c r="M74" s="67" t="n">
        <f aca="false">F74*2.511711692</f>
        <v>316179.039427245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31456138.6993317</v>
      </c>
      <c r="F75" s="157" t="n">
        <f aca="false">high_SIPA_income!I68</f>
        <v>124573.129249943</v>
      </c>
      <c r="G75" s="67" t="n">
        <f aca="false">E75-F75*0.7</f>
        <v>31368937.5088567</v>
      </c>
      <c r="H75" s="67"/>
      <c r="I75" s="67"/>
      <c r="J75" s="67" t="n">
        <f aca="false">G75*3.8235866717</f>
        <v>119941851.364255</v>
      </c>
      <c r="K75" s="9"/>
      <c r="L75" s="67"/>
      <c r="M75" s="67" t="n">
        <f aca="false">F75*2.511711692</f>
        <v>312891.78524611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36304000.8115104</v>
      </c>
      <c r="F76" s="157" t="n">
        <f aca="false">high_SIPA_income!I69</f>
        <v>123279.245223519</v>
      </c>
      <c r="G76" s="67" t="n">
        <f aca="false">E76-F76*0.7</f>
        <v>36217705.3398539</v>
      </c>
      <c r="H76" s="67"/>
      <c r="I76" s="67"/>
      <c r="J76" s="67" t="n">
        <f aca="false">G76*3.8235866717</f>
        <v>138481535.417023</v>
      </c>
      <c r="K76" s="9"/>
      <c r="L76" s="67"/>
      <c r="M76" s="67" t="n">
        <f aca="false">F76*2.511711692</f>
        <v>309641.921608848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31917809.3688378</v>
      </c>
      <c r="F77" s="155" t="n">
        <f aca="false">high_SIPA_income!I70</f>
        <v>128991.665409217</v>
      </c>
      <c r="G77" s="8" t="n">
        <f aca="false">E77-F77*0.7</f>
        <v>31827515.2030513</v>
      </c>
      <c r="H77" s="8"/>
      <c r="I77" s="8"/>
      <c r="J77" s="8" t="n">
        <f aca="false">G77*3.8235866717</f>
        <v>121695262.923716</v>
      </c>
      <c r="K77" s="6"/>
      <c r="L77" s="8"/>
      <c r="M77" s="8" t="n">
        <f aca="false">F77*2.511711692</f>
        <v>323989.874178882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37076223.2729858</v>
      </c>
      <c r="F78" s="157" t="n">
        <f aca="false">high_SIPA_income!I71</f>
        <v>129774.367389352</v>
      </c>
      <c r="G78" s="67" t="n">
        <f aca="false">E78-F78*0.7</f>
        <v>36985381.2158133</v>
      </c>
      <c r="H78" s="67"/>
      <c r="I78" s="67"/>
      <c r="J78" s="67" t="n">
        <f aca="false">G78*3.8235866717</f>
        <v>141416810.664527</v>
      </c>
      <c r="K78" s="9"/>
      <c r="L78" s="67"/>
      <c r="M78" s="67" t="n">
        <f aca="false">F78*2.511711692</f>
        <v>325955.79589374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32356260.5202876</v>
      </c>
      <c r="F79" s="157" t="n">
        <f aca="false">high_SIPA_income!I72</f>
        <v>131350.300578297</v>
      </c>
      <c r="G79" s="67" t="n">
        <f aca="false">E79-F79*0.7</f>
        <v>32264315.3098828</v>
      </c>
      <c r="H79" s="67"/>
      <c r="I79" s="67"/>
      <c r="J79" s="67" t="n">
        <f aca="false">G79*3.8235866717</f>
        <v>123365405.990394</v>
      </c>
      <c r="K79" s="9"/>
      <c r="L79" s="67"/>
      <c r="M79" s="67" t="n">
        <f aca="false">F79*2.511711692</f>
        <v>329914.085710224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37529701.6191028</v>
      </c>
      <c r="F80" s="157" t="n">
        <f aca="false">high_SIPA_income!I73</f>
        <v>129940.103886588</v>
      </c>
      <c r="G80" s="67" t="n">
        <f aca="false">E80-F80*0.7</f>
        <v>37438743.5463822</v>
      </c>
      <c r="H80" s="67"/>
      <c r="I80" s="67"/>
      <c r="J80" s="67" t="n">
        <f aca="false">G80*3.8235866717</f>
        <v>143150280.829141</v>
      </c>
      <c r="K80" s="9"/>
      <c r="L80" s="67"/>
      <c r="M80" s="67" t="n">
        <f aca="false">F80*2.511711692</f>
        <v>326372.078191637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32955283.9184875</v>
      </c>
      <c r="F81" s="155" t="n">
        <f aca="false">high_SIPA_income!I74</f>
        <v>128851.162954657</v>
      </c>
      <c r="G81" s="8" t="n">
        <f aca="false">E81-F81*0.7</f>
        <v>32865088.1044192</v>
      </c>
      <c r="H81" s="8"/>
      <c r="I81" s="8"/>
      <c r="J81" s="8" t="n">
        <f aca="false">G81*3.8235866717</f>
        <v>125662512.840304</v>
      </c>
      <c r="K81" s="6"/>
      <c r="L81" s="8"/>
      <c r="M81" s="8" t="n">
        <f aca="false">F81*2.511711692</f>
        <v>323636.97252101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38083536.7601115</v>
      </c>
      <c r="F82" s="157" t="n">
        <f aca="false">high_SIPA_income!I75</f>
        <v>133087.662802958</v>
      </c>
      <c r="G82" s="67" t="n">
        <f aca="false">E82-F82*0.7</f>
        <v>37990375.3961494</v>
      </c>
      <c r="H82" s="67"/>
      <c r="I82" s="67"/>
      <c r="J82" s="67" t="n">
        <f aca="false">G82*3.8235866717</f>
        <v>145259493.017597</v>
      </c>
      <c r="K82" s="9"/>
      <c r="L82" s="67"/>
      <c r="M82" s="67" t="n">
        <f aca="false">F82*2.511711692</f>
        <v>334277.838723142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33531308.9849076</v>
      </c>
      <c r="F83" s="157" t="n">
        <f aca="false">high_SIPA_income!I76</f>
        <v>129054.352333579</v>
      </c>
      <c r="G83" s="67" t="n">
        <f aca="false">E83-F83*0.7</f>
        <v>33440970.9382741</v>
      </c>
      <c r="H83" s="67"/>
      <c r="I83" s="67"/>
      <c r="J83" s="67" t="n">
        <f aca="false">G83*3.8235866717</f>
        <v>127864450.768292</v>
      </c>
      <c r="K83" s="9"/>
      <c r="L83" s="67"/>
      <c r="M83" s="67" t="n">
        <f aca="false">F83*2.511711692</f>
        <v>324147.325659737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38905489.7281695</v>
      </c>
      <c r="F84" s="157" t="n">
        <f aca="false">high_SIPA_income!I77</f>
        <v>127895.117146542</v>
      </c>
      <c r="G84" s="67" t="n">
        <f aca="false">E84-F84*0.7</f>
        <v>38815963.1461669</v>
      </c>
      <c r="H84" s="67"/>
      <c r="I84" s="67"/>
      <c r="J84" s="67" t="n">
        <f aca="false">G84*3.8235866717</f>
        <v>148416199.334882</v>
      </c>
      <c r="K84" s="9"/>
      <c r="L84" s="67"/>
      <c r="M84" s="67" t="n">
        <f aca="false">F84*2.511711692</f>
        <v>321235.66108668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34277125.9649858</v>
      </c>
      <c r="F85" s="155" t="n">
        <f aca="false">high_SIPA_income!I78</f>
        <v>132789.655330165</v>
      </c>
      <c r="G85" s="8" t="n">
        <f aca="false">E85-F85*0.7</f>
        <v>34184173.2062547</v>
      </c>
      <c r="H85" s="8"/>
      <c r="I85" s="8"/>
      <c r="J85" s="8" t="n">
        <f aca="false">G85*3.8235866717</f>
        <v>130706149.05452</v>
      </c>
      <c r="K85" s="6"/>
      <c r="L85" s="8"/>
      <c r="M85" s="8" t="n">
        <f aca="false">F85*2.511711692</f>
        <v>333529.329869425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39676650.9617503</v>
      </c>
      <c r="F86" s="157" t="n">
        <f aca="false">high_SIPA_income!I79</f>
        <v>129997.201591362</v>
      </c>
      <c r="G86" s="67" t="n">
        <f aca="false">E86-F86*0.7</f>
        <v>39585652.9206364</v>
      </c>
      <c r="H86" s="67"/>
      <c r="I86" s="67"/>
      <c r="J86" s="67" t="n">
        <f aca="false">G86*3.8235866717</f>
        <v>151359174.897887</v>
      </c>
      <c r="K86" s="9"/>
      <c r="L86" s="67"/>
      <c r="M86" s="67" t="n">
        <f aca="false">F86*2.511711692</f>
        <v>326515.491164306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34836872.1547173</v>
      </c>
      <c r="F87" s="157" t="n">
        <f aca="false">high_SIPA_income!I80</f>
        <v>126896.924565728</v>
      </c>
      <c r="G87" s="67" t="n">
        <f aca="false">E87-F87*0.7</f>
        <v>34748044.3075212</v>
      </c>
      <c r="H87" s="67"/>
      <c r="I87" s="67"/>
      <c r="J87" s="67" t="n">
        <f aca="false">G87*3.8235866717</f>
        <v>132862159.081879</v>
      </c>
      <c r="K87" s="9"/>
      <c r="L87" s="67"/>
      <c r="M87" s="67" t="n">
        <f aca="false">F87*2.511711692</f>
        <v>318728.489110582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40459764.2462324</v>
      </c>
      <c r="F88" s="157" t="n">
        <f aca="false">high_SIPA_income!I81</f>
        <v>128889.70781038</v>
      </c>
      <c r="G88" s="67" t="n">
        <f aca="false">E88-F88*0.7</f>
        <v>40369541.4507652</v>
      </c>
      <c r="H88" s="67"/>
      <c r="I88" s="67"/>
      <c r="J88" s="67" t="n">
        <f aca="false">G88*3.8235866717</f>
        <v>154356440.633786</v>
      </c>
      <c r="K88" s="9"/>
      <c r="L88" s="67"/>
      <c r="M88" s="67" t="n">
        <f aca="false">F88*2.511711692</f>
        <v>323733.786085796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35466223.1062483</v>
      </c>
      <c r="F89" s="155" t="n">
        <f aca="false">high_SIPA_income!I82</f>
        <v>132325.753825198</v>
      </c>
      <c r="G89" s="8" t="n">
        <f aca="false">E89-F89*0.7</f>
        <v>35373595.0785706</v>
      </c>
      <c r="H89" s="8"/>
      <c r="I89" s="8"/>
      <c r="J89" s="8" t="n">
        <f aca="false">G89*3.8235866717</f>
        <v>135254006.672535</v>
      </c>
      <c r="K89" s="6"/>
      <c r="L89" s="8"/>
      <c r="M89" s="8" t="n">
        <f aca="false">F89*2.511711692</f>
        <v>332364.143035464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40895844.7701628</v>
      </c>
      <c r="F90" s="157" t="n">
        <f aca="false">high_SIPA_income!I83</f>
        <v>133620.604903841</v>
      </c>
      <c r="G90" s="67" t="n">
        <f aca="false">E90-F90*0.7</f>
        <v>40802310.3467301</v>
      </c>
      <c r="H90" s="67"/>
      <c r="I90" s="67"/>
      <c r="J90" s="67" t="n">
        <f aca="false">G90*3.8235866717</f>
        <v>156011170.016324</v>
      </c>
      <c r="K90" s="9"/>
      <c r="L90" s="67"/>
      <c r="M90" s="67" t="n">
        <f aca="false">F90*2.511711692</f>
        <v>335616.43562909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35890297.4447624</v>
      </c>
      <c r="F91" s="157" t="n">
        <f aca="false">high_SIPA_income!I84</f>
        <v>131961.818391732</v>
      </c>
      <c r="G91" s="67" t="n">
        <f aca="false">E91-F91*0.7</f>
        <v>35797924.1718882</v>
      </c>
      <c r="H91" s="67"/>
      <c r="I91" s="67"/>
      <c r="J91" s="67" t="n">
        <f aca="false">G91*3.8235866717</f>
        <v>136876465.738159</v>
      </c>
      <c r="K91" s="9"/>
      <c r="L91" s="67"/>
      <c r="M91" s="67" t="n">
        <f aca="false">F91*2.511711692</f>
        <v>331450.042152093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41606826.509907</v>
      </c>
      <c r="F92" s="157" t="n">
        <f aca="false">high_SIPA_income!I85</f>
        <v>131483.335256734</v>
      </c>
      <c r="G92" s="67" t="n">
        <f aca="false">E92-F92*0.7</f>
        <v>41514788.1752273</v>
      </c>
      <c r="H92" s="67"/>
      <c r="I92" s="67"/>
      <c r="J92" s="67" t="n">
        <f aca="false">G92*3.8235866717</f>
        <v>158735390.745248</v>
      </c>
      <c r="K92" s="9"/>
      <c r="L92" s="67"/>
      <c r="M92" s="67" t="n">
        <f aca="false">F92*2.511711692</f>
        <v>330248.230467495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36463575.2011897</v>
      </c>
      <c r="F93" s="155" t="n">
        <f aca="false">high_SIPA_income!I86</f>
        <v>132159.083923411</v>
      </c>
      <c r="G93" s="8" t="n">
        <f aca="false">E93-F93*0.7</f>
        <v>36371063.8424433</v>
      </c>
      <c r="H93" s="8"/>
      <c r="I93" s="8"/>
      <c r="J93" s="8" t="n">
        <f aca="false">G93*3.8235866717</f>
        <v>139067914.943516</v>
      </c>
      <c r="K93" s="6"/>
      <c r="L93" s="8"/>
      <c r="M93" s="8" t="n">
        <f aca="false">F93*2.511711692</f>
        <v>331945.51629444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42104886.8030708</v>
      </c>
      <c r="F94" s="157" t="n">
        <f aca="false">high_SIPA_income!I87</f>
        <v>133323.309805817</v>
      </c>
      <c r="G94" s="67" t="n">
        <f aca="false">E94-F94*0.7</f>
        <v>42011560.4862068</v>
      </c>
      <c r="H94" s="67"/>
      <c r="I94" s="67"/>
      <c r="J94" s="67" t="n">
        <f aca="false">G94*3.8235866717</f>
        <v>160634842.732379</v>
      </c>
      <c r="K94" s="9"/>
      <c r="L94" s="67"/>
      <c r="M94" s="67" t="n">
        <f aca="false">F94*2.511711692</f>
        <v>334869.716055409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37023998.3263586</v>
      </c>
      <c r="F95" s="157" t="n">
        <f aca="false">high_SIPA_income!I88</f>
        <v>134951.518899557</v>
      </c>
      <c r="G95" s="67" t="n">
        <f aca="false">E95-F95*0.7</f>
        <v>36929532.2631289</v>
      </c>
      <c r="H95" s="67"/>
      <c r="I95" s="67"/>
      <c r="J95" s="67" t="n">
        <f aca="false">G95*3.8235866717</f>
        <v>141203267.353415</v>
      </c>
      <c r="K95" s="9"/>
      <c r="L95" s="67"/>
      <c r="M95" s="67" t="n">
        <f aca="false">F95*2.511711692</f>
        <v>338959.307873177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42955359.8829018</v>
      </c>
      <c r="F96" s="157" t="n">
        <f aca="false">high_SIPA_income!I89</f>
        <v>134289.580797905</v>
      </c>
      <c r="G96" s="67" t="n">
        <f aca="false">E96-F96*0.7</f>
        <v>42861357.1763432</v>
      </c>
      <c r="H96" s="67"/>
      <c r="I96" s="67"/>
      <c r="J96" s="67" t="n">
        <f aca="false">G96*3.8235866717</f>
        <v>163884114.030439</v>
      </c>
      <c r="K96" s="9"/>
      <c r="L96" s="67"/>
      <c r="M96" s="67" t="n">
        <f aca="false">F96*2.511711692</f>
        <v>337296.710203877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37520082.0676831</v>
      </c>
      <c r="F97" s="155" t="n">
        <f aca="false">high_SIPA_income!I90</f>
        <v>139592.249718995</v>
      </c>
      <c r="G97" s="8" t="n">
        <f aca="false">E97-F97*0.7</f>
        <v>37422367.4928798</v>
      </c>
      <c r="H97" s="8"/>
      <c r="I97" s="8"/>
      <c r="J97" s="8" t="n">
        <f aca="false">G97*3.8235866717</f>
        <v>143087665.569235</v>
      </c>
      <c r="K97" s="6"/>
      <c r="L97" s="8"/>
      <c r="M97" s="8" t="n">
        <f aca="false">F97*2.511711692</f>
        <v>350615.485731784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43652489.8469643</v>
      </c>
      <c r="F98" s="157" t="n">
        <f aca="false">high_SIPA_income!I91</f>
        <v>133098.512669825</v>
      </c>
      <c r="G98" s="67" t="n">
        <f aca="false">E98-F98*0.7</f>
        <v>43559320.8880954</v>
      </c>
      <c r="H98" s="67"/>
      <c r="I98" s="67"/>
      <c r="J98" s="67" t="n">
        <f aca="false">G98*3.8235866717</f>
        <v>166552838.776025</v>
      </c>
      <c r="K98" s="9"/>
      <c r="L98" s="67"/>
      <c r="M98" s="67" t="n">
        <f aca="false">F98*2.511711692</f>
        <v>334305.090460608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38207392.3339056</v>
      </c>
      <c r="F99" s="157" t="n">
        <f aca="false">high_SIPA_income!I92</f>
        <v>138020.188130972</v>
      </c>
      <c r="G99" s="67" t="n">
        <f aca="false">E99-F99*0.7</f>
        <v>38110778.2022139</v>
      </c>
      <c r="H99" s="67"/>
      <c r="I99" s="67"/>
      <c r="J99" s="67" t="n">
        <f aca="false">G99*3.8235866717</f>
        <v>145719863.5821</v>
      </c>
      <c r="K99" s="9"/>
      <c r="L99" s="67"/>
      <c r="M99" s="67" t="n">
        <f aca="false">F99*2.511711692</f>
        <v>346666.920260603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44324748.9186442</v>
      </c>
      <c r="F100" s="157" t="n">
        <f aca="false">high_SIPA_income!I93</f>
        <v>133546.158811442</v>
      </c>
      <c r="G100" s="67" t="n">
        <f aca="false">E100-F100*0.7</f>
        <v>44231266.6074762</v>
      </c>
      <c r="H100" s="67"/>
      <c r="I100" s="67"/>
      <c r="J100" s="67" t="n">
        <f aca="false">G100*3.8235866717</f>
        <v>169122081.472755</v>
      </c>
      <c r="K100" s="9"/>
      <c r="L100" s="67"/>
      <c r="M100" s="67" t="n">
        <f aca="false">F100*2.511711692</f>
        <v>335429.448508388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38868213.4983197</v>
      </c>
      <c r="F101" s="155" t="n">
        <f aca="false">high_SIPA_income!I94</f>
        <v>134461.556507665</v>
      </c>
      <c r="G101" s="8" t="n">
        <f aca="false">E101-F101*0.7</f>
        <v>38774090.4087643</v>
      </c>
      <c r="H101" s="8"/>
      <c r="I101" s="8"/>
      <c r="J101" s="8" t="n">
        <f aca="false">G101*3.8235866717</f>
        <v>148256095.294242</v>
      </c>
      <c r="K101" s="6"/>
      <c r="L101" s="8"/>
      <c r="M101" s="8" t="n">
        <f aca="false">F101*2.511711692</f>
        <v>337728.663604821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45175107.8661763</v>
      </c>
      <c r="F102" s="157" t="n">
        <f aca="false">high_SIPA_income!I95</f>
        <v>133590.817654828</v>
      </c>
      <c r="G102" s="67" t="n">
        <f aca="false">E102-F102*0.7</f>
        <v>45081594.2938179</v>
      </c>
      <c r="H102" s="67"/>
      <c r="I102" s="67"/>
      <c r="J102" s="67" t="n">
        <f aca="false">G102*3.8235866717</f>
        <v>172373383.080829</v>
      </c>
      <c r="K102" s="9"/>
      <c r="L102" s="67"/>
      <c r="M102" s="67" t="n">
        <f aca="false">F102*2.511711692</f>
        <v>335541.618647473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39720373.4119951</v>
      </c>
      <c r="F103" s="157" t="n">
        <f aca="false">high_SIPA_income!I96</f>
        <v>132183.816524019</v>
      </c>
      <c r="G103" s="67" t="n">
        <f aca="false">E103-F103*0.7</f>
        <v>39627844.7404283</v>
      </c>
      <c r="H103" s="67"/>
      <c r="I103" s="67"/>
      <c r="J103" s="67" t="n">
        <f aca="false">G103*3.8235866717</f>
        <v>151520498.977699</v>
      </c>
      <c r="K103" s="9"/>
      <c r="L103" s="67"/>
      <c r="M103" s="67" t="n">
        <f aca="false">F103*2.511711692</f>
        <v>332007.637456562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45941934.6887442</v>
      </c>
      <c r="F104" s="157" t="n">
        <f aca="false">high_SIPA_income!I97</f>
        <v>132693.15878237</v>
      </c>
      <c r="G104" s="67" t="n">
        <f aca="false">E104-F104*0.7</f>
        <v>45849049.4775965</v>
      </c>
      <c r="H104" s="67"/>
      <c r="I104" s="67"/>
      <c r="J104" s="67" t="n">
        <f aca="false">G104*3.8235866717</f>
        <v>175307814.492652</v>
      </c>
      <c r="K104" s="9"/>
      <c r="L104" s="67"/>
      <c r="M104" s="67" t="n">
        <f aca="false">F104*2.511711692</f>
        <v>333286.95836209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40200545.3281194</v>
      </c>
      <c r="F105" s="155" t="n">
        <f aca="false">high_SIPA_income!I98</f>
        <v>130055.471458111</v>
      </c>
      <c r="G105" s="8" t="n">
        <f aca="false">E105-F105*0.7</f>
        <v>40109506.4980987</v>
      </c>
      <c r="H105" s="8"/>
      <c r="I105" s="8"/>
      <c r="J105" s="8" t="n">
        <f aca="false">G105*3.8235866717</f>
        <v>153362174.454595</v>
      </c>
      <c r="K105" s="6"/>
      <c r="L105" s="8"/>
      <c r="M105" s="8" t="n">
        <f aca="false">F105*2.511711692</f>
        <v>326661.848269909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46445783.9017313</v>
      </c>
      <c r="F106" s="157" t="n">
        <f aca="false">high_SIPA_income!I99</f>
        <v>132451.154509195</v>
      </c>
      <c r="G106" s="67" t="n">
        <f aca="false">E106-F106*0.7</f>
        <v>46353068.0935749</v>
      </c>
      <c r="H106" s="67"/>
      <c r="I106" s="67"/>
      <c r="J106" s="67" t="n">
        <f aca="false">G106*3.8235866717</f>
        <v>177234973.354995</v>
      </c>
      <c r="K106" s="9"/>
      <c r="L106" s="67"/>
      <c r="M106" s="67" t="n">
        <f aca="false">F106*2.511711692</f>
        <v>332679.113399643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40837933.086491</v>
      </c>
      <c r="F107" s="157" t="n">
        <f aca="false">high_SIPA_income!I100</f>
        <v>136201.698587596</v>
      </c>
      <c r="G107" s="67" t="n">
        <f aca="false">E107-F107*0.7</f>
        <v>40742591.8974797</v>
      </c>
      <c r="H107" s="67"/>
      <c r="I107" s="67"/>
      <c r="J107" s="67" t="n">
        <f aca="false">G107*3.8235866717</f>
        <v>155782831.349716</v>
      </c>
      <c r="K107" s="9"/>
      <c r="L107" s="67"/>
      <c r="M107" s="67" t="n">
        <f aca="false">F107*2.511711692</f>
        <v>342099.398812724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47139376.7345905</v>
      </c>
      <c r="F108" s="157" t="n">
        <f aca="false">high_SIPA_income!I101</f>
        <v>138915.352868349</v>
      </c>
      <c r="G108" s="67" t="n">
        <f aca="false">E108-F108*0.7</f>
        <v>47042135.9875827</v>
      </c>
      <c r="H108" s="67"/>
      <c r="I108" s="67"/>
      <c r="J108" s="67" t="n">
        <f aca="false">G108*3.8235866717</f>
        <v>179869684.17042</v>
      </c>
      <c r="K108" s="9"/>
      <c r="L108" s="67"/>
      <c r="M108" s="67" t="n">
        <f aca="false">F108*2.511711692</f>
        <v>348915.315997737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41294737.4034922</v>
      </c>
      <c r="F109" s="155" t="n">
        <f aca="false">high_SIPA_income!I102</f>
        <v>139775.623930934</v>
      </c>
      <c r="G109" s="8" t="n">
        <f aca="false">E109-F109*0.7</f>
        <v>41196894.4667405</v>
      </c>
      <c r="H109" s="8"/>
      <c r="I109" s="8"/>
      <c r="J109" s="8" t="n">
        <f aca="false">G109*3.8235866717</f>
        <v>157519896.598461</v>
      </c>
      <c r="K109" s="6"/>
      <c r="L109" s="8"/>
      <c r="M109" s="8" t="n">
        <f aca="false">F109*2.511711692</f>
        <v>351076.068883923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47595071.0528481</v>
      </c>
      <c r="F110" s="157" t="n">
        <f aca="false">high_SIPA_income!I103</f>
        <v>136470.269530055</v>
      </c>
      <c r="G110" s="67" t="n">
        <f aca="false">E110-F110*0.7</f>
        <v>47499541.8641771</v>
      </c>
      <c r="H110" s="67"/>
      <c r="I110" s="67"/>
      <c r="J110" s="67" t="n">
        <f aca="false">G110*3.8235866717</f>
        <v>181618615.183724</v>
      </c>
      <c r="K110" s="9"/>
      <c r="L110" s="67"/>
      <c r="M110" s="67" t="n">
        <f aca="false">F110*2.511711692</f>
        <v>342773.97158903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41674887.8620855</v>
      </c>
      <c r="F111" s="157" t="n">
        <f aca="false">high_SIPA_income!I104</f>
        <v>136420.608474511</v>
      </c>
      <c r="G111" s="67" t="n">
        <f aca="false">E111-F111*0.7</f>
        <v>41579393.4361533</v>
      </c>
      <c r="H111" s="67"/>
      <c r="I111" s="67"/>
      <c r="J111" s="67" t="n">
        <f aca="false">G111*3.8235866717</f>
        <v>158982414.559846</v>
      </c>
      <c r="K111" s="9"/>
      <c r="L111" s="67"/>
      <c r="M111" s="67" t="n">
        <f aca="false">F111*2.511711692</f>
        <v>342649.237335185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48386045.0308136</v>
      </c>
      <c r="F112" s="157" t="n">
        <f aca="false">high_SIPA_income!I105</f>
        <v>134785.260322992</v>
      </c>
      <c r="G112" s="67" t="n">
        <f aca="false">E112-F112*0.7</f>
        <v>48291695.3485875</v>
      </c>
      <c r="H112" s="67"/>
      <c r="I112" s="67"/>
      <c r="J112" s="67" t="n">
        <f aca="false">G112*3.8235866717</f>
        <v>184647482.688656</v>
      </c>
      <c r="K112" s="9"/>
      <c r="L112" s="67"/>
      <c r="M112" s="67" t="n">
        <f aca="false">F112*2.511711692</f>
        <v>338541.714262522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40" activeCellId="0" sqref="B40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6457.95690693803</v>
      </c>
      <c r="C23" s="0" t="n">
        <v>9349141</v>
      </c>
    </row>
    <row r="24" customFormat="false" ht="12.8" hidden="false" customHeight="false" outlineLevel="0" collapsed="false">
      <c r="A24" s="0" t="n">
        <v>71</v>
      </c>
      <c r="B24" s="0" t="n">
        <v>6139.3965868628</v>
      </c>
      <c r="C24" s="0" t="n">
        <v>9997569</v>
      </c>
    </row>
    <row r="25" customFormat="false" ht="12.8" hidden="false" customHeight="false" outlineLevel="0" collapsed="false">
      <c r="A25" s="0" t="n">
        <v>72</v>
      </c>
      <c r="B25" s="0" t="n">
        <v>5941.19436533605</v>
      </c>
      <c r="C25" s="0" t="n">
        <v>10331133</v>
      </c>
    </row>
    <row r="26" customFormat="false" ht="12.8" hidden="false" customHeight="false" outlineLevel="0" collapsed="false">
      <c r="A26" s="0" t="n">
        <v>73</v>
      </c>
      <c r="B26" s="0" t="n">
        <v>5850.89195628291</v>
      </c>
      <c r="C26" s="0" t="n">
        <v>10697552</v>
      </c>
    </row>
    <row r="27" customFormat="false" ht="12.8" hidden="false" customHeight="false" outlineLevel="0" collapsed="false">
      <c r="A27" s="0" t="n">
        <v>74</v>
      </c>
      <c r="B27" s="0" t="n">
        <v>5808.88144376629</v>
      </c>
      <c r="C27" s="0" t="n">
        <v>10996118</v>
      </c>
    </row>
    <row r="28" customFormat="false" ht="12.8" hidden="false" customHeight="false" outlineLevel="0" collapsed="false">
      <c r="A28" s="0" t="n">
        <v>75</v>
      </c>
      <c r="B28" s="0" t="n">
        <v>5785.66500381627</v>
      </c>
      <c r="C28" s="0" t="n">
        <v>11340666</v>
      </c>
    </row>
    <row r="29" customFormat="false" ht="12.8" hidden="false" customHeight="false" outlineLevel="0" collapsed="false">
      <c r="A29" s="0" t="n">
        <v>76</v>
      </c>
      <c r="B29" s="0" t="n">
        <v>5810.70356881453</v>
      </c>
      <c r="C29" s="0" t="n">
        <v>11403072</v>
      </c>
    </row>
    <row r="30" customFormat="false" ht="12.8" hidden="false" customHeight="false" outlineLevel="0" collapsed="false">
      <c r="A30" s="0" t="n">
        <v>77</v>
      </c>
      <c r="B30" s="0" t="n">
        <v>5838.42321025288</v>
      </c>
      <c r="C30" s="0" t="n">
        <v>11419198</v>
      </c>
    </row>
    <row r="31" customFormat="false" ht="12.8" hidden="false" customHeight="false" outlineLevel="0" collapsed="false">
      <c r="A31" s="0" t="n">
        <v>78</v>
      </c>
      <c r="B31" s="0" t="n">
        <v>5868.02581260456</v>
      </c>
      <c r="C31" s="0" t="n">
        <v>11454301</v>
      </c>
    </row>
    <row r="32" customFormat="false" ht="12.8" hidden="false" customHeight="false" outlineLevel="0" collapsed="false">
      <c r="A32" s="0" t="n">
        <v>79</v>
      </c>
      <c r="B32" s="0" t="n">
        <v>5901.27595185062</v>
      </c>
      <c r="C32" s="0" t="n">
        <v>11538066</v>
      </c>
    </row>
    <row r="33" customFormat="false" ht="12.8" hidden="false" customHeight="false" outlineLevel="0" collapsed="false">
      <c r="A33" s="0" t="n">
        <v>80</v>
      </c>
      <c r="B33" s="0" t="n">
        <v>5933.7660553823</v>
      </c>
      <c r="C33" s="0" t="n">
        <v>11544758</v>
      </c>
    </row>
    <row r="34" customFormat="false" ht="12.8" hidden="false" customHeight="false" outlineLevel="0" collapsed="false">
      <c r="A34" s="0" t="n">
        <v>81</v>
      </c>
      <c r="B34" s="0" t="n">
        <v>5980.58749640613</v>
      </c>
      <c r="C34" s="0" t="n">
        <v>11563171</v>
      </c>
    </row>
    <row r="35" customFormat="false" ht="12.8" hidden="false" customHeight="false" outlineLevel="0" collapsed="false">
      <c r="A35" s="0" t="n">
        <v>82</v>
      </c>
      <c r="B35" s="0" t="n">
        <v>6011.81268493071</v>
      </c>
      <c r="C35" s="0" t="n">
        <v>11626858</v>
      </c>
    </row>
    <row r="36" customFormat="false" ht="12.8" hidden="false" customHeight="false" outlineLevel="0" collapsed="false">
      <c r="A36" s="0" t="n">
        <v>83</v>
      </c>
      <c r="B36" s="0" t="n">
        <v>6048.14843991449</v>
      </c>
      <c r="C36" s="0" t="n">
        <v>11701714</v>
      </c>
    </row>
    <row r="37" customFormat="false" ht="12.8" hidden="false" customHeight="false" outlineLevel="0" collapsed="false">
      <c r="A37" s="0" t="n">
        <v>84</v>
      </c>
      <c r="B37" s="0" t="n">
        <v>6038.25292608211</v>
      </c>
      <c r="C37" s="0" t="n">
        <v>11764700</v>
      </c>
    </row>
    <row r="38" customFormat="false" ht="12.8" hidden="false" customHeight="false" outlineLevel="0" collapsed="false">
      <c r="A38" s="0" t="n">
        <v>85</v>
      </c>
      <c r="B38" s="0" t="n">
        <v>6098.0242281976</v>
      </c>
      <c r="C38" s="0" t="n">
        <v>11813928</v>
      </c>
    </row>
    <row r="39" customFormat="false" ht="12.8" hidden="false" customHeight="false" outlineLevel="0" collapsed="false">
      <c r="A39" s="0" t="n">
        <v>86</v>
      </c>
      <c r="B39" s="0" t="n">
        <v>6105.69078547365</v>
      </c>
      <c r="C39" s="0" t="n">
        <v>11843189</v>
      </c>
    </row>
    <row r="40" customFormat="false" ht="12.8" hidden="false" customHeight="false" outlineLevel="0" collapsed="false">
      <c r="A40" s="0" t="n">
        <v>87</v>
      </c>
      <c r="B40" s="0" t="n">
        <v>6108.06244309268</v>
      </c>
      <c r="C40" s="0" t="n">
        <v>11969536</v>
      </c>
    </row>
    <row r="41" customFormat="false" ht="12.8" hidden="false" customHeight="false" outlineLevel="0" collapsed="false">
      <c r="A41" s="0" t="n">
        <v>88</v>
      </c>
      <c r="B41" s="0" t="n">
        <v>6179.45521488882</v>
      </c>
      <c r="C41" s="0" t="n">
        <v>11989408</v>
      </c>
    </row>
    <row r="42" customFormat="false" ht="12.8" hidden="false" customHeight="false" outlineLevel="0" collapsed="false">
      <c r="A42" s="0" t="n">
        <v>89</v>
      </c>
      <c r="B42" s="0" t="n">
        <v>6202.82044538667</v>
      </c>
      <c r="C42" s="0" t="n">
        <v>11999557</v>
      </c>
    </row>
    <row r="43" customFormat="false" ht="12.8" hidden="false" customHeight="false" outlineLevel="0" collapsed="false">
      <c r="A43" s="0" t="n">
        <v>90</v>
      </c>
      <c r="B43" s="0" t="n">
        <v>6237.31321406564</v>
      </c>
      <c r="C43" s="0" t="n">
        <v>12103168</v>
      </c>
    </row>
    <row r="44" customFormat="false" ht="12.8" hidden="false" customHeight="false" outlineLevel="0" collapsed="false">
      <c r="A44" s="0" t="n">
        <v>91</v>
      </c>
      <c r="B44" s="0" t="n">
        <v>6287.56576092173</v>
      </c>
      <c r="C44" s="0" t="n">
        <v>12105268</v>
      </c>
    </row>
    <row r="45" customFormat="false" ht="12.8" hidden="false" customHeight="false" outlineLevel="0" collapsed="false">
      <c r="A45" s="0" t="n">
        <v>92</v>
      </c>
      <c r="B45" s="0" t="n">
        <v>6290.07640831994</v>
      </c>
      <c r="C45" s="0" t="n">
        <v>12156007</v>
      </c>
    </row>
    <row r="46" customFormat="false" ht="12.8" hidden="false" customHeight="false" outlineLevel="0" collapsed="false">
      <c r="A46" s="0" t="n">
        <v>93</v>
      </c>
      <c r="B46" s="0" t="n">
        <v>6982.18258656905</v>
      </c>
      <c r="C46" s="0" t="n">
        <v>12251494</v>
      </c>
    </row>
    <row r="47" customFormat="false" ht="12.8" hidden="false" customHeight="false" outlineLevel="0" collapsed="false">
      <c r="A47" s="0" t="n">
        <v>94</v>
      </c>
      <c r="B47" s="0" t="n">
        <v>7012.51018965679</v>
      </c>
      <c r="C47" s="0" t="n">
        <v>12231639</v>
      </c>
    </row>
    <row r="48" customFormat="false" ht="12.8" hidden="false" customHeight="false" outlineLevel="0" collapsed="false">
      <c r="A48" s="0" t="n">
        <v>95</v>
      </c>
      <c r="B48" s="0" t="n">
        <v>7000.29055893416</v>
      </c>
      <c r="C48" s="0" t="n">
        <v>12328634</v>
      </c>
    </row>
    <row r="49" customFormat="false" ht="12.8" hidden="false" customHeight="false" outlineLevel="0" collapsed="false">
      <c r="A49" s="0" t="n">
        <v>96</v>
      </c>
      <c r="B49" s="0" t="n">
        <v>7047.68079520602</v>
      </c>
      <c r="C49" s="0" t="n">
        <v>12434544</v>
      </c>
    </row>
    <row r="50" customFormat="false" ht="12.8" hidden="false" customHeight="false" outlineLevel="0" collapsed="false">
      <c r="A50" s="0" t="n">
        <v>97</v>
      </c>
      <c r="B50" s="0" t="n">
        <v>7028.4678357568</v>
      </c>
      <c r="C50" s="0" t="n">
        <v>12420055</v>
      </c>
    </row>
    <row r="51" customFormat="false" ht="12.8" hidden="false" customHeight="false" outlineLevel="0" collapsed="false">
      <c r="A51" s="0" t="n">
        <v>98</v>
      </c>
      <c r="B51" s="0" t="n">
        <v>7064.75295265679</v>
      </c>
      <c r="C51" s="0" t="n">
        <v>12422283</v>
      </c>
    </row>
    <row r="52" customFormat="false" ht="12.8" hidden="false" customHeight="false" outlineLevel="0" collapsed="false">
      <c r="A52" s="0" t="n">
        <v>99</v>
      </c>
      <c r="B52" s="0" t="n">
        <v>7108.28000776637</v>
      </c>
      <c r="C52" s="0" t="n">
        <v>12463358</v>
      </c>
    </row>
    <row r="53" customFormat="false" ht="12.8" hidden="false" customHeight="false" outlineLevel="0" collapsed="false">
      <c r="A53" s="0" t="n">
        <v>100</v>
      </c>
      <c r="B53" s="0" t="n">
        <v>7126.02068597681</v>
      </c>
      <c r="C53" s="0" t="n">
        <v>12572616</v>
      </c>
    </row>
    <row r="54" customFormat="false" ht="12.8" hidden="false" customHeight="false" outlineLevel="0" collapsed="false">
      <c r="A54" s="0" t="n">
        <v>101</v>
      </c>
      <c r="B54" s="0" t="n">
        <v>7144.39053158664</v>
      </c>
      <c r="C54" s="0" t="n">
        <v>12621359</v>
      </c>
    </row>
    <row r="55" customFormat="false" ht="12.8" hidden="false" customHeight="false" outlineLevel="0" collapsed="false">
      <c r="A55" s="0" t="n">
        <v>102</v>
      </c>
      <c r="B55" s="0" t="n">
        <v>7174.51659140579</v>
      </c>
      <c r="C55" s="0" t="n">
        <v>12711217</v>
      </c>
    </row>
    <row r="56" customFormat="false" ht="12.8" hidden="false" customHeight="false" outlineLevel="0" collapsed="false">
      <c r="A56" s="0" t="n">
        <v>103</v>
      </c>
      <c r="B56" s="0" t="n">
        <v>7218.60196174961</v>
      </c>
      <c r="C56" s="0" t="n">
        <v>12678516</v>
      </c>
    </row>
    <row r="57" customFormat="false" ht="12.8" hidden="false" customHeight="false" outlineLevel="0" collapsed="false">
      <c r="A57" s="0" t="n">
        <v>104</v>
      </c>
      <c r="B57" s="0" t="n">
        <v>7272.8922262496</v>
      </c>
      <c r="C57" s="0" t="n">
        <v>12766874</v>
      </c>
    </row>
    <row r="58" customFormat="false" ht="12.8" hidden="false" customHeight="false" outlineLevel="0" collapsed="false">
      <c r="A58" s="0" t="n">
        <v>105</v>
      </c>
      <c r="B58" s="0" t="n">
        <v>7310.39359537956</v>
      </c>
      <c r="C58" s="0" t="n">
        <v>12814676</v>
      </c>
    </row>
    <row r="59" customFormat="false" ht="12.8" hidden="false" customHeight="false" outlineLevel="0" collapsed="false">
      <c r="A59" s="0" t="n">
        <v>106</v>
      </c>
      <c r="B59" s="0" t="n">
        <v>7333.74971462154</v>
      </c>
      <c r="C59" s="0" t="n">
        <v>12825135</v>
      </c>
    </row>
    <row r="60" customFormat="false" ht="12.8" hidden="false" customHeight="false" outlineLevel="0" collapsed="false">
      <c r="A60" s="0" t="n">
        <v>107</v>
      </c>
      <c r="B60" s="0" t="n">
        <v>7369.16470231852</v>
      </c>
      <c r="C60" s="0" t="n">
        <v>12793520</v>
      </c>
    </row>
    <row r="61" customFormat="false" ht="12.8" hidden="false" customHeight="false" outlineLevel="0" collapsed="false">
      <c r="A61" s="0" t="n">
        <v>108</v>
      </c>
      <c r="B61" s="0" t="n">
        <v>7427.86736345885</v>
      </c>
      <c r="C61" s="0" t="n">
        <v>12820452</v>
      </c>
    </row>
    <row r="62" customFormat="false" ht="12.8" hidden="false" customHeight="false" outlineLevel="0" collapsed="false">
      <c r="A62" s="0" t="n">
        <v>109</v>
      </c>
      <c r="B62" s="0" t="n">
        <v>7419.89097474406</v>
      </c>
      <c r="C62" s="0" t="n">
        <v>12881982</v>
      </c>
    </row>
    <row r="63" customFormat="false" ht="12.8" hidden="false" customHeight="false" outlineLevel="0" collapsed="false">
      <c r="A63" s="0" t="n">
        <v>110</v>
      </c>
      <c r="B63" s="0" t="n">
        <v>7426.79707547547</v>
      </c>
      <c r="C63" s="0" t="n">
        <v>12932193</v>
      </c>
    </row>
    <row r="64" customFormat="false" ht="12.8" hidden="false" customHeight="false" outlineLevel="0" collapsed="false">
      <c r="A64" s="0" t="n">
        <v>111</v>
      </c>
      <c r="B64" s="0" t="n">
        <v>7460.52704532915</v>
      </c>
      <c r="C64" s="0" t="n">
        <v>12923227</v>
      </c>
    </row>
    <row r="65" customFormat="false" ht="12.8" hidden="false" customHeight="false" outlineLevel="0" collapsed="false">
      <c r="A65" s="0" t="n">
        <v>112</v>
      </c>
      <c r="B65" s="0" t="n">
        <v>7457.96158080023</v>
      </c>
      <c r="C65" s="0" t="n">
        <v>12997892</v>
      </c>
    </row>
    <row r="66" customFormat="false" ht="12.8" hidden="false" customHeight="false" outlineLevel="0" collapsed="false">
      <c r="A66" s="0" t="n">
        <v>113</v>
      </c>
      <c r="B66" s="0" t="n">
        <v>7500.15928968769</v>
      </c>
      <c r="C66" s="0" t="n">
        <v>13020737</v>
      </c>
    </row>
    <row r="67" customFormat="false" ht="12.8" hidden="false" customHeight="false" outlineLevel="0" collapsed="false">
      <c r="A67" s="0" t="n">
        <v>114</v>
      </c>
      <c r="B67" s="0" t="n">
        <v>7536.40816196835</v>
      </c>
      <c r="C67" s="0" t="n">
        <v>13020670</v>
      </c>
    </row>
    <row r="68" customFormat="false" ht="12.8" hidden="false" customHeight="false" outlineLevel="0" collapsed="false">
      <c r="A68" s="0" t="n">
        <v>115</v>
      </c>
      <c r="B68" s="0" t="n">
        <v>7574.96002014777</v>
      </c>
      <c r="C68" s="0" t="n">
        <v>13080965</v>
      </c>
    </row>
    <row r="69" customFormat="false" ht="12.8" hidden="false" customHeight="false" outlineLevel="0" collapsed="false">
      <c r="A69" s="0" t="n">
        <v>116</v>
      </c>
      <c r="B69" s="0" t="n">
        <v>7587.87399070418</v>
      </c>
      <c r="C69" s="0" t="n">
        <v>13081935</v>
      </c>
    </row>
    <row r="70" customFormat="false" ht="12.8" hidden="false" customHeight="false" outlineLevel="0" collapsed="false">
      <c r="A70" s="0" t="n">
        <v>117</v>
      </c>
      <c r="B70" s="0" t="n">
        <v>7594.37161621423</v>
      </c>
      <c r="C70" s="0" t="n">
        <v>13164247</v>
      </c>
    </row>
    <row r="71" customFormat="false" ht="12.8" hidden="false" customHeight="false" outlineLevel="0" collapsed="false">
      <c r="A71" s="0" t="n">
        <v>118</v>
      </c>
      <c r="B71" s="0" t="n">
        <v>7630.96727355948</v>
      </c>
      <c r="C71" s="0" t="n">
        <v>13196651</v>
      </c>
    </row>
    <row r="72" customFormat="false" ht="12.8" hidden="false" customHeight="false" outlineLevel="0" collapsed="false">
      <c r="A72" s="0" t="n">
        <v>119</v>
      </c>
      <c r="B72" s="0" t="n">
        <v>7655.55986201826</v>
      </c>
      <c r="C72" s="0" t="n">
        <v>13239643</v>
      </c>
    </row>
    <row r="73" customFormat="false" ht="12.8" hidden="false" customHeight="false" outlineLevel="0" collapsed="false">
      <c r="A73" s="0" t="n">
        <v>120</v>
      </c>
      <c r="B73" s="0" t="n">
        <v>7682.12017673691</v>
      </c>
      <c r="C73" s="0" t="n">
        <v>13295775</v>
      </c>
    </row>
    <row r="74" customFormat="false" ht="12.8" hidden="false" customHeight="false" outlineLevel="0" collapsed="false">
      <c r="A74" s="0" t="n">
        <v>121</v>
      </c>
      <c r="B74" s="0" t="n">
        <v>7724.84218720716</v>
      </c>
      <c r="C74" s="0" t="n">
        <v>13284060</v>
      </c>
    </row>
    <row r="75" customFormat="false" ht="12.8" hidden="false" customHeight="false" outlineLevel="0" collapsed="false">
      <c r="A75" s="0" t="n">
        <v>122</v>
      </c>
      <c r="B75" s="0" t="n">
        <v>7744.11709236569</v>
      </c>
      <c r="C75" s="0" t="n">
        <v>13292624</v>
      </c>
    </row>
    <row r="76" customFormat="false" ht="12.8" hidden="false" customHeight="false" outlineLevel="0" collapsed="false">
      <c r="A76" s="0" t="n">
        <v>123</v>
      </c>
      <c r="B76" s="0" t="n">
        <v>7763.6735052265</v>
      </c>
      <c r="C76" s="0" t="n">
        <v>13333183</v>
      </c>
    </row>
    <row r="77" customFormat="false" ht="12.8" hidden="false" customHeight="false" outlineLevel="0" collapsed="false">
      <c r="A77" s="0" t="n">
        <v>124</v>
      </c>
      <c r="B77" s="0" t="n">
        <v>7799.00002004991</v>
      </c>
      <c r="C77" s="0" t="n">
        <v>13302128</v>
      </c>
    </row>
    <row r="78" customFormat="false" ht="12.8" hidden="false" customHeight="false" outlineLevel="0" collapsed="false">
      <c r="A78" s="0" t="n">
        <v>125</v>
      </c>
      <c r="B78" s="0" t="n">
        <v>7797.58106289403</v>
      </c>
      <c r="C78" s="0" t="n">
        <v>13379884</v>
      </c>
    </row>
    <row r="79" customFormat="false" ht="12.8" hidden="false" customHeight="false" outlineLevel="0" collapsed="false">
      <c r="A79" s="0" t="n">
        <v>126</v>
      </c>
      <c r="B79" s="0" t="n">
        <v>7819.28403100001</v>
      </c>
      <c r="C79" s="0" t="n">
        <v>13434545</v>
      </c>
    </row>
    <row r="80" customFormat="false" ht="12.8" hidden="false" customHeight="false" outlineLevel="0" collapsed="false">
      <c r="A80" s="0" t="n">
        <v>127</v>
      </c>
      <c r="B80" s="0" t="n">
        <v>7847.98308000093</v>
      </c>
      <c r="C80" s="0" t="n">
        <v>13432551</v>
      </c>
    </row>
    <row r="81" customFormat="false" ht="12.8" hidden="false" customHeight="false" outlineLevel="0" collapsed="false">
      <c r="A81" s="0" t="n">
        <v>128</v>
      </c>
      <c r="B81" s="0" t="n">
        <v>7847.702119136</v>
      </c>
      <c r="C81" s="0" t="n">
        <v>13510729</v>
      </c>
    </row>
    <row r="82" customFormat="false" ht="12.8" hidden="false" customHeight="false" outlineLevel="0" collapsed="false">
      <c r="A82" s="0" t="n">
        <v>129</v>
      </c>
      <c r="B82" s="0" t="n">
        <v>7853.24954009247</v>
      </c>
      <c r="C82" s="0" t="n">
        <v>13509740</v>
      </c>
    </row>
    <row r="83" customFormat="false" ht="12.8" hidden="false" customHeight="false" outlineLevel="0" collapsed="false">
      <c r="A83" s="0" t="n">
        <v>130</v>
      </c>
      <c r="B83" s="0" t="n">
        <v>7893.74409737784</v>
      </c>
      <c r="C83" s="0" t="n">
        <v>13566634</v>
      </c>
    </row>
    <row r="84" customFormat="false" ht="12.8" hidden="false" customHeight="false" outlineLevel="0" collapsed="false">
      <c r="A84" s="0" t="n">
        <v>131</v>
      </c>
      <c r="B84" s="0" t="n">
        <v>7896.25315412417</v>
      </c>
      <c r="C84" s="0" t="n">
        <v>13610903</v>
      </c>
    </row>
    <row r="85" customFormat="false" ht="12.8" hidden="false" customHeight="false" outlineLevel="0" collapsed="false">
      <c r="A85" s="0" t="n">
        <v>132</v>
      </c>
      <c r="B85" s="0" t="n">
        <v>7938.07276935747</v>
      </c>
      <c r="C85" s="0" t="n">
        <v>13702902</v>
      </c>
    </row>
    <row r="86" customFormat="false" ht="12.8" hidden="false" customHeight="false" outlineLevel="0" collapsed="false">
      <c r="A86" s="0" t="n">
        <v>133</v>
      </c>
      <c r="B86" s="0" t="n">
        <v>7986.52406375778</v>
      </c>
      <c r="C86" s="0" t="n">
        <v>13648077</v>
      </c>
    </row>
    <row r="87" customFormat="false" ht="12.8" hidden="false" customHeight="false" outlineLevel="0" collapsed="false">
      <c r="A87" s="0" t="n">
        <v>134</v>
      </c>
      <c r="B87" s="0" t="n">
        <v>8040.216791094</v>
      </c>
      <c r="C87" s="0" t="n">
        <v>13677180</v>
      </c>
    </row>
    <row r="88" customFormat="false" ht="12.8" hidden="false" customHeight="false" outlineLevel="0" collapsed="false">
      <c r="A88" s="0" t="n">
        <v>135</v>
      </c>
      <c r="B88" s="0" t="n">
        <v>8060.94704132889</v>
      </c>
      <c r="C88" s="0" t="n">
        <v>13769749</v>
      </c>
    </row>
    <row r="89" customFormat="false" ht="12.8" hidden="false" customHeight="false" outlineLevel="0" collapsed="false">
      <c r="A89" s="0" t="n">
        <v>136</v>
      </c>
      <c r="B89" s="0" t="n">
        <v>8081.01169045739</v>
      </c>
      <c r="C89" s="0" t="n">
        <v>13756294</v>
      </c>
    </row>
    <row r="90" customFormat="false" ht="12.8" hidden="false" customHeight="false" outlineLevel="0" collapsed="false">
      <c r="A90" s="0" t="n">
        <v>137</v>
      </c>
      <c r="B90" s="0" t="n">
        <v>8071.37914046805</v>
      </c>
      <c r="C90" s="0" t="n">
        <v>13813152</v>
      </c>
    </row>
    <row r="91" customFormat="false" ht="12.8" hidden="false" customHeight="false" outlineLevel="0" collapsed="false">
      <c r="A91" s="0" t="n">
        <v>138</v>
      </c>
      <c r="B91" s="0" t="n">
        <v>8103.06982286092</v>
      </c>
      <c r="C91" s="0" t="n">
        <v>13844387</v>
      </c>
    </row>
    <row r="92" customFormat="false" ht="12.8" hidden="false" customHeight="false" outlineLevel="0" collapsed="false">
      <c r="A92" s="0" t="n">
        <v>139</v>
      </c>
      <c r="B92" s="0" t="n">
        <v>8118.68386679371</v>
      </c>
      <c r="C92" s="0" t="n">
        <v>13899621</v>
      </c>
    </row>
    <row r="93" customFormat="false" ht="12.8" hidden="false" customHeight="false" outlineLevel="0" collapsed="false">
      <c r="A93" s="0" t="n">
        <v>140</v>
      </c>
      <c r="B93" s="0" t="n">
        <v>8168.71745047611</v>
      </c>
      <c r="C93" s="0" t="n">
        <v>13890791</v>
      </c>
    </row>
    <row r="94" customFormat="false" ht="12.8" hidden="false" customHeight="false" outlineLevel="0" collapsed="false">
      <c r="A94" s="0" t="n">
        <v>141</v>
      </c>
      <c r="B94" s="0" t="n">
        <v>8203.64453534731</v>
      </c>
      <c r="C94" s="0" t="n">
        <v>13941671</v>
      </c>
    </row>
    <row r="95" customFormat="false" ht="12.8" hidden="false" customHeight="false" outlineLevel="0" collapsed="false">
      <c r="A95" s="0" t="n">
        <v>142</v>
      </c>
      <c r="B95" s="0" t="n">
        <v>8201.25441391676</v>
      </c>
      <c r="C95" s="0" t="n">
        <v>13951586</v>
      </c>
    </row>
    <row r="96" customFormat="false" ht="12.8" hidden="false" customHeight="false" outlineLevel="0" collapsed="false">
      <c r="A96" s="0" t="n">
        <v>143</v>
      </c>
      <c r="B96" s="0" t="n">
        <v>8249.62330436712</v>
      </c>
      <c r="C96" s="0" t="n">
        <v>14000741</v>
      </c>
    </row>
    <row r="97" customFormat="false" ht="12.8" hidden="false" customHeight="false" outlineLevel="0" collapsed="false">
      <c r="A97" s="0" t="n">
        <v>144</v>
      </c>
      <c r="B97" s="0" t="n">
        <v>8259.99863814797</v>
      </c>
      <c r="C97" s="0" t="n">
        <v>14085355</v>
      </c>
    </row>
    <row r="98" customFormat="false" ht="12.8" hidden="false" customHeight="false" outlineLevel="0" collapsed="false">
      <c r="A98" s="0" t="n">
        <v>145</v>
      </c>
      <c r="B98" s="0" t="n">
        <v>8247.39731166387</v>
      </c>
      <c r="C98" s="0" t="n">
        <v>14105235</v>
      </c>
    </row>
    <row r="99" customFormat="false" ht="12.8" hidden="false" customHeight="false" outlineLevel="0" collapsed="false">
      <c r="A99" s="0" t="n">
        <v>146</v>
      </c>
      <c r="B99" s="0" t="n">
        <v>8293.97046728865</v>
      </c>
      <c r="C99" s="0" t="n">
        <v>14062973</v>
      </c>
    </row>
    <row r="100" customFormat="false" ht="12.8" hidden="false" customHeight="false" outlineLevel="0" collapsed="false">
      <c r="A100" s="0" t="n">
        <v>147</v>
      </c>
      <c r="B100" s="0" t="n">
        <v>8331.76080796593</v>
      </c>
      <c r="C100" s="0" t="n">
        <v>14093051</v>
      </c>
    </row>
    <row r="101" customFormat="false" ht="12.8" hidden="false" customHeight="false" outlineLevel="0" collapsed="false">
      <c r="A101" s="0" t="n">
        <v>148</v>
      </c>
      <c r="B101" s="0" t="n">
        <v>8345.66193122055</v>
      </c>
      <c r="C101" s="0" t="n">
        <v>14083475</v>
      </c>
    </row>
    <row r="102" customFormat="false" ht="12.8" hidden="false" customHeight="false" outlineLevel="0" collapsed="false">
      <c r="A102" s="0" t="n">
        <v>149</v>
      </c>
      <c r="B102" s="0" t="n">
        <v>8368.33665836729</v>
      </c>
      <c r="C102" s="0" t="n">
        <v>14098137</v>
      </c>
    </row>
    <row r="103" customFormat="false" ht="12.8" hidden="false" customHeight="false" outlineLevel="0" collapsed="false">
      <c r="A103" s="0" t="n">
        <v>150</v>
      </c>
      <c r="B103" s="0" t="n">
        <v>8377.41590629869</v>
      </c>
      <c r="C103" s="0" t="n">
        <v>14184012</v>
      </c>
    </row>
    <row r="104" customFormat="false" ht="12.8" hidden="false" customHeight="false" outlineLevel="0" collapsed="false">
      <c r="A104" s="0" t="n">
        <v>151</v>
      </c>
      <c r="B104" s="0" t="n">
        <v>8419.50075454171</v>
      </c>
      <c r="C104" s="0" t="n">
        <v>14191832</v>
      </c>
    </row>
    <row r="105" customFormat="false" ht="12.8" hidden="false" customHeight="false" outlineLevel="0" collapsed="false">
      <c r="A105" s="0" t="n">
        <v>152</v>
      </c>
      <c r="B105" s="0" t="n">
        <v>8447.51019887811</v>
      </c>
      <c r="C105" s="0" t="n">
        <v>14167993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P3" activeCellId="0" sqref="P3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6198.11922102332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6221.95644669877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6285.53473399598</v>
      </c>
      <c r="C27" s="0" t="n">
        <v>11023597</v>
      </c>
    </row>
    <row r="28" customFormat="false" ht="12.8" hidden="false" customHeight="false" outlineLevel="0" collapsed="false">
      <c r="A28" s="0" t="n">
        <v>75</v>
      </c>
      <c r="B28" s="0" t="n">
        <v>6352.33264930898</v>
      </c>
      <c r="C28" s="0" t="n">
        <v>11347968</v>
      </c>
    </row>
    <row r="29" customFormat="false" ht="12.8" hidden="false" customHeight="false" outlineLevel="0" collapsed="false">
      <c r="A29" s="0" t="n">
        <v>76</v>
      </c>
      <c r="B29" s="0" t="n">
        <v>6516.81651227524</v>
      </c>
      <c r="C29" s="0" t="n">
        <v>11408972</v>
      </c>
    </row>
    <row r="30" customFormat="false" ht="12.8" hidden="false" customHeight="false" outlineLevel="0" collapsed="false">
      <c r="A30" s="0" t="n">
        <v>77</v>
      </c>
      <c r="B30" s="0" t="n">
        <v>6633.29703557827</v>
      </c>
      <c r="C30" s="0" t="n">
        <v>11425170</v>
      </c>
    </row>
    <row r="31" customFormat="false" ht="12.8" hidden="false" customHeight="false" outlineLevel="0" collapsed="false">
      <c r="A31" s="0" t="n">
        <v>78</v>
      </c>
      <c r="B31" s="0" t="n">
        <v>6749.60068809855</v>
      </c>
      <c r="C31" s="0" t="n">
        <v>11485370</v>
      </c>
    </row>
    <row r="32" customFormat="false" ht="12.8" hidden="false" customHeight="false" outlineLevel="0" collapsed="false">
      <c r="A32" s="0" t="n">
        <v>79</v>
      </c>
      <c r="B32" s="0" t="n">
        <v>6817.35557796366</v>
      </c>
      <c r="C32" s="0" t="n">
        <v>11569405</v>
      </c>
    </row>
    <row r="33" customFormat="false" ht="12.8" hidden="false" customHeight="false" outlineLevel="0" collapsed="false">
      <c r="A33" s="0" t="n">
        <v>80</v>
      </c>
      <c r="B33" s="0" t="n">
        <v>6917.57522845964</v>
      </c>
      <c r="C33" s="0" t="n">
        <v>11599489</v>
      </c>
    </row>
    <row r="34" customFormat="false" ht="12.8" hidden="false" customHeight="false" outlineLevel="0" collapsed="false">
      <c r="A34" s="0" t="n">
        <v>81</v>
      </c>
      <c r="B34" s="0" t="n">
        <v>6946.70692883429</v>
      </c>
      <c r="C34" s="0" t="n">
        <v>11683521</v>
      </c>
    </row>
    <row r="35" customFormat="false" ht="12.8" hidden="false" customHeight="false" outlineLevel="0" collapsed="false">
      <c r="A35" s="0" t="n">
        <v>82</v>
      </c>
      <c r="B35" s="0" t="n">
        <v>6952.85955843433</v>
      </c>
      <c r="C35" s="0" t="n">
        <v>11785467</v>
      </c>
    </row>
    <row r="36" customFormat="false" ht="12.8" hidden="false" customHeight="false" outlineLevel="0" collapsed="false">
      <c r="A36" s="0" t="n">
        <v>83</v>
      </c>
      <c r="B36" s="0" t="n">
        <v>7031.51458385517</v>
      </c>
      <c r="C36" s="0" t="n">
        <v>11813432</v>
      </c>
    </row>
    <row r="37" customFormat="false" ht="12.8" hidden="false" customHeight="false" outlineLevel="0" collapsed="false">
      <c r="A37" s="0" t="n">
        <v>84</v>
      </c>
      <c r="B37" s="0" t="n">
        <v>7070.5343852245</v>
      </c>
      <c r="C37" s="0" t="n">
        <v>11881238</v>
      </c>
    </row>
    <row r="38" customFormat="false" ht="12.8" hidden="false" customHeight="false" outlineLevel="0" collapsed="false">
      <c r="A38" s="0" t="n">
        <v>85</v>
      </c>
      <c r="B38" s="0" t="n">
        <v>7094.88645934816</v>
      </c>
      <c r="C38" s="0" t="n">
        <v>11937027</v>
      </c>
    </row>
    <row r="39" customFormat="false" ht="12.8" hidden="false" customHeight="false" outlineLevel="0" collapsed="false">
      <c r="A39" s="0" t="n">
        <v>86</v>
      </c>
      <c r="B39" s="0" t="n">
        <v>7183.10003836348</v>
      </c>
      <c r="C39" s="0" t="n">
        <v>11981590</v>
      </c>
    </row>
    <row r="40" customFormat="false" ht="12.8" hidden="false" customHeight="false" outlineLevel="0" collapsed="false">
      <c r="A40" s="0" t="n">
        <v>87</v>
      </c>
      <c r="B40" s="0" t="n">
        <v>7208.0214343066</v>
      </c>
      <c r="C40" s="0" t="n">
        <v>12009132</v>
      </c>
    </row>
    <row r="41" customFormat="false" ht="12.8" hidden="false" customHeight="false" outlineLevel="0" collapsed="false">
      <c r="A41" s="0" t="n">
        <v>88</v>
      </c>
      <c r="B41" s="0" t="n">
        <v>7196.99320334781</v>
      </c>
      <c r="C41" s="0" t="n">
        <v>12033617</v>
      </c>
    </row>
    <row r="42" customFormat="false" ht="12.8" hidden="false" customHeight="false" outlineLevel="0" collapsed="false">
      <c r="A42" s="0" t="n">
        <v>89</v>
      </c>
      <c r="B42" s="0" t="n">
        <v>7211.31203372803</v>
      </c>
      <c r="C42" s="0" t="n">
        <v>12130005</v>
      </c>
    </row>
    <row r="43" customFormat="false" ht="12.8" hidden="false" customHeight="false" outlineLevel="0" collapsed="false">
      <c r="A43" s="0" t="n">
        <v>90</v>
      </c>
      <c r="B43" s="0" t="n">
        <v>7265.1624745991</v>
      </c>
      <c r="C43" s="0" t="n">
        <v>12154520</v>
      </c>
    </row>
    <row r="44" customFormat="false" ht="12.8" hidden="false" customHeight="false" outlineLevel="0" collapsed="false">
      <c r="A44" s="0" t="n">
        <v>91</v>
      </c>
      <c r="B44" s="0" t="n">
        <v>7281.23124050998</v>
      </c>
      <c r="C44" s="0" t="n">
        <v>12250835</v>
      </c>
    </row>
    <row r="45" customFormat="false" ht="12.8" hidden="false" customHeight="false" outlineLevel="0" collapsed="false">
      <c r="A45" s="0" t="n">
        <v>92</v>
      </c>
      <c r="B45" s="0" t="n">
        <v>7337.44763960509</v>
      </c>
      <c r="C45" s="0" t="n">
        <v>12274390</v>
      </c>
    </row>
    <row r="46" customFormat="false" ht="12.8" hidden="false" customHeight="false" outlineLevel="0" collapsed="false">
      <c r="A46" s="0" t="n">
        <v>93</v>
      </c>
      <c r="B46" s="0" t="n">
        <v>7371.39884616629</v>
      </c>
      <c r="C46" s="0" t="n">
        <v>12367349</v>
      </c>
    </row>
    <row r="47" customFormat="false" ht="12.8" hidden="false" customHeight="false" outlineLevel="0" collapsed="false">
      <c r="A47" s="0" t="n">
        <v>94</v>
      </c>
      <c r="B47" s="0" t="n">
        <v>7411.8723728655</v>
      </c>
      <c r="C47" s="0" t="n">
        <v>12371925</v>
      </c>
    </row>
    <row r="48" customFormat="false" ht="12.8" hidden="false" customHeight="false" outlineLevel="0" collapsed="false">
      <c r="A48" s="0" t="n">
        <v>95</v>
      </c>
      <c r="B48" s="0" t="n">
        <v>7444.73845257745</v>
      </c>
      <c r="C48" s="0" t="n">
        <v>12436759</v>
      </c>
    </row>
    <row r="49" customFormat="false" ht="12.8" hidden="false" customHeight="false" outlineLevel="0" collapsed="false">
      <c r="A49" s="0" t="n">
        <v>96</v>
      </c>
      <c r="B49" s="0" t="n">
        <v>7507.66198146339</v>
      </c>
      <c r="C49" s="0" t="n">
        <v>12464313</v>
      </c>
    </row>
    <row r="50" customFormat="false" ht="12.8" hidden="false" customHeight="false" outlineLevel="0" collapsed="false">
      <c r="A50" s="0" t="n">
        <v>97</v>
      </c>
      <c r="B50" s="0" t="n">
        <v>7541.60034438294</v>
      </c>
      <c r="C50" s="0" t="n">
        <v>12543227</v>
      </c>
    </row>
    <row r="51" customFormat="false" ht="12.8" hidden="false" customHeight="false" outlineLevel="0" collapsed="false">
      <c r="A51" s="0" t="n">
        <v>98</v>
      </c>
      <c r="B51" s="0" t="n">
        <v>7561.35573355198</v>
      </c>
      <c r="C51" s="0" t="n">
        <v>12605035</v>
      </c>
    </row>
    <row r="52" customFormat="false" ht="12.8" hidden="false" customHeight="false" outlineLevel="0" collapsed="false">
      <c r="A52" s="0" t="n">
        <v>99</v>
      </c>
      <c r="B52" s="0" t="n">
        <v>7589.63540578657</v>
      </c>
      <c r="C52" s="0" t="n">
        <v>12649735</v>
      </c>
    </row>
    <row r="53" customFormat="false" ht="12.8" hidden="false" customHeight="false" outlineLevel="0" collapsed="false">
      <c r="A53" s="0" t="n">
        <v>100</v>
      </c>
      <c r="B53" s="0" t="n">
        <v>7612.74662198255</v>
      </c>
      <c r="C53" s="0" t="n">
        <v>12742381</v>
      </c>
    </row>
    <row r="54" customFormat="false" ht="12.8" hidden="false" customHeight="false" outlineLevel="0" collapsed="false">
      <c r="A54" s="0" t="n">
        <v>101</v>
      </c>
      <c r="B54" s="0" t="n">
        <v>7631.11033170447</v>
      </c>
      <c r="C54" s="0" t="n">
        <v>12808890</v>
      </c>
    </row>
    <row r="55" customFormat="false" ht="12.8" hidden="false" customHeight="false" outlineLevel="0" collapsed="false">
      <c r="A55" s="0" t="n">
        <v>102</v>
      </c>
      <c r="B55" s="0" t="n">
        <v>7656.6147370863</v>
      </c>
      <c r="C55" s="0" t="n">
        <v>12878217</v>
      </c>
    </row>
    <row r="56" customFormat="false" ht="12.8" hidden="false" customHeight="false" outlineLevel="0" collapsed="false">
      <c r="A56" s="0" t="n">
        <v>103</v>
      </c>
      <c r="B56" s="0" t="n">
        <v>7699.20237290878</v>
      </c>
      <c r="C56" s="0" t="n">
        <v>12962452</v>
      </c>
    </row>
    <row r="57" customFormat="false" ht="12.8" hidden="false" customHeight="false" outlineLevel="0" collapsed="false">
      <c r="A57" s="0" t="n">
        <v>104</v>
      </c>
      <c r="B57" s="0" t="n">
        <v>7726.20526195129</v>
      </c>
      <c r="C57" s="0" t="n">
        <v>12970769</v>
      </c>
    </row>
    <row r="58" customFormat="false" ht="12.8" hidden="false" customHeight="false" outlineLevel="0" collapsed="false">
      <c r="A58" s="0" t="n">
        <v>105</v>
      </c>
      <c r="B58" s="0" t="n">
        <v>7767.07685794661</v>
      </c>
      <c r="C58" s="0" t="n">
        <v>13006035</v>
      </c>
    </row>
    <row r="59" customFormat="false" ht="12.8" hidden="false" customHeight="false" outlineLevel="0" collapsed="false">
      <c r="A59" s="0" t="n">
        <v>106</v>
      </c>
      <c r="B59" s="0" t="n">
        <v>7801.26522524633</v>
      </c>
      <c r="C59" s="0" t="n">
        <v>13099415</v>
      </c>
    </row>
    <row r="60" customFormat="false" ht="12.8" hidden="false" customHeight="false" outlineLevel="0" collapsed="false">
      <c r="A60" s="0" t="n">
        <v>107</v>
      </c>
      <c r="B60" s="0" t="n">
        <v>7849.11619299054</v>
      </c>
      <c r="C60" s="0" t="n">
        <v>13151183</v>
      </c>
    </row>
    <row r="61" customFormat="false" ht="12.8" hidden="false" customHeight="false" outlineLevel="0" collapsed="false">
      <c r="A61" s="0" t="n">
        <v>108</v>
      </c>
      <c r="B61" s="0" t="n">
        <v>7873.00420117559</v>
      </c>
      <c r="C61" s="0" t="n">
        <v>13192061</v>
      </c>
    </row>
    <row r="62" customFormat="false" ht="12.8" hidden="false" customHeight="false" outlineLevel="0" collapsed="false">
      <c r="A62" s="0" t="n">
        <v>109</v>
      </c>
      <c r="B62" s="0" t="n">
        <v>7914.47063393097</v>
      </c>
      <c r="C62" s="0" t="n">
        <v>13209187</v>
      </c>
    </row>
    <row r="63" customFormat="false" ht="12.8" hidden="false" customHeight="false" outlineLevel="0" collapsed="false">
      <c r="A63" s="0" t="n">
        <v>110</v>
      </c>
      <c r="B63" s="0" t="n">
        <v>7955.01125718094</v>
      </c>
      <c r="C63" s="0" t="n">
        <v>13289914</v>
      </c>
    </row>
    <row r="64" customFormat="false" ht="12.8" hidden="false" customHeight="false" outlineLevel="0" collapsed="false">
      <c r="A64" s="0" t="n">
        <v>111</v>
      </c>
      <c r="B64" s="0" t="n">
        <v>8014.84860171632</v>
      </c>
      <c r="C64" s="0" t="n">
        <v>13340178</v>
      </c>
    </row>
    <row r="65" customFormat="false" ht="12.8" hidden="false" customHeight="false" outlineLevel="0" collapsed="false">
      <c r="A65" s="0" t="n">
        <v>112</v>
      </c>
      <c r="B65" s="0" t="n">
        <v>8089.368288894</v>
      </c>
      <c r="C65" s="0" t="n">
        <v>13350473</v>
      </c>
    </row>
    <row r="66" customFormat="false" ht="12.8" hidden="false" customHeight="false" outlineLevel="0" collapsed="false">
      <c r="A66" s="0" t="n">
        <v>113</v>
      </c>
      <c r="B66" s="0" t="n">
        <v>8115.32319526628</v>
      </c>
      <c r="C66" s="0" t="n">
        <v>13371414</v>
      </c>
    </row>
    <row r="67" customFormat="false" ht="12.8" hidden="false" customHeight="false" outlineLevel="0" collapsed="false">
      <c r="A67" s="0" t="n">
        <v>114</v>
      </c>
      <c r="B67" s="0" t="n">
        <v>8173.07842777108</v>
      </c>
      <c r="C67" s="0" t="n">
        <v>13426423</v>
      </c>
    </row>
    <row r="68" customFormat="false" ht="12.8" hidden="false" customHeight="false" outlineLevel="0" collapsed="false">
      <c r="A68" s="0" t="n">
        <v>115</v>
      </c>
      <c r="B68" s="0" t="n">
        <v>8203.2716930611</v>
      </c>
      <c r="C68" s="0" t="n">
        <v>13447573</v>
      </c>
    </row>
    <row r="69" customFormat="false" ht="12.8" hidden="false" customHeight="false" outlineLevel="0" collapsed="false">
      <c r="A69" s="0" t="n">
        <v>116</v>
      </c>
      <c r="B69" s="0" t="n">
        <v>8208.83992282174</v>
      </c>
      <c r="C69" s="0" t="n">
        <v>13476809</v>
      </c>
    </row>
    <row r="70" customFormat="false" ht="12.8" hidden="false" customHeight="false" outlineLevel="0" collapsed="false">
      <c r="A70" s="0" t="n">
        <v>117</v>
      </c>
      <c r="B70" s="0" t="n">
        <v>8271.06713202049</v>
      </c>
      <c r="C70" s="0" t="n">
        <v>13512530</v>
      </c>
    </row>
    <row r="71" customFormat="false" ht="12.8" hidden="false" customHeight="false" outlineLevel="0" collapsed="false">
      <c r="A71" s="0" t="n">
        <v>118</v>
      </c>
      <c r="B71" s="0" t="n">
        <v>8302.6607990537</v>
      </c>
      <c r="C71" s="0" t="n">
        <v>13591607</v>
      </c>
    </row>
    <row r="72" customFormat="false" ht="12.8" hidden="false" customHeight="false" outlineLevel="0" collapsed="false">
      <c r="A72" s="0" t="n">
        <v>119</v>
      </c>
      <c r="B72" s="0" t="n">
        <v>8313.97067676655</v>
      </c>
      <c r="C72" s="0" t="n">
        <v>13620726</v>
      </c>
    </row>
    <row r="73" customFormat="false" ht="12.8" hidden="false" customHeight="false" outlineLevel="0" collapsed="false">
      <c r="A73" s="0" t="n">
        <v>120</v>
      </c>
      <c r="B73" s="0" t="n">
        <v>8328.76529180503</v>
      </c>
      <c r="C73" s="0" t="n">
        <v>13682427</v>
      </c>
    </row>
    <row r="74" customFormat="false" ht="12.8" hidden="false" customHeight="false" outlineLevel="0" collapsed="false">
      <c r="A74" s="0" t="n">
        <v>121</v>
      </c>
      <c r="B74" s="0" t="n">
        <v>8348.11359631213</v>
      </c>
      <c r="C74" s="0" t="n">
        <v>13733245</v>
      </c>
    </row>
    <row r="75" customFormat="false" ht="12.8" hidden="false" customHeight="false" outlineLevel="0" collapsed="false">
      <c r="A75" s="0" t="n">
        <v>122</v>
      </c>
      <c r="B75" s="0" t="n">
        <v>8360.00174359251</v>
      </c>
      <c r="C75" s="0" t="n">
        <v>13810923</v>
      </c>
    </row>
    <row r="76" customFormat="false" ht="12.8" hidden="false" customHeight="false" outlineLevel="0" collapsed="false">
      <c r="A76" s="0" t="n">
        <v>123</v>
      </c>
      <c r="B76" s="0" t="n">
        <v>8413.62562451111</v>
      </c>
      <c r="C76" s="0" t="n">
        <v>13819810</v>
      </c>
    </row>
    <row r="77" customFormat="false" ht="12.8" hidden="false" customHeight="false" outlineLevel="0" collapsed="false">
      <c r="A77" s="0" t="n">
        <v>124</v>
      </c>
      <c r="B77" s="0" t="n">
        <v>8462.031004817</v>
      </c>
      <c r="C77" s="0" t="n">
        <v>13867095</v>
      </c>
    </row>
    <row r="78" customFormat="false" ht="12.8" hidden="false" customHeight="false" outlineLevel="0" collapsed="false">
      <c r="A78" s="0" t="n">
        <v>125</v>
      </c>
      <c r="B78" s="0" t="n">
        <v>8536.11773283429</v>
      </c>
      <c r="C78" s="0" t="n">
        <v>13938870</v>
      </c>
    </row>
    <row r="79" customFormat="false" ht="12.8" hidden="false" customHeight="false" outlineLevel="0" collapsed="false">
      <c r="A79" s="0" t="n">
        <v>126</v>
      </c>
      <c r="B79" s="0" t="n">
        <v>8573.54449674793</v>
      </c>
      <c r="C79" s="0" t="n">
        <v>13942076</v>
      </c>
    </row>
    <row r="80" customFormat="false" ht="12.8" hidden="false" customHeight="false" outlineLevel="0" collapsed="false">
      <c r="A80" s="0" t="n">
        <v>127</v>
      </c>
      <c r="B80" s="0" t="n">
        <v>8603.57564641722</v>
      </c>
      <c r="C80" s="0" t="n">
        <v>13996377</v>
      </c>
    </row>
    <row r="81" customFormat="false" ht="12.8" hidden="false" customHeight="false" outlineLevel="0" collapsed="false">
      <c r="A81" s="0" t="n">
        <v>128</v>
      </c>
      <c r="B81" s="0" t="n">
        <v>8633.69530409914</v>
      </c>
      <c r="C81" s="0" t="n">
        <v>14042685</v>
      </c>
    </row>
    <row r="82" customFormat="false" ht="12.8" hidden="false" customHeight="false" outlineLevel="0" collapsed="false">
      <c r="A82" s="0" t="n">
        <v>129</v>
      </c>
      <c r="B82" s="0" t="n">
        <v>8666.20949444646</v>
      </c>
      <c r="C82" s="0" t="n">
        <v>14078040</v>
      </c>
    </row>
    <row r="83" customFormat="false" ht="12.8" hidden="false" customHeight="false" outlineLevel="0" collapsed="false">
      <c r="A83" s="0" t="n">
        <v>130</v>
      </c>
      <c r="B83" s="0" t="n">
        <v>8667.17374733625</v>
      </c>
      <c r="C83" s="0" t="n">
        <v>14127123</v>
      </c>
    </row>
    <row r="84" customFormat="false" ht="12.8" hidden="false" customHeight="false" outlineLevel="0" collapsed="false">
      <c r="A84" s="0" t="n">
        <v>131</v>
      </c>
      <c r="B84" s="0" t="n">
        <v>8717.27480927083</v>
      </c>
      <c r="C84" s="0" t="n">
        <v>14164816</v>
      </c>
    </row>
    <row r="85" customFormat="false" ht="12.8" hidden="false" customHeight="false" outlineLevel="0" collapsed="false">
      <c r="A85" s="0" t="n">
        <v>132</v>
      </c>
      <c r="B85" s="0" t="n">
        <v>8741.67637200081</v>
      </c>
      <c r="C85" s="0" t="n">
        <v>14206314</v>
      </c>
    </row>
    <row r="86" customFormat="false" ht="12.8" hidden="false" customHeight="false" outlineLevel="0" collapsed="false">
      <c r="A86" s="0" t="n">
        <v>133</v>
      </c>
      <c r="B86" s="0" t="n">
        <v>8768.00076998303</v>
      </c>
      <c r="C86" s="0" t="n">
        <v>14225420</v>
      </c>
    </row>
    <row r="87" customFormat="false" ht="12.8" hidden="false" customHeight="false" outlineLevel="0" collapsed="false">
      <c r="A87" s="0" t="n">
        <v>134</v>
      </c>
      <c r="B87" s="0" t="n">
        <v>8789.50049345703</v>
      </c>
      <c r="C87" s="0" t="n">
        <v>14271429</v>
      </c>
    </row>
    <row r="88" customFormat="false" ht="12.8" hidden="false" customHeight="false" outlineLevel="0" collapsed="false">
      <c r="A88" s="0" t="n">
        <v>135</v>
      </c>
      <c r="B88" s="0" t="n">
        <v>8841.21588680969</v>
      </c>
      <c r="C88" s="0" t="n">
        <v>14306415</v>
      </c>
    </row>
    <row r="89" customFormat="false" ht="12.8" hidden="false" customHeight="false" outlineLevel="0" collapsed="false">
      <c r="A89" s="0" t="n">
        <v>136</v>
      </c>
      <c r="B89" s="0" t="n">
        <v>8889.51537557689</v>
      </c>
      <c r="C89" s="0" t="n">
        <v>14349117</v>
      </c>
    </row>
    <row r="90" customFormat="false" ht="12.8" hidden="false" customHeight="false" outlineLevel="0" collapsed="false">
      <c r="A90" s="0" t="n">
        <v>137</v>
      </c>
      <c r="B90" s="0" t="n">
        <v>8899.78721070998</v>
      </c>
      <c r="C90" s="0" t="n">
        <v>14405408</v>
      </c>
    </row>
    <row r="91" customFormat="false" ht="12.8" hidden="false" customHeight="false" outlineLevel="0" collapsed="false">
      <c r="A91" s="0" t="n">
        <v>138</v>
      </c>
      <c r="B91" s="0" t="n">
        <v>8959.94561997168</v>
      </c>
      <c r="C91" s="0" t="n">
        <v>14434011</v>
      </c>
    </row>
    <row r="92" customFormat="false" ht="12.8" hidden="false" customHeight="false" outlineLevel="0" collapsed="false">
      <c r="A92" s="0" t="n">
        <v>139</v>
      </c>
      <c r="B92" s="0" t="n">
        <v>8992.9302223621</v>
      </c>
      <c r="C92" s="0" t="n">
        <v>14471195</v>
      </c>
    </row>
    <row r="93" customFormat="false" ht="12.8" hidden="false" customHeight="false" outlineLevel="0" collapsed="false">
      <c r="A93" s="0" t="n">
        <v>140</v>
      </c>
      <c r="B93" s="0" t="n">
        <v>9036.19917328066</v>
      </c>
      <c r="C93" s="0" t="n">
        <v>14484277</v>
      </c>
    </row>
    <row r="94" customFormat="false" ht="12.8" hidden="false" customHeight="false" outlineLevel="0" collapsed="false">
      <c r="A94" s="0" t="n">
        <v>141</v>
      </c>
      <c r="B94" s="0" t="n">
        <v>9042.81516124041</v>
      </c>
      <c r="C94" s="0" t="n">
        <v>14583923</v>
      </c>
    </row>
    <row r="95" customFormat="false" ht="12.8" hidden="false" customHeight="false" outlineLevel="0" collapsed="false">
      <c r="A95" s="0" t="n">
        <v>142</v>
      </c>
      <c r="B95" s="0" t="n">
        <v>9103.73990688507</v>
      </c>
      <c r="C95" s="0" t="n">
        <v>14609734</v>
      </c>
    </row>
    <row r="96" customFormat="false" ht="12.8" hidden="false" customHeight="false" outlineLevel="0" collapsed="false">
      <c r="A96" s="0" t="n">
        <v>143</v>
      </c>
      <c r="B96" s="0" t="n">
        <v>9157.49258486585</v>
      </c>
      <c r="C96" s="0" t="n">
        <v>14637828</v>
      </c>
    </row>
    <row r="97" customFormat="false" ht="12.8" hidden="false" customHeight="false" outlineLevel="0" collapsed="false">
      <c r="A97" s="0" t="n">
        <v>144</v>
      </c>
      <c r="B97" s="0" t="n">
        <v>9154.69147131294</v>
      </c>
      <c r="C97" s="0" t="n">
        <v>14692949</v>
      </c>
    </row>
    <row r="98" customFormat="false" ht="12.8" hidden="false" customHeight="false" outlineLevel="0" collapsed="false">
      <c r="A98" s="0" t="n">
        <v>145</v>
      </c>
      <c r="B98" s="0" t="n">
        <v>9188.13861007609</v>
      </c>
      <c r="C98" s="0" t="n">
        <v>14699685</v>
      </c>
    </row>
    <row r="99" customFormat="false" ht="12.8" hidden="false" customHeight="false" outlineLevel="0" collapsed="false">
      <c r="A99" s="0" t="n">
        <v>146</v>
      </c>
      <c r="B99" s="0" t="n">
        <v>9199.29678205575</v>
      </c>
      <c r="C99" s="0" t="n">
        <v>14771295</v>
      </c>
    </row>
    <row r="100" customFormat="false" ht="12.8" hidden="false" customHeight="false" outlineLevel="0" collapsed="false">
      <c r="A100" s="0" t="n">
        <v>147</v>
      </c>
      <c r="B100" s="0" t="n">
        <v>9249.81399876018</v>
      </c>
      <c r="C100" s="0" t="n">
        <v>14819802</v>
      </c>
    </row>
    <row r="101" customFormat="false" ht="12.8" hidden="false" customHeight="false" outlineLevel="0" collapsed="false">
      <c r="A101" s="0" t="n">
        <v>148</v>
      </c>
      <c r="B101" s="0" t="n">
        <v>9277.15252584046</v>
      </c>
      <c r="C101" s="0" t="n">
        <v>14890901</v>
      </c>
    </row>
    <row r="102" customFormat="false" ht="12.8" hidden="false" customHeight="false" outlineLevel="0" collapsed="false">
      <c r="A102" s="0" t="n">
        <v>149</v>
      </c>
      <c r="B102" s="0" t="n">
        <v>9327.71762010157</v>
      </c>
      <c r="C102" s="0" t="n">
        <v>14894591</v>
      </c>
    </row>
    <row r="103" customFormat="false" ht="12.8" hidden="false" customHeight="false" outlineLevel="0" collapsed="false">
      <c r="A103" s="0" t="n">
        <v>150</v>
      </c>
      <c r="B103" s="0" t="n">
        <v>9328.41369358222</v>
      </c>
      <c r="C103" s="0" t="n">
        <v>14913505</v>
      </c>
    </row>
    <row r="104" customFormat="false" ht="12.8" hidden="false" customHeight="false" outlineLevel="0" collapsed="false">
      <c r="A104" s="0" t="n">
        <v>151</v>
      </c>
      <c r="B104" s="0" t="n">
        <v>9357.50733018532</v>
      </c>
      <c r="C104" s="0" t="n">
        <v>14938661</v>
      </c>
    </row>
    <row r="105" customFormat="false" ht="12.8" hidden="false" customHeight="false" outlineLevel="0" collapsed="false">
      <c r="A105" s="0" t="n">
        <v>152</v>
      </c>
      <c r="B105" s="0" t="n">
        <v>9405.55209192584</v>
      </c>
      <c r="C105" s="0" t="n">
        <v>15012284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L306" colorId="64" zoomScale="50" zoomScaleNormal="50" zoomScalePageLayoutView="100" workbookViewId="0">
      <selection pane="topLeft" activeCell="O318" activeCellId="0" sqref="O318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6136.54892445843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6068.88832819204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6038.16600718739</v>
      </c>
      <c r="C27" s="0" t="n">
        <v>11027369</v>
      </c>
    </row>
    <row r="28" customFormat="false" ht="12.8" hidden="false" customHeight="false" outlineLevel="0" collapsed="false">
      <c r="A28" s="0" t="n">
        <v>75</v>
      </c>
      <c r="B28" s="0" t="n">
        <v>6010.26557150055</v>
      </c>
      <c r="C28" s="0" t="n">
        <v>11347136</v>
      </c>
    </row>
    <row r="29" customFormat="false" ht="12.8" hidden="false" customHeight="false" outlineLevel="0" collapsed="false">
      <c r="A29" s="0" t="n">
        <v>76</v>
      </c>
      <c r="B29" s="0" t="n">
        <v>6070.87507310848</v>
      </c>
      <c r="C29" s="0" t="n">
        <v>11387813</v>
      </c>
    </row>
    <row r="30" customFormat="false" ht="12.8" hidden="false" customHeight="false" outlineLevel="0" collapsed="false">
      <c r="A30" s="0" t="n">
        <v>77</v>
      </c>
      <c r="B30" s="0" t="n">
        <v>6097.53213330549</v>
      </c>
      <c r="C30" s="0" t="n">
        <v>11382758</v>
      </c>
    </row>
    <row r="31" customFormat="false" ht="12.8" hidden="false" customHeight="false" outlineLevel="0" collapsed="false">
      <c r="A31" s="0" t="n">
        <v>78</v>
      </c>
      <c r="B31" s="0" t="n">
        <v>6110.43600507594</v>
      </c>
      <c r="C31" s="0" t="n">
        <v>11456723</v>
      </c>
    </row>
    <row r="32" customFormat="false" ht="12.8" hidden="false" customHeight="false" outlineLevel="0" collapsed="false">
      <c r="A32" s="0" t="n">
        <v>79</v>
      </c>
      <c r="B32" s="0" t="n">
        <v>6125.88492109377</v>
      </c>
      <c r="C32" s="0" t="n">
        <v>11506574</v>
      </c>
    </row>
    <row r="33" customFormat="false" ht="12.8" hidden="false" customHeight="false" outlineLevel="0" collapsed="false">
      <c r="A33" s="0" t="n">
        <v>80</v>
      </c>
      <c r="B33" s="0" t="n">
        <v>6180.95659610068</v>
      </c>
      <c r="C33" s="0" t="n">
        <v>11531666</v>
      </c>
    </row>
    <row r="34" customFormat="false" ht="12.8" hidden="false" customHeight="false" outlineLevel="0" collapsed="false">
      <c r="A34" s="0" t="n">
        <v>81</v>
      </c>
      <c r="B34" s="0" t="n">
        <v>6207.08775889781</v>
      </c>
      <c r="C34" s="0" t="n">
        <v>11560371</v>
      </c>
    </row>
    <row r="35" customFormat="false" ht="12.8" hidden="false" customHeight="false" outlineLevel="0" collapsed="false">
      <c r="A35" s="0" t="n">
        <v>82</v>
      </c>
      <c r="B35" s="0" t="n">
        <v>6214.03267501202</v>
      </c>
      <c r="C35" s="0" t="n">
        <v>11645495</v>
      </c>
    </row>
    <row r="36" customFormat="false" ht="12.8" hidden="false" customHeight="false" outlineLevel="0" collapsed="false">
      <c r="A36" s="0" t="n">
        <v>83</v>
      </c>
      <c r="B36" s="0" t="n">
        <v>6252.83402960969</v>
      </c>
      <c r="C36" s="0" t="n">
        <v>11683318</v>
      </c>
    </row>
    <row r="37" customFormat="false" ht="12.8" hidden="false" customHeight="false" outlineLevel="0" collapsed="false">
      <c r="A37" s="0" t="n">
        <v>84</v>
      </c>
      <c r="B37" s="0" t="n">
        <v>6317.13733835881</v>
      </c>
      <c r="C37" s="0" t="n">
        <v>11689445</v>
      </c>
    </row>
    <row r="38" customFormat="false" ht="12.8" hidden="false" customHeight="false" outlineLevel="0" collapsed="false">
      <c r="A38" s="0" t="n">
        <v>85</v>
      </c>
      <c r="B38" s="0" t="n">
        <v>6337.5894222312</v>
      </c>
      <c r="C38" s="0" t="n">
        <v>11726378</v>
      </c>
    </row>
    <row r="39" customFormat="false" ht="12.8" hidden="false" customHeight="false" outlineLevel="0" collapsed="false">
      <c r="A39" s="0" t="n">
        <v>86</v>
      </c>
      <c r="B39" s="0" t="n">
        <v>6391.19668150927</v>
      </c>
      <c r="C39" s="0" t="n">
        <v>11766188</v>
      </c>
    </row>
    <row r="40" customFormat="false" ht="12.8" hidden="false" customHeight="false" outlineLevel="0" collapsed="false">
      <c r="A40" s="0" t="n">
        <v>87</v>
      </c>
      <c r="B40" s="0" t="n">
        <v>6412.3177753295</v>
      </c>
      <c r="C40" s="0" t="n">
        <v>11772835</v>
      </c>
    </row>
    <row r="41" customFormat="false" ht="12.8" hidden="false" customHeight="false" outlineLevel="0" collapsed="false">
      <c r="A41" s="0" t="n">
        <v>88</v>
      </c>
      <c r="B41" s="0" t="n">
        <v>6432.99995360499</v>
      </c>
      <c r="C41" s="0" t="n">
        <v>11824090</v>
      </c>
    </row>
    <row r="42" customFormat="false" ht="12.8" hidden="false" customHeight="false" outlineLevel="0" collapsed="false">
      <c r="A42" s="0" t="n">
        <v>89</v>
      </c>
      <c r="B42" s="0" t="n">
        <v>6429.68527155216</v>
      </c>
      <c r="C42" s="0" t="n">
        <v>11888408</v>
      </c>
    </row>
    <row r="43" customFormat="false" ht="12.8" hidden="false" customHeight="false" outlineLevel="0" collapsed="false">
      <c r="A43" s="0" t="n">
        <v>90</v>
      </c>
      <c r="B43" s="0" t="n">
        <v>6448.76845171314</v>
      </c>
      <c r="C43" s="0" t="n">
        <v>11935680</v>
      </c>
    </row>
    <row r="44" customFormat="false" ht="12.8" hidden="false" customHeight="false" outlineLevel="0" collapsed="false">
      <c r="A44" s="0" t="n">
        <v>91</v>
      </c>
      <c r="B44" s="0" t="n">
        <v>6461.86635296352</v>
      </c>
      <c r="C44" s="0" t="n">
        <v>12012853</v>
      </c>
    </row>
    <row r="45" customFormat="false" ht="12.8" hidden="false" customHeight="false" outlineLevel="0" collapsed="false">
      <c r="A45" s="0" t="n">
        <v>92</v>
      </c>
      <c r="B45" s="0" t="n">
        <v>6492.16901807454</v>
      </c>
      <c r="C45" s="0" t="n">
        <v>12087089</v>
      </c>
    </row>
    <row r="46" customFormat="false" ht="12.8" hidden="false" customHeight="false" outlineLevel="0" collapsed="false">
      <c r="A46" s="0" t="n">
        <v>93</v>
      </c>
      <c r="B46" s="0" t="n">
        <v>6555.39476903451</v>
      </c>
      <c r="C46" s="0" t="n">
        <v>12107446</v>
      </c>
    </row>
    <row r="47" customFormat="false" ht="12.8" hidden="false" customHeight="false" outlineLevel="0" collapsed="false">
      <c r="A47" s="0" t="n">
        <v>94</v>
      </c>
      <c r="B47" s="0" t="n">
        <v>6583.03283331005</v>
      </c>
      <c r="C47" s="0" t="n">
        <v>12161847</v>
      </c>
    </row>
    <row r="48" customFormat="false" ht="12.8" hidden="false" customHeight="false" outlineLevel="0" collapsed="false">
      <c r="A48" s="0" t="n">
        <v>95</v>
      </c>
      <c r="B48" s="0" t="n">
        <v>6625.92925527969</v>
      </c>
      <c r="C48" s="0" t="n">
        <v>12208365</v>
      </c>
    </row>
    <row r="49" customFormat="false" ht="12.8" hidden="false" customHeight="false" outlineLevel="0" collapsed="false">
      <c r="A49" s="0" t="n">
        <v>96</v>
      </c>
      <c r="B49" s="0" t="n">
        <v>6664.33088784365</v>
      </c>
      <c r="C49" s="0" t="n">
        <v>12275505</v>
      </c>
    </row>
    <row r="50" customFormat="false" ht="12.8" hidden="false" customHeight="false" outlineLevel="0" collapsed="false">
      <c r="A50" s="0" t="n">
        <v>97</v>
      </c>
      <c r="B50" s="0" t="n">
        <v>6691.48006476096</v>
      </c>
      <c r="C50" s="0" t="n">
        <v>12239163</v>
      </c>
    </row>
    <row r="51" customFormat="false" ht="12.8" hidden="false" customHeight="false" outlineLevel="0" collapsed="false">
      <c r="A51" s="0" t="n">
        <v>98</v>
      </c>
      <c r="B51" s="0" t="n">
        <v>6734.06431563827</v>
      </c>
      <c r="C51" s="0" t="n">
        <v>12283545</v>
      </c>
    </row>
    <row r="52" customFormat="false" ht="12.8" hidden="false" customHeight="false" outlineLevel="0" collapsed="false">
      <c r="A52" s="0" t="n">
        <v>99</v>
      </c>
      <c r="B52" s="0" t="n">
        <v>6759.26987446495</v>
      </c>
      <c r="C52" s="0" t="n">
        <v>12365310</v>
      </c>
    </row>
    <row r="53" customFormat="false" ht="12.8" hidden="false" customHeight="false" outlineLevel="0" collapsed="false">
      <c r="A53" s="0" t="n">
        <v>100</v>
      </c>
      <c r="B53" s="0" t="n">
        <v>6772.51511634111</v>
      </c>
      <c r="C53" s="0" t="n">
        <v>12378854</v>
      </c>
    </row>
    <row r="54" customFormat="false" ht="12.8" hidden="false" customHeight="false" outlineLevel="0" collapsed="false">
      <c r="A54" s="0" t="n">
        <v>101</v>
      </c>
      <c r="B54" s="0" t="n">
        <v>6789.75379697395</v>
      </c>
      <c r="C54" s="0" t="n">
        <v>12433545</v>
      </c>
    </row>
    <row r="55" customFormat="false" ht="12.8" hidden="false" customHeight="false" outlineLevel="0" collapsed="false">
      <c r="A55" s="0" t="n">
        <v>102</v>
      </c>
      <c r="B55" s="0" t="n">
        <v>6763.85616294904</v>
      </c>
      <c r="C55" s="0" t="n">
        <v>12536362</v>
      </c>
    </row>
    <row r="56" customFormat="false" ht="12.8" hidden="false" customHeight="false" outlineLevel="0" collapsed="false">
      <c r="A56" s="0" t="n">
        <v>103</v>
      </c>
      <c r="B56" s="0" t="n">
        <v>6794.21225651163</v>
      </c>
      <c r="C56" s="0" t="n">
        <v>12544602</v>
      </c>
    </row>
    <row r="57" customFormat="false" ht="12.8" hidden="false" customHeight="false" outlineLevel="0" collapsed="false">
      <c r="A57" s="0" t="n">
        <v>104</v>
      </c>
      <c r="B57" s="0" t="n">
        <v>6822.89841375529</v>
      </c>
      <c r="C57" s="0" t="n">
        <v>12573582</v>
      </c>
    </row>
    <row r="58" customFormat="false" ht="12.8" hidden="false" customHeight="false" outlineLevel="0" collapsed="false">
      <c r="A58" s="0" t="n">
        <v>105</v>
      </c>
      <c r="B58" s="0" t="n">
        <v>6832.36900620801</v>
      </c>
      <c r="C58" s="0" t="n">
        <v>12553618</v>
      </c>
    </row>
    <row r="59" customFormat="false" ht="12.8" hidden="false" customHeight="false" outlineLevel="0" collapsed="false">
      <c r="A59" s="0" t="n">
        <v>106</v>
      </c>
      <c r="B59" s="0" t="n">
        <v>6841.05247367714</v>
      </c>
      <c r="C59" s="0" t="n">
        <v>12635005</v>
      </c>
    </row>
    <row r="60" customFormat="false" ht="12.8" hidden="false" customHeight="false" outlineLevel="0" collapsed="false">
      <c r="A60" s="0" t="n">
        <v>107</v>
      </c>
      <c r="B60" s="0" t="n">
        <v>6848.07881871947</v>
      </c>
      <c r="C60" s="0" t="n">
        <v>12580491</v>
      </c>
    </row>
    <row r="61" customFormat="false" ht="12.8" hidden="false" customHeight="false" outlineLevel="0" collapsed="false">
      <c r="A61" s="0" t="n">
        <v>108</v>
      </c>
      <c r="B61" s="0" t="n">
        <v>6851.99379110712</v>
      </c>
      <c r="C61" s="0" t="n">
        <v>12690931</v>
      </c>
    </row>
    <row r="62" customFormat="false" ht="12.8" hidden="false" customHeight="false" outlineLevel="0" collapsed="false">
      <c r="A62" s="0" t="n">
        <v>109</v>
      </c>
      <c r="B62" s="0" t="n">
        <v>6870.8909050184</v>
      </c>
      <c r="C62" s="0" t="n">
        <v>12679832</v>
      </c>
    </row>
    <row r="63" customFormat="false" ht="12.8" hidden="false" customHeight="false" outlineLevel="0" collapsed="false">
      <c r="A63" s="0" t="n">
        <v>110</v>
      </c>
      <c r="B63" s="0" t="n">
        <v>6900.19840598634</v>
      </c>
      <c r="C63" s="0" t="n">
        <v>12754073</v>
      </c>
    </row>
    <row r="64" customFormat="false" ht="12.8" hidden="false" customHeight="false" outlineLevel="0" collapsed="false">
      <c r="A64" s="0" t="n">
        <v>111</v>
      </c>
      <c r="B64" s="0" t="n">
        <v>6893.86268486535</v>
      </c>
      <c r="C64" s="0" t="n">
        <v>12729554</v>
      </c>
    </row>
    <row r="65" customFormat="false" ht="12.8" hidden="false" customHeight="false" outlineLevel="0" collapsed="false">
      <c r="A65" s="0" t="n">
        <v>112</v>
      </c>
      <c r="B65" s="0" t="n">
        <v>6891.66116481147</v>
      </c>
      <c r="C65" s="0" t="n">
        <v>12743507</v>
      </c>
    </row>
    <row r="66" customFormat="false" ht="12.8" hidden="false" customHeight="false" outlineLevel="0" collapsed="false">
      <c r="A66" s="0" t="n">
        <v>113</v>
      </c>
      <c r="B66" s="0" t="n">
        <v>6905.1650847226</v>
      </c>
      <c r="C66" s="0" t="n">
        <v>12754785</v>
      </c>
    </row>
    <row r="67" customFormat="false" ht="12.8" hidden="false" customHeight="false" outlineLevel="0" collapsed="false">
      <c r="A67" s="0" t="n">
        <v>114</v>
      </c>
      <c r="B67" s="0" t="n">
        <v>6924.50919364701</v>
      </c>
      <c r="C67" s="0" t="n">
        <v>12728853</v>
      </c>
    </row>
    <row r="68" customFormat="false" ht="12.8" hidden="false" customHeight="false" outlineLevel="0" collapsed="false">
      <c r="A68" s="0" t="n">
        <v>115</v>
      </c>
      <c r="B68" s="0" t="n">
        <v>6926.1706585593</v>
      </c>
      <c r="C68" s="0" t="n">
        <v>12776850</v>
      </c>
    </row>
    <row r="69" customFormat="false" ht="12.8" hidden="false" customHeight="false" outlineLevel="0" collapsed="false">
      <c r="A69" s="0" t="n">
        <v>116</v>
      </c>
      <c r="B69" s="0" t="n">
        <v>6932.46549772678</v>
      </c>
      <c r="C69" s="0" t="n">
        <v>12763691</v>
      </c>
    </row>
    <row r="70" customFormat="false" ht="12.8" hidden="false" customHeight="false" outlineLevel="0" collapsed="false">
      <c r="A70" s="0" t="n">
        <v>117</v>
      </c>
      <c r="B70" s="0" t="n">
        <v>6929.48899939757</v>
      </c>
      <c r="C70" s="0" t="n">
        <v>12804226</v>
      </c>
    </row>
    <row r="71" customFormat="false" ht="12.8" hidden="false" customHeight="false" outlineLevel="0" collapsed="false">
      <c r="A71" s="0" t="n">
        <v>118</v>
      </c>
      <c r="B71" s="0" t="n">
        <v>6967.63412026104</v>
      </c>
      <c r="C71" s="0" t="n">
        <v>12771226</v>
      </c>
    </row>
    <row r="72" customFormat="false" ht="12.8" hidden="false" customHeight="false" outlineLevel="0" collapsed="false">
      <c r="A72" s="0" t="n">
        <v>119</v>
      </c>
      <c r="B72" s="0" t="n">
        <v>7012.94984363735</v>
      </c>
      <c r="C72" s="0" t="n">
        <v>12774394</v>
      </c>
    </row>
    <row r="73" customFormat="false" ht="12.8" hidden="false" customHeight="false" outlineLevel="0" collapsed="false">
      <c r="A73" s="0" t="n">
        <v>120</v>
      </c>
      <c r="B73" s="0" t="n">
        <v>7025.25208032226</v>
      </c>
      <c r="C73" s="0" t="n">
        <v>12797937</v>
      </c>
    </row>
    <row r="74" customFormat="false" ht="12.8" hidden="false" customHeight="false" outlineLevel="0" collapsed="false">
      <c r="A74" s="0" t="n">
        <v>121</v>
      </c>
      <c r="B74" s="0" t="n">
        <v>7025.33794229321</v>
      </c>
      <c r="C74" s="0" t="n">
        <v>12804562</v>
      </c>
    </row>
    <row r="75" customFormat="false" ht="12.8" hidden="false" customHeight="false" outlineLevel="0" collapsed="false">
      <c r="A75" s="0" t="n">
        <v>122</v>
      </c>
      <c r="B75" s="0" t="n">
        <v>7058.07975929697</v>
      </c>
      <c r="C75" s="0" t="n">
        <v>12811713</v>
      </c>
    </row>
    <row r="76" customFormat="false" ht="12.8" hidden="false" customHeight="false" outlineLevel="0" collapsed="false">
      <c r="A76" s="0" t="n">
        <v>123</v>
      </c>
      <c r="B76" s="0" t="n">
        <v>7068.91051715227</v>
      </c>
      <c r="C76" s="0" t="n">
        <v>12845138</v>
      </c>
    </row>
    <row r="77" customFormat="false" ht="12.8" hidden="false" customHeight="false" outlineLevel="0" collapsed="false">
      <c r="A77" s="0" t="n">
        <v>124</v>
      </c>
      <c r="B77" s="0" t="n">
        <v>7058.99676309766</v>
      </c>
      <c r="C77" s="0" t="n">
        <v>12921336</v>
      </c>
    </row>
    <row r="78" customFormat="false" ht="12.8" hidden="false" customHeight="false" outlineLevel="0" collapsed="false">
      <c r="A78" s="0" t="n">
        <v>125</v>
      </c>
      <c r="B78" s="0" t="n">
        <v>7062.31851692185</v>
      </c>
      <c r="C78" s="0" t="n">
        <v>12973215</v>
      </c>
    </row>
    <row r="79" customFormat="false" ht="12.8" hidden="false" customHeight="false" outlineLevel="0" collapsed="false">
      <c r="A79" s="0" t="n">
        <v>126</v>
      </c>
      <c r="B79" s="0" t="n">
        <v>7068.11881841059</v>
      </c>
      <c r="C79" s="0" t="n">
        <v>13032973</v>
      </c>
    </row>
    <row r="80" customFormat="false" ht="12.8" hidden="false" customHeight="false" outlineLevel="0" collapsed="false">
      <c r="A80" s="0" t="n">
        <v>127</v>
      </c>
      <c r="B80" s="0" t="n">
        <v>7078.10416470289</v>
      </c>
      <c r="C80" s="0" t="n">
        <v>13080882</v>
      </c>
    </row>
    <row r="81" customFormat="false" ht="12.8" hidden="false" customHeight="false" outlineLevel="0" collapsed="false">
      <c r="A81" s="0" t="n">
        <v>128</v>
      </c>
      <c r="B81" s="0" t="n">
        <v>7145.80277498253</v>
      </c>
      <c r="C81" s="0" t="n">
        <v>12973570</v>
      </c>
    </row>
    <row r="82" customFormat="false" ht="12.8" hidden="false" customHeight="false" outlineLevel="0" collapsed="false">
      <c r="A82" s="0" t="n">
        <v>129</v>
      </c>
      <c r="B82" s="0" t="n">
        <v>7148.41670261619</v>
      </c>
      <c r="C82" s="0" t="n">
        <v>13029357</v>
      </c>
    </row>
    <row r="83" customFormat="false" ht="12.8" hidden="false" customHeight="false" outlineLevel="0" collapsed="false">
      <c r="A83" s="0" t="n">
        <v>130</v>
      </c>
      <c r="B83" s="0" t="n">
        <v>7145.40383152101</v>
      </c>
      <c r="C83" s="0" t="n">
        <v>13058034</v>
      </c>
    </row>
    <row r="84" customFormat="false" ht="12.8" hidden="false" customHeight="false" outlineLevel="0" collapsed="false">
      <c r="A84" s="0" t="n">
        <v>131</v>
      </c>
      <c r="B84" s="0" t="n">
        <v>7151.79015520822</v>
      </c>
      <c r="C84" s="0" t="n">
        <v>13004906</v>
      </c>
    </row>
    <row r="85" customFormat="false" ht="12.8" hidden="false" customHeight="false" outlineLevel="0" collapsed="false">
      <c r="A85" s="0" t="n">
        <v>132</v>
      </c>
      <c r="B85" s="0" t="n">
        <v>7141.15240739983</v>
      </c>
      <c r="C85" s="0" t="n">
        <v>13147721</v>
      </c>
    </row>
    <row r="86" customFormat="false" ht="12.8" hidden="false" customHeight="false" outlineLevel="0" collapsed="false">
      <c r="A86" s="0" t="n">
        <v>133</v>
      </c>
      <c r="B86" s="0" t="n">
        <v>7158.93069490157</v>
      </c>
      <c r="C86" s="0" t="n">
        <v>13135475</v>
      </c>
    </row>
    <row r="87" customFormat="false" ht="12.8" hidden="false" customHeight="false" outlineLevel="0" collapsed="false">
      <c r="A87" s="0" t="n">
        <v>134</v>
      </c>
      <c r="B87" s="0" t="n">
        <v>7162.23681956167</v>
      </c>
      <c r="C87" s="0" t="n">
        <v>13157786</v>
      </c>
    </row>
    <row r="88" customFormat="false" ht="12.8" hidden="false" customHeight="false" outlineLevel="0" collapsed="false">
      <c r="A88" s="0" t="n">
        <v>135</v>
      </c>
      <c r="B88" s="0" t="n">
        <v>7190.2562200425</v>
      </c>
      <c r="C88" s="0" t="n">
        <v>13116770</v>
      </c>
    </row>
    <row r="89" customFormat="false" ht="12.8" hidden="false" customHeight="false" outlineLevel="0" collapsed="false">
      <c r="A89" s="0" t="n">
        <v>136</v>
      </c>
      <c r="B89" s="0" t="n">
        <v>7186.43903964133</v>
      </c>
      <c r="C89" s="0" t="n">
        <v>13128454</v>
      </c>
    </row>
    <row r="90" customFormat="false" ht="12.8" hidden="false" customHeight="false" outlineLevel="0" collapsed="false">
      <c r="A90" s="0" t="n">
        <v>137</v>
      </c>
      <c r="B90" s="0" t="n">
        <v>7230.16152203651</v>
      </c>
      <c r="C90" s="0" t="n">
        <v>13141983</v>
      </c>
    </row>
    <row r="91" customFormat="false" ht="12.8" hidden="false" customHeight="false" outlineLevel="0" collapsed="false">
      <c r="A91" s="0" t="n">
        <v>138</v>
      </c>
      <c r="B91" s="0" t="n">
        <v>7235.3549874687</v>
      </c>
      <c r="C91" s="0" t="n">
        <v>13254616</v>
      </c>
    </row>
    <row r="92" customFormat="false" ht="12.8" hidden="false" customHeight="false" outlineLevel="0" collapsed="false">
      <c r="A92" s="0" t="n">
        <v>139</v>
      </c>
      <c r="B92" s="0" t="n">
        <v>7210.65598011226</v>
      </c>
      <c r="C92" s="0" t="n">
        <v>13298831</v>
      </c>
    </row>
    <row r="93" customFormat="false" ht="12.8" hidden="false" customHeight="false" outlineLevel="0" collapsed="false">
      <c r="A93" s="0" t="n">
        <v>140</v>
      </c>
      <c r="B93" s="0" t="n">
        <v>7197.3764192406</v>
      </c>
      <c r="C93" s="0" t="n">
        <v>13295313</v>
      </c>
    </row>
    <row r="94" customFormat="false" ht="12.8" hidden="false" customHeight="false" outlineLevel="0" collapsed="false">
      <c r="A94" s="0" t="n">
        <v>141</v>
      </c>
      <c r="B94" s="0" t="n">
        <v>7208.11178267492</v>
      </c>
      <c r="C94" s="0" t="n">
        <v>13274149</v>
      </c>
    </row>
    <row r="95" customFormat="false" ht="12.8" hidden="false" customHeight="false" outlineLevel="0" collapsed="false">
      <c r="A95" s="0" t="n">
        <v>142</v>
      </c>
      <c r="B95" s="0" t="n">
        <v>7231.52605504744</v>
      </c>
      <c r="C95" s="0" t="n">
        <v>13303779</v>
      </c>
    </row>
    <row r="96" customFormat="false" ht="12.8" hidden="false" customHeight="false" outlineLevel="0" collapsed="false">
      <c r="A96" s="0" t="n">
        <v>143</v>
      </c>
      <c r="B96" s="0" t="n">
        <v>7278.84540714017</v>
      </c>
      <c r="C96" s="0" t="n">
        <v>13267264</v>
      </c>
    </row>
    <row r="97" customFormat="false" ht="12.8" hidden="false" customHeight="false" outlineLevel="0" collapsed="false">
      <c r="A97" s="0" t="n">
        <v>144</v>
      </c>
      <c r="B97" s="0" t="n">
        <v>7290.77578096016</v>
      </c>
      <c r="C97" s="0" t="n">
        <v>13337730</v>
      </c>
    </row>
    <row r="98" customFormat="false" ht="12.8" hidden="false" customHeight="false" outlineLevel="0" collapsed="false">
      <c r="A98" s="0" t="n">
        <v>145</v>
      </c>
      <c r="B98" s="0" t="n">
        <v>7314.12844996545</v>
      </c>
      <c r="C98" s="0" t="n">
        <v>13312900</v>
      </c>
    </row>
    <row r="99" customFormat="false" ht="12.8" hidden="false" customHeight="false" outlineLevel="0" collapsed="false">
      <c r="A99" s="0" t="n">
        <v>146</v>
      </c>
      <c r="B99" s="0" t="n">
        <v>7330.99847493069</v>
      </c>
      <c r="C99" s="0" t="n">
        <v>13251636</v>
      </c>
    </row>
    <row r="100" customFormat="false" ht="12.8" hidden="false" customHeight="false" outlineLevel="0" collapsed="false">
      <c r="A100" s="0" t="n">
        <v>147</v>
      </c>
      <c r="B100" s="0" t="n">
        <v>7349.03449513377</v>
      </c>
      <c r="C100" s="0" t="n">
        <v>13323779</v>
      </c>
    </row>
    <row r="101" customFormat="false" ht="12.8" hidden="false" customHeight="false" outlineLevel="0" collapsed="false">
      <c r="A101" s="0" t="n">
        <v>148</v>
      </c>
      <c r="B101" s="0" t="n">
        <v>7354.85657077462</v>
      </c>
      <c r="C101" s="0" t="n">
        <v>13335969</v>
      </c>
    </row>
    <row r="102" customFormat="false" ht="12.8" hidden="false" customHeight="false" outlineLevel="0" collapsed="false">
      <c r="A102" s="0" t="n">
        <v>149</v>
      </c>
      <c r="B102" s="0" t="n">
        <v>7321.29762922749</v>
      </c>
      <c r="C102" s="0" t="n">
        <v>13382782</v>
      </c>
    </row>
    <row r="103" customFormat="false" ht="12.8" hidden="false" customHeight="false" outlineLevel="0" collapsed="false">
      <c r="A103" s="0" t="n">
        <v>150</v>
      </c>
      <c r="B103" s="0" t="n">
        <v>7359.87912071918</v>
      </c>
      <c r="C103" s="0" t="n">
        <v>13398108</v>
      </c>
    </row>
    <row r="104" customFormat="false" ht="12.8" hidden="false" customHeight="false" outlineLevel="0" collapsed="false">
      <c r="A104" s="0" t="n">
        <v>151</v>
      </c>
      <c r="B104" s="0" t="n">
        <v>7358.72332041773</v>
      </c>
      <c r="C104" s="0" t="n">
        <v>13425066</v>
      </c>
    </row>
    <row r="105" customFormat="false" ht="12.8" hidden="false" customHeight="false" outlineLevel="0" collapsed="false">
      <c r="A105" s="0" t="n">
        <v>152</v>
      </c>
      <c r="B105" s="0" t="n">
        <v>7321.9583364314</v>
      </c>
      <c r="C105" s="0" t="n">
        <v>13447349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F35" activeCellId="0" sqref="F35"/>
    </sheetView>
  </sheetViews>
  <sheetFormatPr defaultColWidth="11.929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61447.822976</v>
      </c>
      <c r="G18" s="30" t="n">
        <f aca="false">(F18/F17)^(1/3)-1</f>
        <v>0.0173232074754142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95.2426252300555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0.0154215590580258</v>
      </c>
      <c r="D19" s="27" t="n">
        <v>121.065771435869</v>
      </c>
      <c r="E19" s="28" t="n">
        <f aca="false">(D19/D18)^(1/3)-1</f>
        <v>0.0269931776651018</v>
      </c>
      <c r="F19" s="27" t="n">
        <v>65400.6266164383</v>
      </c>
      <c r="G19" s="28" t="n">
        <f aca="false">(F19/F18)^(1/3)-1</f>
        <v>0.0209985754825404</v>
      </c>
      <c r="I19" s="27" t="s">
        <v>37</v>
      </c>
      <c r="J19" s="13" t="n">
        <f aca="false">B19*100/$B$16</f>
        <v>97.4931701496959</v>
      </c>
      <c r="K19" s="13" t="n">
        <f aca="false">D19*100/$D$16</f>
        <v>122.877608588107</v>
      </c>
      <c r="L19" s="13" t="n">
        <f aca="false">100*F19*100/D19/($F$16*100/$D$16)</f>
        <v>93.5845357647018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-0.00168902109572766</v>
      </c>
      <c r="D20" s="29" t="n">
        <v>129.024656642218</v>
      </c>
      <c r="E20" s="30" t="n">
        <f aca="false">(D20/D19)^(1/3)-1</f>
        <v>0.0214499999999991</v>
      </c>
      <c r="F20" s="29" t="n">
        <v>70066.6081370794</v>
      </c>
      <c r="G20" s="30" t="n">
        <f aca="false">(F20/F19)^(1/3)-1</f>
        <v>0.023237375067094</v>
      </c>
      <c r="I20" s="29" t="s">
        <v>38</v>
      </c>
      <c r="J20" s="13" t="n">
        <f aca="false">B20*100/$B$16</f>
        <v>96.9999999999998</v>
      </c>
      <c r="K20" s="13" t="n">
        <f aca="false">D20*100/$D$16</f>
        <v>130.955604288993</v>
      </c>
      <c r="L20" s="13" t="n">
        <f aca="false">100*F20*100/D20/($F$16*100/$D$16)</f>
        <v>94.0766700845849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137.506760368357</v>
      </c>
      <c r="E21" s="28" t="n">
        <f aca="false">(D21/D20)^(1/3)-1</f>
        <v>0.0214500000000004</v>
      </c>
      <c r="F21" s="27" t="n">
        <v>75144.216674557</v>
      </c>
      <c r="G21" s="28" t="n">
        <f aca="false">(F21/F20)^(1/3)-1</f>
        <v>0.0235949999999998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139.564648854627</v>
      </c>
      <c r="L21" s="13" t="n">
        <f aca="false">100*F21*100/D21/($F$16*100/$D$16)</f>
        <v>94.6705861257826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0.00802216216020413</v>
      </c>
      <c r="D22" s="29" t="n">
        <v>146.546479092228</v>
      </c>
      <c r="E22" s="30" t="n">
        <f aca="false">(D22/D21)^(1/3)-1</f>
        <v>0.0214499999999993</v>
      </c>
      <c r="F22" s="29" t="n">
        <v>80589.7909113222</v>
      </c>
      <c r="G22" s="30" t="n">
        <f aca="false">(F22/F21)^(1/3)-1</f>
        <v>0.0235950000000003</v>
      </c>
      <c r="I22" s="29" t="s">
        <v>40</v>
      </c>
      <c r="J22" s="13" t="n">
        <f aca="false">B22*100/$B$16</f>
        <v>99.6365841715996</v>
      </c>
      <c r="K22" s="13" t="n">
        <f aca="false">D22*100/$D$16</f>
        <v>148.739653531211</v>
      </c>
      <c r="L22" s="13" t="n">
        <f aca="false">100*F22*100/D22/($F$16*100/$D$16)</f>
        <v>95.2682516222247</v>
      </c>
    </row>
    <row r="23" customFormat="false" ht="12.8" hidden="false" customHeight="false" outlineLevel="0" collapsed="false">
      <c r="A23" s="27" t="s">
        <v>24</v>
      </c>
      <c r="B23" s="27" t="n">
        <v>137.88570871505</v>
      </c>
      <c r="C23" s="28" t="n">
        <f aca="false">(B23/B22)^(1/3)-1</f>
        <v>0.00752301974172109</v>
      </c>
      <c r="D23" s="27" t="n">
        <v>156.180470522312</v>
      </c>
      <c r="E23" s="28" t="n">
        <f aca="false">(D23/D22)^(1/3)-1</f>
        <v>0.0214499999999991</v>
      </c>
      <c r="F23" s="27" t="n">
        <v>86429.9966989963</v>
      </c>
      <c r="G23" s="28" t="n">
        <f aca="false">(F23/F22)^(1/3)-1</f>
        <v>0.0235949999999998</v>
      </c>
      <c r="H23" s="32" t="n">
        <f aca="false">(F18*100/D18)/(F16*100/D16)-1</f>
        <v>-0.0475737476994448</v>
      </c>
      <c r="I23" s="27" t="s">
        <v>41</v>
      </c>
      <c r="J23" s="13" t="n">
        <f aca="false">B23*100/$B$16</f>
        <v>101.902247607534</v>
      </c>
      <c r="K23" s="13" t="n">
        <f aca="false">D23*100/$D$16</f>
        <v>158.517824636445</v>
      </c>
      <c r="L23" s="13" t="n">
        <f aca="false">100*F23*100/D23/($F$16*100/$D$16)</f>
        <v>95.8696902446213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-0.0065597953964821</v>
      </c>
      <c r="D24" s="29" t="n">
        <v>164.815495033257</v>
      </c>
      <c r="E24" s="30" t="n">
        <f aca="false">(D24/D23)^(1/3)-1</f>
        <v>0.0181000000000011</v>
      </c>
      <c r="F24" s="29" t="n">
        <v>91452.0492102839</v>
      </c>
      <c r="G24" s="30" t="n">
        <f aca="false">(F24/F23)^(1/3)-1</f>
        <v>0.0190049999999999</v>
      </c>
      <c r="I24" s="29" t="s">
        <v>42</v>
      </c>
      <c r="J24" s="13" t="n">
        <f aca="false">B24*100/$B$16</f>
        <v>99.9099999999999</v>
      </c>
      <c r="K24" s="13" t="n">
        <f aca="false">D24*100/$D$16</f>
        <v>167.282078557436</v>
      </c>
      <c r="L24" s="13" t="n">
        <f aca="false">100*F24*100/D24/($F$16*100/$D$16)</f>
        <v>96.1255763547975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173.927939339744</v>
      </c>
      <c r="E25" s="28" t="n">
        <f aca="false">(D25/D24)^(1/3)-1</f>
        <v>0.0180999999999985</v>
      </c>
      <c r="F25" s="27" t="n">
        <v>96765.9102647786</v>
      </c>
      <c r="G25" s="28" t="n">
        <f aca="false">(F25/F24)^(1/3)-1</f>
        <v>0.0190049999999999</v>
      </c>
      <c r="I25" s="27" t="s">
        <v>43</v>
      </c>
      <c r="J25" s="13" t="n">
        <f aca="false">B25*100/$B$16</f>
        <v>101.167711966279</v>
      </c>
      <c r="K25" s="13" t="n">
        <f aca="false">D25*100/$D$16</f>
        <v>176.530897207772</v>
      </c>
      <c r="L25" s="13" t="n">
        <f aca="false">100*F25*100/D25/($F$16*100/$D$16)</f>
        <v>96.382145451445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0.0112427021307191</v>
      </c>
      <c r="D26" s="29" t="n">
        <v>183.544199390147</v>
      </c>
      <c r="E26" s="30" t="n">
        <f aca="false">(D26/D25)^(1/3)-1</f>
        <v>0.0181000000000013</v>
      </c>
      <c r="F26" s="29" t="n">
        <v>102388.535524672</v>
      </c>
      <c r="G26" s="30" t="n">
        <f aca="false">(F26/F25)^(1/3)-1</f>
        <v>0.0190050000000006</v>
      </c>
      <c r="I26" s="29" t="s">
        <v>44</v>
      </c>
      <c r="J26" s="13" t="n">
        <f aca="false">B26*100/$B$16</f>
        <v>104.61841338018</v>
      </c>
      <c r="K26" s="13" t="n">
        <f aca="false">D26*100/$D$16</f>
        <v>186.291071570356</v>
      </c>
      <c r="L26" s="13" t="n">
        <f aca="false">100*F26*100/D26/($F$16*100/$D$16)</f>
        <v>96.639399357524</v>
      </c>
    </row>
    <row r="27" customFormat="false" ht="12.8" hidden="false" customHeight="false" outlineLevel="0" collapsed="false">
      <c r="A27" s="27" t="s">
        <v>24</v>
      </c>
      <c r="B27" s="27" t="n">
        <v>146.578969947384</v>
      </c>
      <c r="C27" s="28" t="n">
        <f aca="false">(B27/B26)^(1/3)-1</f>
        <v>0.0116788742217753</v>
      </c>
      <c r="D27" s="27" t="n">
        <v>193.692130532083</v>
      </c>
      <c r="E27" s="28" t="n">
        <f aca="false">(D27/D26)^(1/3)-1</f>
        <v>0.0181</v>
      </c>
      <c r="F27" s="27" t="n">
        <v>108337.865868274</v>
      </c>
      <c r="G27" s="28" t="n">
        <f aca="false">(F27/F26)^(1/3)-1</f>
        <v>0.0190050000000006</v>
      </c>
      <c r="H27" s="32" t="n">
        <f aca="false">(F22*100/D22)/(F20*100/D20)-1</f>
        <v>0.0126660683947302</v>
      </c>
      <c r="I27" s="27" t="s">
        <v>45</v>
      </c>
      <c r="J27" s="13" t="n">
        <f aca="false">B27*100/$B$16</f>
        <v>108.326864537523</v>
      </c>
      <c r="K27" s="13" t="n">
        <f aca="false">D27*100/$D$16</f>
        <v>196.590873868303</v>
      </c>
      <c r="L27" s="13" t="n">
        <f aca="false">100*F27*100/D27/($F$16*100/$D$16)</f>
        <v>96.8973399008627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-0.0106407276272181</v>
      </c>
      <c r="D28" s="29" t="n">
        <v>202.719317219294</v>
      </c>
      <c r="E28" s="30" t="n">
        <f aca="false">(D28/D27)^(1/3)-1</f>
        <v>0.0152999999999996</v>
      </c>
      <c r="F28" s="29" t="n">
        <v>113592.209463152</v>
      </c>
      <c r="G28" s="30" t="n">
        <f aca="false">(F28/F27)^(1/3)-1</f>
        <v>0.0159119999999997</v>
      </c>
      <c r="I28" s="29" t="s">
        <v>46</v>
      </c>
      <c r="J28" s="13" t="n">
        <f aca="false">B28*100/$B$16</f>
        <v>104.9055</v>
      </c>
      <c r="K28" s="13" t="n">
        <f aca="false">D28*100/$D$16</f>
        <v>205.753158957202</v>
      </c>
      <c r="L28" s="13" t="n">
        <f aca="false">100*F28*100/D28/($F$16*100/$D$16)</f>
        <v>97.0726681524552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212.167223629407</v>
      </c>
      <c r="E29" s="28" t="n">
        <f aca="false">(D29/D28)^(1/3)-1</f>
        <v>0.0152999999999996</v>
      </c>
      <c r="F29" s="27" t="n">
        <v>119101.386641761</v>
      </c>
      <c r="G29" s="28" t="n">
        <f aca="false">(F29/F28)^(1/3)-1</f>
        <v>0.0159119999999982</v>
      </c>
      <c r="I29" s="27" t="s">
        <v>47</v>
      </c>
      <c r="J29" s="13" t="n">
        <f aca="false">B29*100/$B$16</f>
        <v>105.214420444931</v>
      </c>
      <c r="K29" s="13" t="n">
        <f aca="false">D29*100/$D$16</f>
        <v>215.34246014506</v>
      </c>
      <c r="L29" s="13" t="n">
        <f aca="false">100*F29*100/D29/($F$16*100/$D$16)</f>
        <v>97.2483136469751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0.00799109543099097</v>
      </c>
      <c r="D30" s="29" t="n">
        <v>222.055457763384</v>
      </c>
      <c r="E30" s="30" t="n">
        <f aca="false">(D30/D29)^(1/3)-1</f>
        <v>0.015300000000001</v>
      </c>
      <c r="F30" s="29" t="n">
        <v>124877.756732004</v>
      </c>
      <c r="G30" s="30" t="n">
        <f aca="false">(F30/F29)^(1/3)-1</f>
        <v>0.0159120000000004</v>
      </c>
      <c r="I30" s="29" t="s">
        <v>48</v>
      </c>
      <c r="J30" s="13" t="n">
        <f aca="false">B30*100/$B$16</f>
        <v>107.756965781585</v>
      </c>
      <c r="K30" s="13" t="n">
        <f aca="false">D30*100/$D$16</f>
        <v>225.378678880807</v>
      </c>
      <c r="L30" s="13" t="n">
        <f aca="false">100*F30*100/D30/($F$16*100/$D$16)</f>
        <v>97.4242769584496</v>
      </c>
    </row>
    <row r="31" customFormat="false" ht="12.8" hidden="false" customHeight="false" outlineLevel="0" collapsed="false">
      <c r="A31" s="27" t="s">
        <v>24</v>
      </c>
      <c r="B31" s="27" t="n">
        <v>149.704730461011</v>
      </c>
      <c r="C31" s="28" t="n">
        <f aca="false">(B31/B30)^(1/3)-1</f>
        <v>0.00883055085765139</v>
      </c>
      <c r="D31" s="27" t="n">
        <v>232.404541469767</v>
      </c>
      <c r="E31" s="28" t="n">
        <f aca="false">(D31/D30)^(1/3)-1</f>
        <v>0.0152999999999999</v>
      </c>
      <c r="F31" s="27" t="n">
        <v>130934.278484291</v>
      </c>
      <c r="G31" s="28" t="n">
        <f aca="false">(F31/F30)^(1/3)-1</f>
        <v>0.0159119999999999</v>
      </c>
      <c r="I31" s="27" t="s">
        <v>49</v>
      </c>
      <c r="J31" s="13" t="n">
        <f aca="false">B31*100/$B$16</f>
        <v>110.636908303406</v>
      </c>
      <c r="K31" s="13" t="n">
        <f aca="false">D31*100/$D$16</f>
        <v>235.882644137347</v>
      </c>
      <c r="L31" s="13" t="n">
        <f aca="false">100*F31*100/D31/($F$16*100/$D$16)</f>
        <v>97.600558661944</v>
      </c>
    </row>
    <row r="32" customFormat="false" ht="12.8" hidden="false" customHeight="false" outlineLevel="0" collapsed="false">
      <c r="A32" s="29" t="s">
        <v>50</v>
      </c>
      <c r="B32" s="29" t="n">
        <v>146.207945770309</v>
      </c>
      <c r="C32" s="30" t="n">
        <f aca="false">(B32/B31)^(1/3)-1</f>
        <v>-0.00784737930066681</v>
      </c>
      <c r="D32" s="29" t="n">
        <v>241.58665828239</v>
      </c>
      <c r="E32" s="30" t="n">
        <f aca="false">(D32/D31)^(1/3)-1</f>
        <v>0.012999999999999</v>
      </c>
      <c r="F32" s="29" t="n">
        <v>136212.21493209</v>
      </c>
      <c r="G32" s="30" t="n">
        <f aca="false">(F32/F31)^(1/3)-1</f>
        <v>0.0132600000000005</v>
      </c>
      <c r="I32" s="29" t="s">
        <v>50</v>
      </c>
      <c r="J32" s="13" t="n">
        <f aca="false">B32*100/$B$16</f>
        <v>108.052665</v>
      </c>
      <c r="K32" s="13" t="n">
        <f aca="false">D32*100/$D$16</f>
        <v>245.202177993449</v>
      </c>
      <c r="L32" s="13" t="n">
        <f aca="false">100*F32*100/D32/($F$16*100/$D$16)</f>
        <v>97.6757294189131</v>
      </c>
    </row>
    <row r="33" customFormat="false" ht="12.8" hidden="false" customHeight="false" outlineLevel="0" collapsed="false">
      <c r="A33" s="27" t="s">
        <v>18</v>
      </c>
      <c r="B33" s="27" t="n">
        <v>146.638491582108</v>
      </c>
      <c r="C33" s="28" t="n">
        <f aca="false">(B33/B32)^(1/3)-1</f>
        <v>0.000980621317605346</v>
      </c>
      <c r="D33" s="27" t="n">
        <v>251.131553157041</v>
      </c>
      <c r="E33" s="28" t="n">
        <f aca="false">(D33/D32)^(1/3)-1</f>
        <v>0.0130000000000006</v>
      </c>
      <c r="F33" s="27" t="n">
        <v>141702.904017849</v>
      </c>
      <c r="G33" s="28" t="n">
        <f aca="false">(F33/F32)^(1/3)-1</f>
        <v>0.0132599999999989</v>
      </c>
      <c r="I33" s="27" t="s">
        <v>51</v>
      </c>
      <c r="J33" s="13" t="n">
        <f aca="false">B33*100/$B$16</f>
        <v>108.370853058279</v>
      </c>
      <c r="K33" s="13" t="n">
        <f aca="false">D33*100/$D$16</f>
        <v>254.889919148622</v>
      </c>
      <c r="L33" s="13" t="n">
        <f aca="false">100*F33*100/D33/($F$16*100/$D$16)</f>
        <v>97.7509580714794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0.00799109543099097</v>
      </c>
      <c r="D34" s="29" t="n">
        <v>261.053559163638</v>
      </c>
      <c r="E34" s="30" t="n">
        <f aca="false">(D34/D33)^(1/3)-1</f>
        <v>0.0129999999999992</v>
      </c>
      <c r="F34" s="29" t="n">
        <v>147414.921760892</v>
      </c>
      <c r="G34" s="30" t="n">
        <f aca="false">(F34/F33)^(1/3)-1</f>
        <v>0.0132600000000009</v>
      </c>
      <c r="I34" s="29" t="s">
        <v>52</v>
      </c>
      <c r="J34" s="13" t="n">
        <f aca="false">B34*100/$B$16</f>
        <v>110.989674755033</v>
      </c>
      <c r="K34" s="13" t="n">
        <f aca="false">D34*100/$D$16</f>
        <v>264.960415177578</v>
      </c>
      <c r="L34" s="13" t="n">
        <f aca="false">100*F34*100/D34/($F$16*100/$D$16)</f>
        <v>97.826244664235</v>
      </c>
    </row>
    <row r="35" customFormat="false" ht="12.8" hidden="false" customHeight="false" outlineLevel="0" collapsed="false">
      <c r="A35" s="27" t="s">
        <v>24</v>
      </c>
      <c r="B35" s="27" t="n">
        <v>154.195872374841</v>
      </c>
      <c r="C35" s="28" t="n">
        <f aca="false">(B35/B34)^(1/3)-1</f>
        <v>0.00883055085765161</v>
      </c>
      <c r="D35" s="27" t="n">
        <v>271.367575660186</v>
      </c>
      <c r="E35" s="28" t="n">
        <f aca="false">(D35/D34)^(1/3)-1</f>
        <v>0.0130000000000008</v>
      </c>
      <c r="F35" s="27" t="n">
        <v>153357.189878286</v>
      </c>
      <c r="G35" s="28" t="n">
        <f aca="false">(F35/F34)^(1/3)-1</f>
        <v>0.0132599999999994</v>
      </c>
      <c r="I35" s="27" t="s">
        <v>53</v>
      </c>
      <c r="J35" s="13" t="n">
        <f aca="false">B35*100/$B$16</f>
        <v>113.956015552508</v>
      </c>
      <c r="K35" s="13" t="n">
        <f aca="false">D35*100/$D$16</f>
        <v>275.428788418032</v>
      </c>
      <c r="L35" s="13" t="n">
        <f aca="false">100*F35*100/D35/($F$16*100/$D$16)</f>
        <v>97.901589241803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126.675692370531</v>
      </c>
      <c r="C39" s="40" t="n">
        <f aca="false">B39/B38-1</f>
        <v>-0.112</v>
      </c>
      <c r="D39" s="40" t="n">
        <f aca="false">B19/B15-1</f>
        <v>-0.0717755314440657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133.896206835651</v>
      </c>
      <c r="C40" s="38" t="n">
        <f aca="false">B40/B39-1</f>
        <v>0.0569999999999999</v>
      </c>
      <c r="D40" s="38" t="n">
        <f aca="false">B23/B19-1</f>
        <v>0.0452244752229152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140.055432350091</v>
      </c>
      <c r="C41" s="40" t="n">
        <f aca="false">B41/B40-1</f>
        <v>0.046</v>
      </c>
      <c r="D41" s="40" t="n">
        <f aca="false">B27/B23-1</f>
        <v>0.0630468618781876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144.957372482344</v>
      </c>
      <c r="C42" s="38" t="n">
        <f aca="false">B42/B41-1</f>
        <v>0.0349999999999999</v>
      </c>
      <c r="D42" s="38" t="n">
        <f aca="false">B31/B27-1</f>
        <v>0.0213247542587365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149.306093656815</v>
      </c>
      <c r="C43" s="40" t="n">
        <f aca="false">B43/B42-1</f>
        <v>0.03</v>
      </c>
      <c r="D43" s="40" t="n">
        <f aca="false">B35/B31-1</f>
        <v>0.0300000000000005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0" t="n">
        <v>37448.2927964077</v>
      </c>
      <c r="K9" s="16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0" t="n">
        <v>68744.4841315014</v>
      </c>
      <c r="K10" s="16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0" t="n">
        <v>105406.410376622</v>
      </c>
      <c r="K11" s="16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0" t="n">
        <v>153068.271140567</v>
      </c>
      <c r="K12" s="16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0" t="n">
        <v>195716.984291222</v>
      </c>
      <c r="K13" s="16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0" t="n">
        <v>199621.10106806</v>
      </c>
      <c r="K14" s="16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0" t="n">
        <v>217761.898580891</v>
      </c>
      <c r="K15" s="16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0" t="n">
        <v>235047.123224172</v>
      </c>
      <c r="K16" s="16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0" t="n">
        <v>240391.322037069</v>
      </c>
      <c r="K17" s="16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0" t="n">
        <v>195752.530770185</v>
      </c>
      <c r="K18" s="16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0" t="n">
        <v>200857.994505559</v>
      </c>
      <c r="K19" s="16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160" t="n">
        <v>191856.994735014</v>
      </c>
      <c r="K20" s="16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160" t="n">
        <v>206664.82215155</v>
      </c>
      <c r="K21" s="16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160" t="n">
        <v>240344.303765718</v>
      </c>
      <c r="K22" s="16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18733986.6903225</v>
      </c>
      <c r="C23" s="0" t="n">
        <v>17996477.7090439</v>
      </c>
      <c r="D23" s="0" t="n">
        <v>18760145.2517665</v>
      </c>
      <c r="E23" s="0" t="n">
        <v>18019765.0967554</v>
      </c>
      <c r="F23" s="0" t="n">
        <v>14490907.392722</v>
      </c>
      <c r="G23" s="0" t="n">
        <v>3505570.31632187</v>
      </c>
      <c r="H23" s="0" t="n">
        <v>14562511.5714143</v>
      </c>
      <c r="I23" s="0" t="n">
        <v>3457253.52534113</v>
      </c>
      <c r="J23" s="160" t="n">
        <v>279931.71672946</v>
      </c>
      <c r="K23" s="160" t="n">
        <v>271533.765227576</v>
      </c>
      <c r="L23" s="0" t="n">
        <v>3125489.49773692</v>
      </c>
      <c r="M23" s="0" t="n">
        <v>2950118.00242531</v>
      </c>
      <c r="N23" s="0" t="n">
        <v>3129722.3146921</v>
      </c>
      <c r="O23" s="0" t="n">
        <v>2953973.71533289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18660077.2157421</v>
      </c>
      <c r="C24" s="0" t="n">
        <v>17923244.6063176</v>
      </c>
      <c r="D24" s="0" t="n">
        <v>18688759.6851094</v>
      </c>
      <c r="E24" s="0" t="n">
        <v>17948928.7533045</v>
      </c>
      <c r="F24" s="0" t="n">
        <v>14375074.3854967</v>
      </c>
      <c r="G24" s="0" t="n">
        <v>3548170.2208209</v>
      </c>
      <c r="H24" s="0" t="n">
        <v>14448233.0658828</v>
      </c>
      <c r="I24" s="0" t="n">
        <v>3500695.68742171</v>
      </c>
      <c r="J24" s="160" t="n">
        <v>290569.905953421</v>
      </c>
      <c r="K24" s="160" t="n">
        <v>281852.808774818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18468678.5594644</v>
      </c>
      <c r="C25" s="0" t="n">
        <v>17737288.2541523</v>
      </c>
      <c r="D25" s="0" t="n">
        <v>18497946.8583686</v>
      </c>
      <c r="E25" s="0" t="n">
        <v>17763542.4478197</v>
      </c>
      <c r="F25" s="0" t="n">
        <v>14153044.0218836</v>
      </c>
      <c r="G25" s="0" t="n">
        <v>3584244.23226869</v>
      </c>
      <c r="H25" s="0" t="n">
        <v>14226064.3915699</v>
      </c>
      <c r="I25" s="0" t="n">
        <v>3537478.05624983</v>
      </c>
      <c r="J25" s="160" t="n">
        <v>304796.474474624</v>
      </c>
      <c r="K25" s="160" t="n">
        <v>295652.580240386</v>
      </c>
      <c r="L25" s="0" t="n">
        <v>3080771.01033124</v>
      </c>
      <c r="M25" s="0" t="n">
        <v>2907240.93995461</v>
      </c>
      <c r="N25" s="0" t="n">
        <v>3085527.37097935</v>
      </c>
      <c r="O25" s="0" t="n">
        <v>2911593.82754379</v>
      </c>
      <c r="P25" s="0" t="n">
        <v>50799.4124124374</v>
      </c>
      <c r="Q25" s="0" t="n">
        <v>49275.4300400643</v>
      </c>
    </row>
    <row r="26" customFormat="false" ht="12.8" hidden="false" customHeight="false" outlineLevel="0" collapsed="false">
      <c r="A26" s="0" t="n">
        <v>73</v>
      </c>
      <c r="B26" s="0" t="n">
        <v>17423225.0625547</v>
      </c>
      <c r="C26" s="0" t="n">
        <v>16730259.0084562</v>
      </c>
      <c r="D26" s="0" t="n">
        <v>17451094.3444235</v>
      </c>
      <c r="E26" s="0" t="n">
        <v>16755281.5495433</v>
      </c>
      <c r="F26" s="0" t="n">
        <v>13278418.6984445</v>
      </c>
      <c r="G26" s="0" t="n">
        <v>3451840.31001177</v>
      </c>
      <c r="H26" s="0" t="n">
        <v>13347106.1652503</v>
      </c>
      <c r="I26" s="0" t="n">
        <v>3408175.384293</v>
      </c>
      <c r="J26" s="160" t="n">
        <v>315492.966187194</v>
      </c>
      <c r="K26" s="160" t="n">
        <v>306028.177201578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18470899.022566</v>
      </c>
      <c r="C27" s="0" t="n">
        <v>17735043.7407282</v>
      </c>
      <c r="D27" s="0" t="n">
        <v>18502219.293031</v>
      </c>
      <c r="E27" s="0" t="n">
        <v>17763267.3594413</v>
      </c>
      <c r="F27" s="0" t="n">
        <v>14008698.939158</v>
      </c>
      <c r="G27" s="0" t="n">
        <v>3726344.80157021</v>
      </c>
      <c r="H27" s="0" t="n">
        <v>14082307.0915152</v>
      </c>
      <c r="I27" s="0" t="n">
        <v>3680960.26792611</v>
      </c>
      <c r="J27" s="160" t="n">
        <v>345780.11096987</v>
      </c>
      <c r="K27" s="160" t="n">
        <v>335406.707640774</v>
      </c>
      <c r="L27" s="0" t="n">
        <v>3080416.10669801</v>
      </c>
      <c r="M27" s="0" t="n">
        <v>2906196.6843961</v>
      </c>
      <c r="N27" s="0" t="n">
        <v>3085520.49419227</v>
      </c>
      <c r="O27" s="0" t="n">
        <v>2910882.56846587</v>
      </c>
      <c r="P27" s="0" t="n">
        <v>57630.0184949783</v>
      </c>
      <c r="Q27" s="0" t="n">
        <v>55901.1179401289</v>
      </c>
    </row>
    <row r="28" customFormat="false" ht="12.8" hidden="false" customHeight="false" outlineLevel="0" collapsed="false">
      <c r="A28" s="0" t="n">
        <v>75</v>
      </c>
      <c r="B28" s="0" t="n">
        <v>17360858.9543149</v>
      </c>
      <c r="C28" s="0" t="n">
        <v>16666763.7517505</v>
      </c>
      <c r="D28" s="0" t="n">
        <v>17395068.4454633</v>
      </c>
      <c r="E28" s="0" t="n">
        <v>16697885.9902417</v>
      </c>
      <c r="F28" s="0" t="n">
        <v>13137798.8076855</v>
      </c>
      <c r="G28" s="0" t="n">
        <v>3528964.94406501</v>
      </c>
      <c r="H28" s="0" t="n">
        <v>13208000.7801616</v>
      </c>
      <c r="I28" s="0" t="n">
        <v>3489885.21008007</v>
      </c>
      <c r="J28" s="160" t="n">
        <v>353465.978679867</v>
      </c>
      <c r="K28" s="160" t="n">
        <v>342861.999319471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19344166.0505626</v>
      </c>
      <c r="C29" s="0" t="n">
        <v>18570628.0581678</v>
      </c>
      <c r="D29" s="0" t="n">
        <v>19384337.3044467</v>
      </c>
      <c r="E29" s="0" t="n">
        <v>18607255.2359772</v>
      </c>
      <c r="F29" s="0" t="n">
        <v>14598040.0185132</v>
      </c>
      <c r="G29" s="0" t="n">
        <v>3972588.03965458</v>
      </c>
      <c r="H29" s="0" t="n">
        <v>14677579.1787997</v>
      </c>
      <c r="I29" s="0" t="n">
        <v>3929676.05717753</v>
      </c>
      <c r="J29" s="160" t="n">
        <v>426586.574084815</v>
      </c>
      <c r="K29" s="160" t="n">
        <v>413788.976862271</v>
      </c>
      <c r="L29" s="0" t="n">
        <v>3225413.93221934</v>
      </c>
      <c r="M29" s="0" t="n">
        <v>3042851.39494424</v>
      </c>
      <c r="N29" s="0" t="n">
        <v>3232012.16787787</v>
      </c>
      <c r="O29" s="0" t="n">
        <v>3048959.61800857</v>
      </c>
      <c r="P29" s="0" t="n">
        <v>71097.7623474692</v>
      </c>
      <c r="Q29" s="0" t="n">
        <v>68964.8294770451</v>
      </c>
    </row>
    <row r="30" customFormat="false" ht="12.8" hidden="false" customHeight="false" outlineLevel="0" collapsed="false">
      <c r="A30" s="0" t="n">
        <v>77</v>
      </c>
      <c r="B30" s="0" t="n">
        <v>18319262.2590933</v>
      </c>
      <c r="C30" s="0" t="n">
        <v>17584325.3189593</v>
      </c>
      <c r="D30" s="0" t="n">
        <v>18359188.9928444</v>
      </c>
      <c r="E30" s="0" t="n">
        <v>17620795.4547999</v>
      </c>
      <c r="F30" s="0" t="n">
        <v>13745703.2117825</v>
      </c>
      <c r="G30" s="0" t="n">
        <v>3838622.10717683</v>
      </c>
      <c r="H30" s="0" t="n">
        <v>13822363.839162</v>
      </c>
      <c r="I30" s="0" t="n">
        <v>3798431.61563792</v>
      </c>
      <c r="J30" s="160" t="n">
        <v>396495.045664015</v>
      </c>
      <c r="K30" s="160" t="n">
        <v>384600.194294094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20538773.7390074</v>
      </c>
      <c r="C31" s="0" t="n">
        <v>19713362.8937437</v>
      </c>
      <c r="D31" s="0" t="n">
        <v>20589918.1440475</v>
      </c>
      <c r="E31" s="0" t="n">
        <v>19760426.1262555</v>
      </c>
      <c r="F31" s="0" t="n">
        <v>15372328.9280571</v>
      </c>
      <c r="G31" s="0" t="n">
        <v>4341033.96568655</v>
      </c>
      <c r="H31" s="0" t="n">
        <v>15458835.0196728</v>
      </c>
      <c r="I31" s="0" t="n">
        <v>4301591.10658268</v>
      </c>
      <c r="J31" s="160" t="n">
        <v>482712.525689214</v>
      </c>
      <c r="K31" s="160" t="n">
        <v>468231.149918538</v>
      </c>
      <c r="L31" s="0" t="n">
        <v>3424125.67030637</v>
      </c>
      <c r="M31" s="0" t="n">
        <v>3229699.90359027</v>
      </c>
      <c r="N31" s="0" t="n">
        <v>3432548.49243212</v>
      </c>
      <c r="O31" s="0" t="n">
        <v>3237519.09128816</v>
      </c>
      <c r="P31" s="0" t="n">
        <v>80452.0876148691</v>
      </c>
      <c r="Q31" s="0" t="n">
        <v>78038.524986423</v>
      </c>
    </row>
    <row r="32" customFormat="false" ht="12.8" hidden="false" customHeight="false" outlineLevel="0" collapsed="false">
      <c r="A32" s="0" t="n">
        <v>79</v>
      </c>
      <c r="B32" s="0" t="n">
        <v>19467561.9185202</v>
      </c>
      <c r="C32" s="0" t="n">
        <v>18683435.3384856</v>
      </c>
      <c r="D32" s="0" t="n">
        <v>19517116.7361552</v>
      </c>
      <c r="E32" s="0" t="n">
        <v>18729061.3627347</v>
      </c>
      <c r="F32" s="0" t="n">
        <v>14515757.8763112</v>
      </c>
      <c r="G32" s="0" t="n">
        <v>4167677.46217439</v>
      </c>
      <c r="H32" s="0" t="n">
        <v>14598612.919965</v>
      </c>
      <c r="I32" s="0" t="n">
        <v>4130448.44276967</v>
      </c>
      <c r="J32" s="160" t="n">
        <v>475391.284923174</v>
      </c>
      <c r="K32" s="160" t="n">
        <v>461129.546375478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21057270.5486455</v>
      </c>
      <c r="C33" s="0" t="n">
        <v>20208264.6285458</v>
      </c>
      <c r="D33" s="0" t="n">
        <v>21112730.6876204</v>
      </c>
      <c r="E33" s="0" t="n">
        <v>20259365.1994838</v>
      </c>
      <c r="F33" s="0" t="n">
        <v>15646518.5596724</v>
      </c>
      <c r="G33" s="0" t="n">
        <v>4561746.06887335</v>
      </c>
      <c r="H33" s="0" t="n">
        <v>15737827.0577698</v>
      </c>
      <c r="I33" s="0" t="n">
        <v>4521538.14171402</v>
      </c>
      <c r="J33" s="160" t="n">
        <v>531553.861265714</v>
      </c>
      <c r="K33" s="160" t="n">
        <v>515607.245427742</v>
      </c>
      <c r="L33" s="0" t="n">
        <v>3510643.27627793</v>
      </c>
      <c r="M33" s="0" t="n">
        <v>3310775.93649224</v>
      </c>
      <c r="N33" s="0" t="n">
        <v>3519783.5278243</v>
      </c>
      <c r="O33" s="0" t="n">
        <v>3319267.70290512</v>
      </c>
      <c r="P33" s="0" t="n">
        <v>88592.3102109523</v>
      </c>
      <c r="Q33" s="0" t="n">
        <v>85934.5409046238</v>
      </c>
    </row>
    <row r="34" customFormat="false" ht="12.8" hidden="false" customHeight="false" outlineLevel="0" collapsed="false">
      <c r="A34" s="0" t="n">
        <v>81</v>
      </c>
      <c r="B34" s="0" t="n">
        <v>19983936.0568835</v>
      </c>
      <c r="C34" s="0" t="n">
        <v>19177327.6596496</v>
      </c>
      <c r="D34" s="0" t="n">
        <v>20037847.4166274</v>
      </c>
      <c r="E34" s="0" t="n">
        <v>19227033.4531825</v>
      </c>
      <c r="F34" s="0" t="n">
        <v>14768686.1035191</v>
      </c>
      <c r="G34" s="0" t="n">
        <v>4408641.55613054</v>
      </c>
      <c r="H34" s="0" t="n">
        <v>14856286.3663451</v>
      </c>
      <c r="I34" s="0" t="n">
        <v>4370747.08683734</v>
      </c>
      <c r="J34" s="160" t="n">
        <v>518625.643295477</v>
      </c>
      <c r="K34" s="160" t="n">
        <v>503066.873996613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21672583.9836798</v>
      </c>
      <c r="C35" s="0" t="n">
        <v>20796191.420587</v>
      </c>
      <c r="D35" s="0" t="n">
        <v>21731312.4316941</v>
      </c>
      <c r="E35" s="0" t="n">
        <v>20850349.3117509</v>
      </c>
      <c r="F35" s="0" t="n">
        <v>15969110.5934128</v>
      </c>
      <c r="G35" s="0" t="n">
        <v>4827080.82717427</v>
      </c>
      <c r="H35" s="0" t="n">
        <v>16064164.1651702</v>
      </c>
      <c r="I35" s="0" t="n">
        <v>4786185.14658067</v>
      </c>
      <c r="J35" s="160" t="n">
        <v>563602.674508023</v>
      </c>
      <c r="K35" s="160" t="n">
        <v>546694.594272782</v>
      </c>
      <c r="L35" s="0" t="n">
        <v>3613683.62495758</v>
      </c>
      <c r="M35" s="0" t="n">
        <v>3407666.20386042</v>
      </c>
      <c r="N35" s="0" t="n">
        <v>3623368.36425554</v>
      </c>
      <c r="O35" s="0" t="n">
        <v>3416670.52719581</v>
      </c>
      <c r="P35" s="0" t="n">
        <v>93933.7790846704</v>
      </c>
      <c r="Q35" s="0" t="n">
        <v>91115.7657121303</v>
      </c>
    </row>
    <row r="36" customFormat="false" ht="12.8" hidden="false" customHeight="false" outlineLevel="0" collapsed="false">
      <c r="A36" s="0" t="n">
        <v>83</v>
      </c>
      <c r="B36" s="0" t="n">
        <v>20719366.6333072</v>
      </c>
      <c r="C36" s="0" t="n">
        <v>19880711.5084724</v>
      </c>
      <c r="D36" s="0" t="n">
        <v>20778895.8869257</v>
      </c>
      <c r="E36" s="0" t="n">
        <v>19935767.2751534</v>
      </c>
      <c r="F36" s="0" t="n">
        <v>15227502.4303498</v>
      </c>
      <c r="G36" s="0" t="n">
        <v>4653209.0781226</v>
      </c>
      <c r="H36" s="0" t="n">
        <v>15318433.2646903</v>
      </c>
      <c r="I36" s="0" t="n">
        <v>4617334.01046311</v>
      </c>
      <c r="J36" s="160" t="n">
        <v>556786.074326771</v>
      </c>
      <c r="K36" s="160" t="n">
        <v>540082.492096968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22071535.0817218</v>
      </c>
      <c r="C37" s="0" t="n">
        <v>21177571.1894874</v>
      </c>
      <c r="D37" s="0" t="n">
        <v>22135994.6447654</v>
      </c>
      <c r="E37" s="0" t="n">
        <v>21237202.4418375</v>
      </c>
      <c r="F37" s="0" t="n">
        <v>16188178.7192976</v>
      </c>
      <c r="G37" s="0" t="n">
        <v>4989392.47018984</v>
      </c>
      <c r="H37" s="0" t="n">
        <v>16286032.5390501</v>
      </c>
      <c r="I37" s="0" t="n">
        <v>4951169.90278732</v>
      </c>
      <c r="J37" s="160" t="n">
        <v>624852.819818105</v>
      </c>
      <c r="K37" s="160" t="n">
        <v>606107.235223562</v>
      </c>
      <c r="L37" s="0" t="n">
        <v>3679096.99569653</v>
      </c>
      <c r="M37" s="0" t="n">
        <v>3468589.67965374</v>
      </c>
      <c r="N37" s="0" t="n">
        <v>3689753.48741415</v>
      </c>
      <c r="O37" s="0" t="n">
        <v>3478523.53410794</v>
      </c>
      <c r="P37" s="0" t="n">
        <v>104142.136636351</v>
      </c>
      <c r="Q37" s="0" t="n">
        <v>101017.87253726</v>
      </c>
    </row>
    <row r="38" customFormat="false" ht="12.8" hidden="false" customHeight="false" outlineLevel="0" collapsed="false">
      <c r="A38" s="0" t="n">
        <v>85</v>
      </c>
      <c r="B38" s="0" t="n">
        <v>21188145.9610182</v>
      </c>
      <c r="C38" s="0" t="n">
        <v>20329116.7925492</v>
      </c>
      <c r="D38" s="0" t="n">
        <v>21251858.4168866</v>
      </c>
      <c r="E38" s="0" t="n">
        <v>20388085.9896189</v>
      </c>
      <c r="F38" s="0" t="n">
        <v>15506291.626299</v>
      </c>
      <c r="G38" s="0" t="n">
        <v>4822825.16625022</v>
      </c>
      <c r="H38" s="0" t="n">
        <v>15601883.0353542</v>
      </c>
      <c r="I38" s="0" t="n">
        <v>4786202.95426471</v>
      </c>
      <c r="J38" s="160" t="n">
        <v>615918.595302681</v>
      </c>
      <c r="K38" s="160" t="n">
        <v>597441.0374436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22711243.9916141</v>
      </c>
      <c r="C39" s="0" t="n">
        <v>21789041.1894478</v>
      </c>
      <c r="D39" s="0" t="n">
        <v>22782977.1658147</v>
      </c>
      <c r="E39" s="0" t="n">
        <v>21855556.2920687</v>
      </c>
      <c r="F39" s="0" t="n">
        <v>16578316.2678198</v>
      </c>
      <c r="G39" s="0" t="n">
        <v>5210724.92162793</v>
      </c>
      <c r="H39" s="0" t="n">
        <v>16681711.2950165</v>
      </c>
      <c r="I39" s="0" t="n">
        <v>5173844.99705219</v>
      </c>
      <c r="J39" s="160" t="n">
        <v>667457.744560173</v>
      </c>
      <c r="K39" s="160" t="n">
        <v>647434.012223368</v>
      </c>
      <c r="L39" s="0" t="n">
        <v>3784620.28997319</v>
      </c>
      <c r="M39" s="0" t="n">
        <v>3567174.15510245</v>
      </c>
      <c r="N39" s="0" t="n">
        <v>3796499.25922058</v>
      </c>
      <c r="O39" s="0" t="n">
        <v>3578267.06244045</v>
      </c>
      <c r="P39" s="0" t="n">
        <v>111242.957426696</v>
      </c>
      <c r="Q39" s="0" t="n">
        <v>107905.668703895</v>
      </c>
    </row>
    <row r="40" customFormat="false" ht="12.8" hidden="false" customHeight="false" outlineLevel="0" collapsed="false">
      <c r="A40" s="0" t="n">
        <v>87</v>
      </c>
      <c r="B40" s="0" t="n">
        <v>21878121.9468667</v>
      </c>
      <c r="C40" s="0" t="n">
        <v>20988096.8320398</v>
      </c>
      <c r="D40" s="0" t="n">
        <v>21954479.8565069</v>
      </c>
      <c r="E40" s="0" t="n">
        <v>21059174.1992666</v>
      </c>
      <c r="F40" s="0" t="n">
        <v>15935453.6110167</v>
      </c>
      <c r="G40" s="0" t="n">
        <v>5052643.22102318</v>
      </c>
      <c r="H40" s="0" t="n">
        <v>16034207.685561</v>
      </c>
      <c r="I40" s="0" t="n">
        <v>5024966.51370567</v>
      </c>
      <c r="J40" s="160" t="n">
        <v>655960.342908864</v>
      </c>
      <c r="K40" s="160" t="n">
        <v>636281.532621598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23104984.1595845</v>
      </c>
      <c r="C41" s="0" t="n">
        <v>22164189.9135681</v>
      </c>
      <c r="D41" s="0" t="n">
        <v>23186164.5723095</v>
      </c>
      <c r="E41" s="0" t="n">
        <v>22239763.3051544</v>
      </c>
      <c r="F41" s="0" t="n">
        <v>16804871.5086445</v>
      </c>
      <c r="G41" s="0" t="n">
        <v>5359318.40492359</v>
      </c>
      <c r="H41" s="0" t="n">
        <v>16909591.5597663</v>
      </c>
      <c r="I41" s="0" t="n">
        <v>5330171.74538811</v>
      </c>
      <c r="J41" s="160" t="n">
        <v>773915.247768283</v>
      </c>
      <c r="K41" s="160" t="n">
        <v>750697.790335234</v>
      </c>
      <c r="L41" s="0" t="n">
        <v>3851679.80450932</v>
      </c>
      <c r="M41" s="0" t="n">
        <v>3630880.98513915</v>
      </c>
      <c r="N41" s="0" t="n">
        <v>3865131.53634854</v>
      </c>
      <c r="O41" s="0" t="n">
        <v>3643450.8423058</v>
      </c>
      <c r="P41" s="0" t="n">
        <v>128985.874628047</v>
      </c>
      <c r="Q41" s="0" t="n">
        <v>125116.298389206</v>
      </c>
    </row>
    <row r="42" customFormat="false" ht="12.8" hidden="false" customHeight="false" outlineLevel="0" collapsed="false">
      <c r="A42" s="0" t="n">
        <v>89</v>
      </c>
      <c r="B42" s="0" t="n">
        <v>22398588.2110517</v>
      </c>
      <c r="C42" s="0" t="n">
        <v>21484784.1364251</v>
      </c>
      <c r="D42" s="0" t="n">
        <v>22477260.2085449</v>
      </c>
      <c r="E42" s="0" t="n">
        <v>21558026.4395135</v>
      </c>
      <c r="F42" s="0" t="n">
        <v>16255338.9326016</v>
      </c>
      <c r="G42" s="0" t="n">
        <v>5229445.20382354</v>
      </c>
      <c r="H42" s="0" t="n">
        <v>16356665.9962701</v>
      </c>
      <c r="I42" s="0" t="n">
        <v>5201360.44324341</v>
      </c>
      <c r="J42" s="160" t="n">
        <v>805069.830857061</v>
      </c>
      <c r="K42" s="160" t="n">
        <v>780917.735931349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23789524.8279354</v>
      </c>
      <c r="C43" s="0" t="n">
        <v>22817421.2271301</v>
      </c>
      <c r="D43" s="0" t="n">
        <v>23872580.7121744</v>
      </c>
      <c r="E43" s="0" t="n">
        <v>22894746.265766</v>
      </c>
      <c r="F43" s="0" t="n">
        <v>17230776.8892968</v>
      </c>
      <c r="G43" s="0" t="n">
        <v>5586644.33783335</v>
      </c>
      <c r="H43" s="0" t="n">
        <v>17337695.8188475</v>
      </c>
      <c r="I43" s="0" t="n">
        <v>5557050.4469185</v>
      </c>
      <c r="J43" s="160" t="n">
        <v>965167.121442279</v>
      </c>
      <c r="K43" s="160" t="n">
        <v>936212.10779901</v>
      </c>
      <c r="L43" s="0" t="n">
        <v>3964321.79348505</v>
      </c>
      <c r="M43" s="0" t="n">
        <v>3737195.11791438</v>
      </c>
      <c r="N43" s="0" t="n">
        <v>3978084.90196452</v>
      </c>
      <c r="O43" s="0" t="n">
        <v>3750056.54950525</v>
      </c>
      <c r="P43" s="0" t="n">
        <v>160861.186907046</v>
      </c>
      <c r="Q43" s="0" t="n">
        <v>156035.351299835</v>
      </c>
    </row>
    <row r="44" customFormat="false" ht="12.8" hidden="false" customHeight="false" outlineLevel="0" collapsed="false">
      <c r="A44" s="0" t="n">
        <v>91</v>
      </c>
      <c r="B44" s="0" t="n">
        <v>22983102.9507365</v>
      </c>
      <c r="C44" s="0" t="n">
        <v>22042633.9309481</v>
      </c>
      <c r="D44" s="0" t="n">
        <v>23064179.3652701</v>
      </c>
      <c r="E44" s="0" t="n">
        <v>22118124.3542546</v>
      </c>
      <c r="F44" s="0" t="n">
        <v>16618761.7185974</v>
      </c>
      <c r="G44" s="0" t="n">
        <v>5423872.21235068</v>
      </c>
      <c r="H44" s="0" t="n">
        <v>16722813.2573162</v>
      </c>
      <c r="I44" s="0" t="n">
        <v>5395311.09693844</v>
      </c>
      <c r="J44" s="160" t="n">
        <v>970753.048011083</v>
      </c>
      <c r="K44" s="160" t="n">
        <v>941630.456570751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24141942.5771479</v>
      </c>
      <c r="C45" s="0" t="n">
        <v>23153514.8812783</v>
      </c>
      <c r="D45" s="0" t="n">
        <v>24227544.9738251</v>
      </c>
      <c r="E45" s="0" t="n">
        <v>23233237.7399786</v>
      </c>
      <c r="F45" s="0" t="n">
        <v>17458130.3408705</v>
      </c>
      <c r="G45" s="0" t="n">
        <v>5695384.54040782</v>
      </c>
      <c r="H45" s="0" t="n">
        <v>17567384.7170979</v>
      </c>
      <c r="I45" s="0" t="n">
        <v>5665853.0228807</v>
      </c>
      <c r="J45" s="160" t="n">
        <v>1100720.62175184</v>
      </c>
      <c r="K45" s="160" t="n">
        <v>1067699.00309928</v>
      </c>
      <c r="L45" s="0" t="n">
        <v>4024753.45741312</v>
      </c>
      <c r="M45" s="0" t="n">
        <v>3795002.89725383</v>
      </c>
      <c r="N45" s="0" t="n">
        <v>4038942.15252903</v>
      </c>
      <c r="O45" s="0" t="n">
        <v>3808265.39081921</v>
      </c>
      <c r="P45" s="0" t="n">
        <v>183453.43695864</v>
      </c>
      <c r="Q45" s="0" t="n">
        <v>177949.833849881</v>
      </c>
    </row>
    <row r="46" customFormat="false" ht="12.8" hidden="false" customHeight="false" outlineLevel="0" collapsed="false">
      <c r="A46" s="0" t="n">
        <v>93</v>
      </c>
      <c r="B46" s="0" t="n">
        <v>27257685.4506504</v>
      </c>
      <c r="C46" s="0" t="n">
        <v>26142169.789715</v>
      </c>
      <c r="D46" s="0" t="n">
        <v>27377429.6205422</v>
      </c>
      <c r="E46" s="0" t="n">
        <v>26254323.0916061</v>
      </c>
      <c r="F46" s="0" t="n">
        <v>19833049.8663136</v>
      </c>
      <c r="G46" s="0" t="n">
        <v>6309119.92340142</v>
      </c>
      <c r="H46" s="0" t="n">
        <v>19961130.650418</v>
      </c>
      <c r="I46" s="0" t="n">
        <v>6293192.44118803</v>
      </c>
      <c r="J46" s="160" t="n">
        <v>1404544.633632</v>
      </c>
      <c r="K46" s="160" t="n">
        <v>1362408.29462304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28684660.4562175</v>
      </c>
      <c r="C47" s="0" t="n">
        <v>27509864.8735574</v>
      </c>
      <c r="D47" s="0" t="n">
        <v>28813802.0810044</v>
      </c>
      <c r="E47" s="0" t="n">
        <v>27630915.8648017</v>
      </c>
      <c r="F47" s="0" t="n">
        <v>20831711.4887851</v>
      </c>
      <c r="G47" s="0" t="n">
        <v>6678153.3847723</v>
      </c>
      <c r="H47" s="0" t="n">
        <v>20966761.5603229</v>
      </c>
      <c r="I47" s="0" t="n">
        <v>6664154.30447882</v>
      </c>
      <c r="J47" s="160" t="n">
        <v>1566159.1902</v>
      </c>
      <c r="K47" s="160" t="n">
        <v>1519174.414494</v>
      </c>
      <c r="L47" s="0" t="n">
        <v>4782919.6870015</v>
      </c>
      <c r="M47" s="0" t="n">
        <v>4511430.3194532</v>
      </c>
      <c r="N47" s="0" t="n">
        <v>4804389.30743754</v>
      </c>
      <c r="O47" s="0" t="n">
        <v>4531560.43258082</v>
      </c>
      <c r="P47" s="0" t="n">
        <v>261026.5317</v>
      </c>
      <c r="Q47" s="0" t="n">
        <v>253195.735749</v>
      </c>
    </row>
    <row r="48" customFormat="false" ht="12.8" hidden="false" customHeight="false" outlineLevel="0" collapsed="false">
      <c r="A48" s="0" t="n">
        <v>95</v>
      </c>
      <c r="B48" s="0" t="n">
        <v>28437063.986314</v>
      </c>
      <c r="C48" s="0" t="n">
        <v>27271393.5541846</v>
      </c>
      <c r="D48" s="0" t="n">
        <v>28563055.4478126</v>
      </c>
      <c r="E48" s="0" t="n">
        <v>27389516.1640091</v>
      </c>
      <c r="F48" s="0" t="n">
        <v>20600543.2581669</v>
      </c>
      <c r="G48" s="0" t="n">
        <v>6670850.29601773</v>
      </c>
      <c r="H48" s="0" t="n">
        <v>20731571.1564601</v>
      </c>
      <c r="I48" s="0" t="n">
        <v>6657945.00754905</v>
      </c>
      <c r="J48" s="160" t="n">
        <v>1621619.42664</v>
      </c>
      <c r="K48" s="160" t="n">
        <v>1572970.8438408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29434444.3378858</v>
      </c>
      <c r="C49" s="0" t="n">
        <v>28227492.1461405</v>
      </c>
      <c r="D49" s="0" t="n">
        <v>29565230.8921775</v>
      </c>
      <c r="E49" s="0" t="n">
        <v>28350112.6975719</v>
      </c>
      <c r="F49" s="0" t="n">
        <v>21310662.0287559</v>
      </c>
      <c r="G49" s="0" t="n">
        <v>6916830.11738459</v>
      </c>
      <c r="H49" s="0" t="n">
        <v>21446581.8765468</v>
      </c>
      <c r="I49" s="0" t="n">
        <v>6903530.82102502</v>
      </c>
      <c r="J49" s="160" t="n">
        <v>1736869.48232</v>
      </c>
      <c r="K49" s="160" t="n">
        <v>1684763.3978504</v>
      </c>
      <c r="L49" s="0" t="n">
        <v>4905593.55691136</v>
      </c>
      <c r="M49" s="0" t="n">
        <v>4627127.7740552</v>
      </c>
      <c r="N49" s="0" t="n">
        <v>4927341.58780933</v>
      </c>
      <c r="O49" s="0" t="n">
        <v>4647523.72936173</v>
      </c>
      <c r="P49" s="0" t="n">
        <v>289478.247053333</v>
      </c>
      <c r="Q49" s="0" t="n">
        <v>280793.899641733</v>
      </c>
    </row>
    <row r="50" customFormat="false" ht="12.8" hidden="false" customHeight="false" outlineLevel="0" collapsed="false">
      <c r="A50" s="0" t="n">
        <v>97</v>
      </c>
      <c r="B50" s="0" t="n">
        <v>29101876.2954714</v>
      </c>
      <c r="C50" s="0" t="n">
        <v>27908397.8908453</v>
      </c>
      <c r="D50" s="0" t="n">
        <v>29232619.9181743</v>
      </c>
      <c r="E50" s="0" t="n">
        <v>28030982.0241711</v>
      </c>
      <c r="F50" s="0" t="n">
        <v>21051637.2767473</v>
      </c>
      <c r="G50" s="0" t="n">
        <v>6856760.614098</v>
      </c>
      <c r="H50" s="0" t="n">
        <v>21187356.4507407</v>
      </c>
      <c r="I50" s="0" t="n">
        <v>6843625.5734304</v>
      </c>
      <c r="J50" s="160" t="n">
        <v>1791483.49536</v>
      </c>
      <c r="K50" s="160" t="n">
        <v>1737738.9904992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29753644.2341718</v>
      </c>
      <c r="C51" s="0" t="n">
        <v>28533160.4509279</v>
      </c>
      <c r="D51" s="0" t="n">
        <v>29887975.7209694</v>
      </c>
      <c r="E51" s="0" t="n">
        <v>28659111.8307206</v>
      </c>
      <c r="F51" s="0" t="n">
        <v>21508550.0021299</v>
      </c>
      <c r="G51" s="0" t="n">
        <v>7024610.44879805</v>
      </c>
      <c r="H51" s="0" t="n">
        <v>21647910.4321101</v>
      </c>
      <c r="I51" s="0" t="n">
        <v>7011201.39861051</v>
      </c>
      <c r="J51" s="160" t="n">
        <v>1892240.109632</v>
      </c>
      <c r="K51" s="160" t="n">
        <v>1835472.90634304</v>
      </c>
      <c r="L51" s="0" t="n">
        <v>4960125.12455096</v>
      </c>
      <c r="M51" s="0" t="n">
        <v>4679341.47124136</v>
      </c>
      <c r="N51" s="0" t="n">
        <v>4982463.78396363</v>
      </c>
      <c r="O51" s="0" t="n">
        <v>4700292.22788506</v>
      </c>
      <c r="P51" s="0" t="n">
        <v>315373.351605333</v>
      </c>
      <c r="Q51" s="0" t="n">
        <v>305912.151057173</v>
      </c>
    </row>
    <row r="52" customFormat="false" ht="12.8" hidden="false" customHeight="false" outlineLevel="0" collapsed="false">
      <c r="A52" s="0" t="n">
        <v>99</v>
      </c>
      <c r="B52" s="0" t="n">
        <v>29391090.3465652</v>
      </c>
      <c r="C52" s="0" t="n">
        <v>28184736.9995498</v>
      </c>
      <c r="D52" s="0" t="n">
        <v>29524443.429893</v>
      </c>
      <c r="E52" s="0" t="n">
        <v>28309773.4691319</v>
      </c>
      <c r="F52" s="0" t="n">
        <v>21219558.809032</v>
      </c>
      <c r="G52" s="0" t="n">
        <v>6965178.1905178</v>
      </c>
      <c r="H52" s="0" t="n">
        <v>21357840.1155133</v>
      </c>
      <c r="I52" s="0" t="n">
        <v>6951933.35361864</v>
      </c>
      <c r="J52" s="160" t="n">
        <v>1951454.917072</v>
      </c>
      <c r="K52" s="160" t="n">
        <v>1892911.26955984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30065382.483309</v>
      </c>
      <c r="C53" s="0" t="n">
        <v>28830991.9555697</v>
      </c>
      <c r="D53" s="0" t="n">
        <v>30201046.2232607</v>
      </c>
      <c r="E53" s="0" t="n">
        <v>28958195.3592297</v>
      </c>
      <c r="F53" s="0" t="n">
        <v>21710403.0693724</v>
      </c>
      <c r="G53" s="0" t="n">
        <v>7120588.88619729</v>
      </c>
      <c r="H53" s="0" t="n">
        <v>21851092.033469</v>
      </c>
      <c r="I53" s="0" t="n">
        <v>7107103.32576072</v>
      </c>
      <c r="J53" s="160" t="n">
        <v>2109757.215072</v>
      </c>
      <c r="K53" s="160" t="n">
        <v>2046464.49861984</v>
      </c>
      <c r="L53" s="0" t="n">
        <v>5011166.64894144</v>
      </c>
      <c r="M53" s="0" t="n">
        <v>4727939.3410668</v>
      </c>
      <c r="N53" s="0" t="n">
        <v>5033727.33754417</v>
      </c>
      <c r="O53" s="0" t="n">
        <v>4749098.9342828</v>
      </c>
      <c r="P53" s="0" t="n">
        <v>351626.202512</v>
      </c>
      <c r="Q53" s="0" t="n">
        <v>341077.41643664</v>
      </c>
    </row>
    <row r="54" customFormat="false" ht="12.8" hidden="false" customHeight="false" outlineLevel="0" collapsed="false">
      <c r="A54" s="0" t="n">
        <v>101</v>
      </c>
      <c r="B54" s="0" t="n">
        <v>29856304.4020884</v>
      </c>
      <c r="C54" s="0" t="n">
        <v>28629538.7731921</v>
      </c>
      <c r="D54" s="0" t="n">
        <v>29993943.2071275</v>
      </c>
      <c r="E54" s="0" t="n">
        <v>28758679.5797278</v>
      </c>
      <c r="F54" s="0" t="n">
        <v>21525182.5336253</v>
      </c>
      <c r="G54" s="0" t="n">
        <v>7104356.23956686</v>
      </c>
      <c r="H54" s="0" t="n">
        <v>21665156.4474022</v>
      </c>
      <c r="I54" s="0" t="n">
        <v>7093523.13232562</v>
      </c>
      <c r="J54" s="160" t="n">
        <v>2167807.745376</v>
      </c>
      <c r="K54" s="160" t="n">
        <v>2102773.51301472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30640366.3606277</v>
      </c>
      <c r="C55" s="0" t="n">
        <v>29380112.3551636</v>
      </c>
      <c r="D55" s="0" t="n">
        <v>30781430.2482522</v>
      </c>
      <c r="E55" s="0" t="n">
        <v>29512467.9192559</v>
      </c>
      <c r="F55" s="0" t="n">
        <v>22105399.5337132</v>
      </c>
      <c r="G55" s="0" t="n">
        <v>7274712.8214504</v>
      </c>
      <c r="H55" s="0" t="n">
        <v>22248806.0736023</v>
      </c>
      <c r="I55" s="0" t="n">
        <v>7263661.84565355</v>
      </c>
      <c r="J55" s="160" t="n">
        <v>2338536.442368</v>
      </c>
      <c r="K55" s="160" t="n">
        <v>2268380.34909696</v>
      </c>
      <c r="L55" s="0" t="n">
        <v>5102362.11624524</v>
      </c>
      <c r="M55" s="0" t="n">
        <v>4813589.28164853</v>
      </c>
      <c r="N55" s="0" t="n">
        <v>5125836.36024912</v>
      </c>
      <c r="O55" s="0" t="n">
        <v>4835620.81607094</v>
      </c>
      <c r="P55" s="0" t="n">
        <v>389756.073728</v>
      </c>
      <c r="Q55" s="0" t="n">
        <v>378063.39151616</v>
      </c>
    </row>
    <row r="56" customFormat="false" ht="12.8" hidden="false" customHeight="false" outlineLevel="0" collapsed="false">
      <c r="A56" s="0" t="n">
        <v>103</v>
      </c>
      <c r="B56" s="0" t="n">
        <v>30337499.5253036</v>
      </c>
      <c r="C56" s="0" t="n">
        <v>29088546.3386462</v>
      </c>
      <c r="D56" s="0" t="n">
        <v>30478523.743292</v>
      </c>
      <c r="E56" s="0" t="n">
        <v>29220946.6168882</v>
      </c>
      <c r="F56" s="0" t="n">
        <v>21829151.3213667</v>
      </c>
      <c r="G56" s="0" t="n">
        <v>7259395.01727952</v>
      </c>
      <c r="H56" s="0" t="n">
        <v>21969865.2660734</v>
      </c>
      <c r="I56" s="0" t="n">
        <v>7251081.35081484</v>
      </c>
      <c r="J56" s="160" t="n">
        <v>2365809.54624</v>
      </c>
      <c r="K56" s="160" t="n">
        <v>2294835.2598528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31101574.4619391</v>
      </c>
      <c r="C57" s="0" t="n">
        <v>29819680.2647909</v>
      </c>
      <c r="D57" s="0" t="n">
        <v>31244071.5593484</v>
      </c>
      <c r="E57" s="0" t="n">
        <v>29953462.4870793</v>
      </c>
      <c r="F57" s="0" t="n">
        <v>22363105.8864385</v>
      </c>
      <c r="G57" s="0" t="n">
        <v>7456574.37835247</v>
      </c>
      <c r="H57" s="0" t="n">
        <v>22505375.5592711</v>
      </c>
      <c r="I57" s="0" t="n">
        <v>7448086.92780817</v>
      </c>
      <c r="J57" s="160" t="n">
        <v>2508978.231096</v>
      </c>
      <c r="K57" s="160" t="n">
        <v>2433708.88416312</v>
      </c>
      <c r="L57" s="0" t="n">
        <v>5185242.39476969</v>
      </c>
      <c r="M57" s="0" t="n">
        <v>4893993.75612399</v>
      </c>
      <c r="N57" s="0" t="n">
        <v>5208969.65073219</v>
      </c>
      <c r="O57" s="0" t="n">
        <v>4916276.96360832</v>
      </c>
      <c r="P57" s="0" t="n">
        <v>418163.038516</v>
      </c>
      <c r="Q57" s="0" t="n">
        <v>405618.14736052</v>
      </c>
    </row>
    <row r="58" customFormat="false" ht="12.8" hidden="false" customHeight="false" outlineLevel="0" collapsed="false">
      <c r="A58" s="0" t="n">
        <v>105</v>
      </c>
      <c r="B58" s="0" t="n">
        <v>30836046.8918945</v>
      </c>
      <c r="C58" s="0" t="n">
        <v>29564537.8046095</v>
      </c>
      <c r="D58" s="0" t="n">
        <v>30978347.8290031</v>
      </c>
      <c r="E58" s="0" t="n">
        <v>29698167.5854127</v>
      </c>
      <c r="F58" s="0" t="n">
        <v>22147979.4623708</v>
      </c>
      <c r="G58" s="0" t="n">
        <v>7416558.34223864</v>
      </c>
      <c r="H58" s="0" t="n">
        <v>22289024.7434944</v>
      </c>
      <c r="I58" s="0" t="n">
        <v>7409142.84191832</v>
      </c>
      <c r="J58" s="160" t="n">
        <v>2538890.610096</v>
      </c>
      <c r="K58" s="160" t="n">
        <v>2462723.89179312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31553607.3896649</v>
      </c>
      <c r="C59" s="0" t="n">
        <v>30252842.3356628</v>
      </c>
      <c r="D59" s="0" t="n">
        <v>31698136.9863923</v>
      </c>
      <c r="E59" s="0" t="n">
        <v>30388568.5791506</v>
      </c>
      <c r="F59" s="0" t="n">
        <v>22648288.467056</v>
      </c>
      <c r="G59" s="0" t="n">
        <v>7604553.86860679</v>
      </c>
      <c r="H59" s="0" t="n">
        <v>22791452.4856322</v>
      </c>
      <c r="I59" s="0" t="n">
        <v>7597116.0935184</v>
      </c>
      <c r="J59" s="160" t="n">
        <v>2715511.851432</v>
      </c>
      <c r="K59" s="160" t="n">
        <v>2634046.49588904</v>
      </c>
      <c r="L59" s="0" t="n">
        <v>5254628.7267893</v>
      </c>
      <c r="M59" s="0" t="n">
        <v>4958340.02254479</v>
      </c>
      <c r="N59" s="0" t="n">
        <v>5278700.73979824</v>
      </c>
      <c r="O59" s="0" t="n">
        <v>4980953.19212167</v>
      </c>
      <c r="P59" s="0" t="n">
        <v>452585.308572</v>
      </c>
      <c r="Q59" s="0" t="n">
        <v>439007.74931484</v>
      </c>
    </row>
    <row r="60" customFormat="false" ht="12.8" hidden="false" customHeight="false" outlineLevel="0" collapsed="false">
      <c r="A60" s="0" t="n">
        <v>107</v>
      </c>
      <c r="B60" s="0" t="n">
        <v>31237702.2250872</v>
      </c>
      <c r="C60" s="0" t="n">
        <v>29949593.5007824</v>
      </c>
      <c r="D60" s="0" t="n">
        <v>31381155.622592</v>
      </c>
      <c r="E60" s="0" t="n">
        <v>30084309.8710085</v>
      </c>
      <c r="F60" s="0" t="n">
        <v>22391811.7643423</v>
      </c>
      <c r="G60" s="0" t="n">
        <v>7557781.73644013</v>
      </c>
      <c r="H60" s="0" t="n">
        <v>22533874.8458315</v>
      </c>
      <c r="I60" s="0" t="n">
        <v>7550435.02517702</v>
      </c>
      <c r="J60" s="160" t="n">
        <v>2747660.661504</v>
      </c>
      <c r="K60" s="160" t="n">
        <v>2665230.84165888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31999381.7202845</v>
      </c>
      <c r="C61" s="0" t="n">
        <v>30680925.6710771</v>
      </c>
      <c r="D61" s="0" t="n">
        <v>32146057.6249017</v>
      </c>
      <c r="E61" s="0" t="n">
        <v>30818674.9030605</v>
      </c>
      <c r="F61" s="0" t="n">
        <v>22924959.2836708</v>
      </c>
      <c r="G61" s="0" t="n">
        <v>7755966.38740629</v>
      </c>
      <c r="H61" s="0" t="n">
        <v>23070007.6207416</v>
      </c>
      <c r="I61" s="0" t="n">
        <v>7748667.28231888</v>
      </c>
      <c r="J61" s="160" t="n">
        <v>2892925.3448</v>
      </c>
      <c r="K61" s="160" t="n">
        <v>2806137.584456</v>
      </c>
      <c r="L61" s="0" t="n">
        <v>5328580.17273094</v>
      </c>
      <c r="M61" s="0" t="n">
        <v>5028631.86531154</v>
      </c>
      <c r="N61" s="0" t="n">
        <v>5353010.94869325</v>
      </c>
      <c r="O61" s="0" t="n">
        <v>5051583.28232356</v>
      </c>
      <c r="P61" s="0" t="n">
        <v>482154.224133333</v>
      </c>
      <c r="Q61" s="0" t="n">
        <v>467689.597409333</v>
      </c>
    </row>
    <row r="62" customFormat="false" ht="12.8" hidden="false" customHeight="false" outlineLevel="0" collapsed="false">
      <c r="A62" s="0" t="n">
        <v>109</v>
      </c>
      <c r="B62" s="0" t="n">
        <v>31670738.1482844</v>
      </c>
      <c r="C62" s="0" t="n">
        <v>30365346.5430546</v>
      </c>
      <c r="D62" s="0" t="n">
        <v>31817290.3091317</v>
      </c>
      <c r="E62" s="0" t="n">
        <v>30502981.013811</v>
      </c>
      <c r="F62" s="0" t="n">
        <v>22623819.1533464</v>
      </c>
      <c r="G62" s="0" t="n">
        <v>7741527.38970824</v>
      </c>
      <c r="H62" s="0" t="n">
        <v>22768662.5790038</v>
      </c>
      <c r="I62" s="0" t="n">
        <v>7734318.43480711</v>
      </c>
      <c r="J62" s="160" t="n">
        <v>2968370.39092</v>
      </c>
      <c r="K62" s="160" t="n">
        <v>2879319.2791924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32486114.7451065</v>
      </c>
      <c r="C63" s="0" t="n">
        <v>31146245.3727576</v>
      </c>
      <c r="D63" s="0" t="n">
        <v>32636646.9267588</v>
      </c>
      <c r="E63" s="0" t="n">
        <v>31287625.2685529</v>
      </c>
      <c r="F63" s="0" t="n">
        <v>23220629.3549619</v>
      </c>
      <c r="G63" s="0" t="n">
        <v>7925616.01779573</v>
      </c>
      <c r="H63" s="0" t="n">
        <v>23369124.7831634</v>
      </c>
      <c r="I63" s="0" t="n">
        <v>7918500.48538949</v>
      </c>
      <c r="J63" s="160" t="n">
        <v>3095388.267456</v>
      </c>
      <c r="K63" s="160" t="n">
        <v>3002526.61943232</v>
      </c>
      <c r="L63" s="0" t="n">
        <v>5413683.18652493</v>
      </c>
      <c r="M63" s="0" t="n">
        <v>5110807.57152197</v>
      </c>
      <c r="N63" s="0" t="n">
        <v>5438757.74171225</v>
      </c>
      <c r="O63" s="0" t="n">
        <v>5134366.2954702</v>
      </c>
      <c r="P63" s="0" t="n">
        <v>515898.044576</v>
      </c>
      <c r="Q63" s="0" t="n">
        <v>500421.10323872</v>
      </c>
    </row>
    <row r="64" customFormat="false" ht="12.8" hidden="false" customHeight="false" outlineLevel="0" collapsed="false">
      <c r="A64" s="0" t="n">
        <v>111</v>
      </c>
      <c r="B64" s="0" t="n">
        <v>32178385.3638746</v>
      </c>
      <c r="C64" s="0" t="n">
        <v>30850594.888267</v>
      </c>
      <c r="D64" s="0" t="n">
        <v>32329005.5905205</v>
      </c>
      <c r="E64" s="0" t="n">
        <v>30992132.0698409</v>
      </c>
      <c r="F64" s="0" t="n">
        <v>23013115.3625112</v>
      </c>
      <c r="G64" s="0" t="n">
        <v>7837479.52575579</v>
      </c>
      <c r="H64" s="0" t="n">
        <v>23159319.0037336</v>
      </c>
      <c r="I64" s="0" t="n">
        <v>7832813.06610722</v>
      </c>
      <c r="J64" s="160" t="n">
        <v>3120431.20136</v>
      </c>
      <c r="K64" s="160" t="n">
        <v>3026818.2653192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32876311.8785531</v>
      </c>
      <c r="C65" s="0" t="n">
        <v>31519310.2512224</v>
      </c>
      <c r="D65" s="0" t="n">
        <v>33030686.621713</v>
      </c>
      <c r="E65" s="0" t="n">
        <v>31664375.6645085</v>
      </c>
      <c r="F65" s="0" t="n">
        <v>23469015.2081312</v>
      </c>
      <c r="G65" s="0" t="n">
        <v>8050295.04309123</v>
      </c>
      <c r="H65" s="0" t="n">
        <v>23618837.7401625</v>
      </c>
      <c r="I65" s="0" t="n">
        <v>8045537.92434601</v>
      </c>
      <c r="J65" s="160" t="n">
        <v>3215955.402608</v>
      </c>
      <c r="K65" s="160" t="n">
        <v>3119476.74052976</v>
      </c>
      <c r="L65" s="0" t="n">
        <v>5473986.77217468</v>
      </c>
      <c r="M65" s="0" t="n">
        <v>5166741.99171457</v>
      </c>
      <c r="N65" s="0" t="n">
        <v>5499714.83789001</v>
      </c>
      <c r="O65" s="0" t="n">
        <v>5190926.62389627</v>
      </c>
      <c r="P65" s="0" t="n">
        <v>535992.567101333</v>
      </c>
      <c r="Q65" s="0" t="n">
        <v>519912.790088293</v>
      </c>
    </row>
    <row r="66" customFormat="false" ht="12.8" hidden="false" customHeight="false" outlineLevel="0" collapsed="false">
      <c r="A66" s="0" t="n">
        <v>113</v>
      </c>
      <c r="B66" s="0" t="n">
        <v>32609211.9017479</v>
      </c>
      <c r="C66" s="0" t="n">
        <v>31263658.6432384</v>
      </c>
      <c r="D66" s="0" t="n">
        <v>32761151.460328</v>
      </c>
      <c r="E66" s="0" t="n">
        <v>31406435.9140342</v>
      </c>
      <c r="F66" s="0" t="n">
        <v>23323133.7795833</v>
      </c>
      <c r="G66" s="0" t="n">
        <v>7940524.86365511</v>
      </c>
      <c r="H66" s="0" t="n">
        <v>23470609.416788</v>
      </c>
      <c r="I66" s="0" t="n">
        <v>7935826.49724624</v>
      </c>
      <c r="J66" s="160" t="n">
        <v>3349679.079248</v>
      </c>
      <c r="K66" s="160" t="n">
        <v>3249188.70687056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33330838.6121993</v>
      </c>
      <c r="C67" s="0" t="n">
        <v>31954287.6000891</v>
      </c>
      <c r="D67" s="0" t="n">
        <v>33486029.1187523</v>
      </c>
      <c r="E67" s="0" t="n">
        <v>32100120.0200582</v>
      </c>
      <c r="F67" s="0" t="n">
        <v>23830450.1158816</v>
      </c>
      <c r="G67" s="0" t="n">
        <v>8123837.48420757</v>
      </c>
      <c r="H67" s="0" t="n">
        <v>23981072.0846348</v>
      </c>
      <c r="I67" s="0" t="n">
        <v>8119047.93542336</v>
      </c>
      <c r="J67" s="160" t="n">
        <v>3456168.304464</v>
      </c>
      <c r="K67" s="160" t="n">
        <v>3352483.25533008</v>
      </c>
      <c r="L67" s="0" t="n">
        <v>5550415.74599151</v>
      </c>
      <c r="M67" s="0" t="n">
        <v>5239806.25287412</v>
      </c>
      <c r="N67" s="0" t="n">
        <v>5576279.85523223</v>
      </c>
      <c r="O67" s="0" t="n">
        <v>5264118.75305399</v>
      </c>
      <c r="P67" s="0" t="n">
        <v>576028.050744</v>
      </c>
      <c r="Q67" s="0" t="n">
        <v>558747.20922168</v>
      </c>
    </row>
    <row r="68" customFormat="false" ht="12.8" hidden="false" customHeight="false" outlineLevel="0" collapsed="false">
      <c r="A68" s="0" t="n">
        <v>115</v>
      </c>
      <c r="B68" s="0" t="n">
        <v>32968992.3820341</v>
      </c>
      <c r="C68" s="0" t="n">
        <v>31607014.0486255</v>
      </c>
      <c r="D68" s="0" t="n">
        <v>33121981.6266755</v>
      </c>
      <c r="E68" s="0" t="n">
        <v>31750777.853319</v>
      </c>
      <c r="F68" s="0" t="n">
        <v>23601828.2604047</v>
      </c>
      <c r="G68" s="0" t="n">
        <v>8005185.7882208</v>
      </c>
      <c r="H68" s="0" t="n">
        <v>23750322.9730633</v>
      </c>
      <c r="I68" s="0" t="n">
        <v>8000454.88025566</v>
      </c>
      <c r="J68" s="160" t="n">
        <v>3442780.055496</v>
      </c>
      <c r="K68" s="160" t="n">
        <v>3339496.65383112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33712860.2656903</v>
      </c>
      <c r="C69" s="0" t="n">
        <v>32320939.524015</v>
      </c>
      <c r="D69" s="0" t="n">
        <v>33874078.9272059</v>
      </c>
      <c r="E69" s="0" t="n">
        <v>32472469.5011728</v>
      </c>
      <c r="F69" s="0" t="n">
        <v>24179245.5913473</v>
      </c>
      <c r="G69" s="0" t="n">
        <v>8141693.93266774</v>
      </c>
      <c r="H69" s="0" t="n">
        <v>24331287.0801238</v>
      </c>
      <c r="I69" s="0" t="n">
        <v>8141182.42104902</v>
      </c>
      <c r="J69" s="160" t="n">
        <v>3644510.327328</v>
      </c>
      <c r="K69" s="160" t="n">
        <v>3535175.01750816</v>
      </c>
      <c r="L69" s="0" t="n">
        <v>5618201.25437833</v>
      </c>
      <c r="M69" s="0" t="n">
        <v>5305473.54497397</v>
      </c>
      <c r="N69" s="0" t="n">
        <v>5645068.27160488</v>
      </c>
      <c r="O69" s="0" t="n">
        <v>5330727.66035316</v>
      </c>
      <c r="P69" s="0" t="n">
        <v>607418.387888</v>
      </c>
      <c r="Q69" s="0" t="n">
        <v>589195.83625136</v>
      </c>
    </row>
    <row r="70" customFormat="false" ht="12.8" hidden="false" customHeight="false" outlineLevel="0" collapsed="false">
      <c r="A70" s="0" t="n">
        <v>117</v>
      </c>
      <c r="B70" s="0" t="n">
        <v>33467641.8619311</v>
      </c>
      <c r="C70" s="0" t="n">
        <v>32085423.8999954</v>
      </c>
      <c r="D70" s="0" t="n">
        <v>33626450.8164675</v>
      </c>
      <c r="E70" s="0" t="n">
        <v>32234687.7578214</v>
      </c>
      <c r="F70" s="0" t="n">
        <v>23960064.0376908</v>
      </c>
      <c r="G70" s="0" t="n">
        <v>8125359.86230464</v>
      </c>
      <c r="H70" s="0" t="n">
        <v>24109833.1035256</v>
      </c>
      <c r="I70" s="0" t="n">
        <v>8124854.65429579</v>
      </c>
      <c r="J70" s="160" t="n">
        <v>3687558.80064</v>
      </c>
      <c r="K70" s="160" t="n">
        <v>3576932.0366208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34236796.7259089</v>
      </c>
      <c r="C71" s="0" t="n">
        <v>32822453.2080783</v>
      </c>
      <c r="D71" s="0" t="n">
        <v>34398592.2956418</v>
      </c>
      <c r="E71" s="0" t="n">
        <v>32974524.1267106</v>
      </c>
      <c r="F71" s="0" t="n">
        <v>24530769.9420045</v>
      </c>
      <c r="G71" s="0" t="n">
        <v>8291683.26607381</v>
      </c>
      <c r="H71" s="0" t="n">
        <v>24683356.9926928</v>
      </c>
      <c r="I71" s="0" t="n">
        <v>8291167.13401786</v>
      </c>
      <c r="J71" s="160" t="n">
        <v>3877609.600024</v>
      </c>
      <c r="K71" s="160" t="n">
        <v>3761281.31202328</v>
      </c>
      <c r="L71" s="0" t="n">
        <v>5702892.63886244</v>
      </c>
      <c r="M71" s="0" t="n">
        <v>5385154.72900766</v>
      </c>
      <c r="N71" s="0" t="n">
        <v>5729855.56769795</v>
      </c>
      <c r="O71" s="0" t="n">
        <v>5410499.31188727</v>
      </c>
      <c r="P71" s="0" t="n">
        <v>646268.266670667</v>
      </c>
      <c r="Q71" s="0" t="n">
        <v>626880.218670547</v>
      </c>
    </row>
    <row r="72" customFormat="false" ht="12.8" hidden="false" customHeight="false" outlineLevel="0" collapsed="false">
      <c r="A72" s="0" t="n">
        <v>119</v>
      </c>
      <c r="B72" s="0" t="n">
        <v>34005281.6764429</v>
      </c>
      <c r="C72" s="0" t="n">
        <v>32600677.2455882</v>
      </c>
      <c r="D72" s="0" t="n">
        <v>34164187.0009835</v>
      </c>
      <c r="E72" s="0" t="n">
        <v>32750031.6226316</v>
      </c>
      <c r="F72" s="0" t="n">
        <v>24340237.4581982</v>
      </c>
      <c r="G72" s="0" t="n">
        <v>8260439.78738997</v>
      </c>
      <c r="H72" s="0" t="n">
        <v>24490101.6500549</v>
      </c>
      <c r="I72" s="0" t="n">
        <v>8259929.9725767</v>
      </c>
      <c r="J72" s="160" t="n">
        <v>3945863.45416</v>
      </c>
      <c r="K72" s="160" t="n">
        <v>3827487.5505352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34672213.4388789</v>
      </c>
      <c r="C73" s="0" t="n">
        <v>33240380.8205454</v>
      </c>
      <c r="D73" s="0" t="n">
        <v>34835225.0362309</v>
      </c>
      <c r="E73" s="0" t="n">
        <v>33393612.8466303</v>
      </c>
      <c r="F73" s="0" t="n">
        <v>24838108.8987318</v>
      </c>
      <c r="G73" s="0" t="n">
        <v>8402271.92181362</v>
      </c>
      <c r="H73" s="0" t="n">
        <v>24991341.6028874</v>
      </c>
      <c r="I73" s="0" t="n">
        <v>8402271.24374296</v>
      </c>
      <c r="J73" s="160" t="n">
        <v>4095109.39056</v>
      </c>
      <c r="K73" s="160" t="n">
        <v>3972256.1088432</v>
      </c>
      <c r="L73" s="0" t="n">
        <v>5774769.02681184</v>
      </c>
      <c r="M73" s="0" t="n">
        <v>5453619.62058316</v>
      </c>
      <c r="N73" s="0" t="n">
        <v>5801937.82576307</v>
      </c>
      <c r="O73" s="0" t="n">
        <v>5479160.53444189</v>
      </c>
      <c r="P73" s="0" t="n">
        <v>682518.23176</v>
      </c>
      <c r="Q73" s="0" t="n">
        <v>662042.6848072</v>
      </c>
    </row>
    <row r="74" customFormat="false" ht="12.8" hidden="false" customHeight="false" outlineLevel="0" collapsed="false">
      <c r="A74" s="0" t="n">
        <v>121</v>
      </c>
      <c r="B74" s="0" t="n">
        <v>34286725.9247802</v>
      </c>
      <c r="C74" s="0" t="n">
        <v>32871893.3579757</v>
      </c>
      <c r="D74" s="0" t="n">
        <v>34446454.285408</v>
      </c>
      <c r="E74" s="0" t="n">
        <v>33022038.901146</v>
      </c>
      <c r="F74" s="0" t="n">
        <v>24545831.2862341</v>
      </c>
      <c r="G74" s="0" t="n">
        <v>8326062.07174164</v>
      </c>
      <c r="H74" s="0" t="n">
        <v>24695977.501929</v>
      </c>
      <c r="I74" s="0" t="n">
        <v>8326061.39921697</v>
      </c>
      <c r="J74" s="160" t="n">
        <v>4094078.141864</v>
      </c>
      <c r="K74" s="160" t="n">
        <v>3971255.79760808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34849170.056575</v>
      </c>
      <c r="C75" s="0" t="n">
        <v>33410868.1582641</v>
      </c>
      <c r="D75" s="0" t="n">
        <v>35011796.4580789</v>
      </c>
      <c r="E75" s="0" t="n">
        <v>33563737.9214604</v>
      </c>
      <c r="F75" s="0" t="n">
        <v>24930003.6868437</v>
      </c>
      <c r="G75" s="0" t="n">
        <v>8480864.47142045</v>
      </c>
      <c r="H75" s="0" t="n">
        <v>25082874.1325315</v>
      </c>
      <c r="I75" s="0" t="n">
        <v>8480863.7889289</v>
      </c>
      <c r="J75" s="160" t="n">
        <v>4256895.811344</v>
      </c>
      <c r="K75" s="160" t="n">
        <v>4129188.93700368</v>
      </c>
      <c r="L75" s="0" t="n">
        <v>5803708.67483733</v>
      </c>
      <c r="M75" s="0" t="n">
        <v>5481541.99619445</v>
      </c>
      <c r="N75" s="0" t="n">
        <v>5830813.24277993</v>
      </c>
      <c r="O75" s="0" t="n">
        <v>5507023.10566564</v>
      </c>
      <c r="P75" s="0" t="n">
        <v>709482.635224</v>
      </c>
      <c r="Q75" s="0" t="n">
        <v>688198.15616728</v>
      </c>
    </row>
    <row r="76" customFormat="false" ht="12.8" hidden="false" customHeight="false" outlineLevel="0" collapsed="false">
      <c r="A76" s="0" t="n">
        <v>123</v>
      </c>
      <c r="B76" s="0" t="n">
        <v>34488003.6727994</v>
      </c>
      <c r="C76" s="0" t="n">
        <v>33064820.9056641</v>
      </c>
      <c r="D76" s="0" t="n">
        <v>34648419.7036901</v>
      </c>
      <c r="E76" s="0" t="n">
        <v>33215612.9088994</v>
      </c>
      <c r="F76" s="0" t="n">
        <v>24628935.474026</v>
      </c>
      <c r="G76" s="0" t="n">
        <v>8435885.43163811</v>
      </c>
      <c r="H76" s="0" t="n">
        <v>24779728.1513958</v>
      </c>
      <c r="I76" s="0" t="n">
        <v>8435884.75750361</v>
      </c>
      <c r="J76" s="160" t="n">
        <v>4262608.022616</v>
      </c>
      <c r="K76" s="160" t="n">
        <v>4134729.78193752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35211600.9070085</v>
      </c>
      <c r="C77" s="0" t="n">
        <v>33758501.1453472</v>
      </c>
      <c r="D77" s="0" t="n">
        <v>35373687.1569944</v>
      </c>
      <c r="E77" s="0" t="n">
        <v>33910864.7904717</v>
      </c>
      <c r="F77" s="0" t="n">
        <v>25107411.8949539</v>
      </c>
      <c r="G77" s="0" t="n">
        <v>8651089.25039323</v>
      </c>
      <c r="H77" s="0" t="n">
        <v>25259776.2258141</v>
      </c>
      <c r="I77" s="0" t="n">
        <v>8651088.56465754</v>
      </c>
      <c r="J77" s="160" t="n">
        <v>4442016.205</v>
      </c>
      <c r="K77" s="160" t="n">
        <v>4308755.71885</v>
      </c>
      <c r="L77" s="0" t="n">
        <v>5858199.63057829</v>
      </c>
      <c r="M77" s="0" t="n">
        <v>5532138.4043926</v>
      </c>
      <c r="N77" s="0" t="n">
        <v>5885214.46127413</v>
      </c>
      <c r="O77" s="0" t="n">
        <v>5557535.1742355</v>
      </c>
      <c r="P77" s="0" t="n">
        <v>740336.034166667</v>
      </c>
      <c r="Q77" s="0" t="n">
        <v>718125.953141667</v>
      </c>
    </row>
    <row r="78" customFormat="false" ht="12.8" hidden="false" customHeight="false" outlineLevel="0" collapsed="false">
      <c r="A78" s="0" t="n">
        <v>125</v>
      </c>
      <c r="B78" s="0" t="n">
        <v>34861685.5430132</v>
      </c>
      <c r="C78" s="0" t="n">
        <v>33423432.4421305</v>
      </c>
      <c r="D78" s="0" t="n">
        <v>35020576.6155918</v>
      </c>
      <c r="E78" s="0" t="n">
        <v>33572792.7276735</v>
      </c>
      <c r="F78" s="0" t="n">
        <v>24900831.9052593</v>
      </c>
      <c r="G78" s="0" t="n">
        <v>8522600.53687117</v>
      </c>
      <c r="H78" s="0" t="n">
        <v>25050192.8680688</v>
      </c>
      <c r="I78" s="0" t="n">
        <v>8522599.85960473</v>
      </c>
      <c r="J78" s="160" t="n">
        <v>4451072.46552</v>
      </c>
      <c r="K78" s="160" t="n">
        <v>4317540.2915544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35622127.1511668</v>
      </c>
      <c r="C79" s="0" t="n">
        <v>34153425.8544747</v>
      </c>
      <c r="D79" s="0" t="n">
        <v>35784212.506105</v>
      </c>
      <c r="E79" s="0" t="n">
        <v>34305788.8138973</v>
      </c>
      <c r="F79" s="0" t="n">
        <v>25522766.0135843</v>
      </c>
      <c r="G79" s="0" t="n">
        <v>8630659.84089037</v>
      </c>
      <c r="H79" s="0" t="n">
        <v>25675129.6625691</v>
      </c>
      <c r="I79" s="0" t="n">
        <v>8630659.15132819</v>
      </c>
      <c r="J79" s="160" t="n">
        <v>4602907.653872</v>
      </c>
      <c r="K79" s="160" t="n">
        <v>4464820.42425584</v>
      </c>
      <c r="L79" s="0" t="n">
        <v>5933763.92913151</v>
      </c>
      <c r="M79" s="0" t="n">
        <v>5606192.38513068</v>
      </c>
      <c r="N79" s="0" t="n">
        <v>5960778.63824898</v>
      </c>
      <c r="O79" s="0" t="n">
        <v>5631588.74262205</v>
      </c>
      <c r="P79" s="0" t="n">
        <v>767151.275645334</v>
      </c>
      <c r="Q79" s="0" t="n">
        <v>744136.737375974</v>
      </c>
    </row>
    <row r="80" customFormat="false" ht="12.8" hidden="false" customHeight="false" outlineLevel="0" collapsed="false">
      <c r="A80" s="0" t="n">
        <v>127</v>
      </c>
      <c r="B80" s="0" t="n">
        <v>35319520.1419468</v>
      </c>
      <c r="C80" s="0" t="n">
        <v>33862492.4291934</v>
      </c>
      <c r="D80" s="0" t="n">
        <v>35478746.1817834</v>
      </c>
      <c r="E80" s="0" t="n">
        <v>34012168.0665584</v>
      </c>
      <c r="F80" s="0" t="n">
        <v>25273223.6780121</v>
      </c>
      <c r="G80" s="0" t="n">
        <v>8589268.7511813</v>
      </c>
      <c r="H80" s="0" t="n">
        <v>25422899.9964957</v>
      </c>
      <c r="I80" s="0" t="n">
        <v>8589268.07006274</v>
      </c>
      <c r="J80" s="160" t="n">
        <v>4594395.252192</v>
      </c>
      <c r="K80" s="160" t="n">
        <v>4456563.39462624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36039433.3013524</v>
      </c>
      <c r="C81" s="0" t="n">
        <v>34553751.7614499</v>
      </c>
      <c r="D81" s="0" t="n">
        <v>36199497.3838388</v>
      </c>
      <c r="E81" s="0" t="n">
        <v>34704215.2500662</v>
      </c>
      <c r="F81" s="0" t="n">
        <v>25780908.6343131</v>
      </c>
      <c r="G81" s="0" t="n">
        <v>8772843.12713679</v>
      </c>
      <c r="H81" s="0" t="n">
        <v>25931372.7861156</v>
      </c>
      <c r="I81" s="0" t="n">
        <v>8772842.46395063</v>
      </c>
      <c r="J81" s="160" t="n">
        <v>4738149.096192</v>
      </c>
      <c r="K81" s="160" t="n">
        <v>4596004.62330624</v>
      </c>
      <c r="L81" s="0" t="n">
        <v>6003767.14410577</v>
      </c>
      <c r="M81" s="0" t="n">
        <v>5672955.78937638</v>
      </c>
      <c r="N81" s="0" t="n">
        <v>6030445.0676193</v>
      </c>
      <c r="O81" s="0" t="n">
        <v>5698036.49559832</v>
      </c>
      <c r="P81" s="0" t="n">
        <v>789691.516032</v>
      </c>
      <c r="Q81" s="0" t="n">
        <v>766000.77055104</v>
      </c>
    </row>
    <row r="82" customFormat="false" ht="12.8" hidden="false" customHeight="false" outlineLevel="0" collapsed="false">
      <c r="A82" s="0" t="n">
        <v>129</v>
      </c>
      <c r="B82" s="0" t="n">
        <v>35798624.1218416</v>
      </c>
      <c r="C82" s="0" t="n">
        <v>34322975.3086363</v>
      </c>
      <c r="D82" s="0" t="n">
        <v>35957023.9722143</v>
      </c>
      <c r="E82" s="0" t="n">
        <v>34471874.6895786</v>
      </c>
      <c r="F82" s="0" t="n">
        <v>25624620.2261797</v>
      </c>
      <c r="G82" s="0" t="n">
        <v>8698355.08245656</v>
      </c>
      <c r="H82" s="0" t="n">
        <v>25773520.2621174</v>
      </c>
      <c r="I82" s="0" t="n">
        <v>8698354.42746114</v>
      </c>
      <c r="J82" s="160" t="n">
        <v>4804465.506</v>
      </c>
      <c r="K82" s="160" t="n">
        <v>4660331.54082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36360051.1320873</v>
      </c>
      <c r="C83" s="0" t="n">
        <v>34862481.3144774</v>
      </c>
      <c r="D83" s="0" t="n">
        <v>36519233.6426491</v>
      </c>
      <c r="E83" s="0" t="n">
        <v>35012116.5377641</v>
      </c>
      <c r="F83" s="0" t="n">
        <v>26061067.4563973</v>
      </c>
      <c r="G83" s="0" t="n">
        <v>8801413.85808009</v>
      </c>
      <c r="H83" s="0" t="n">
        <v>26210703.3453284</v>
      </c>
      <c r="I83" s="0" t="n">
        <v>8801413.19243574</v>
      </c>
      <c r="J83" s="160" t="n">
        <v>4953863.8136</v>
      </c>
      <c r="K83" s="160" t="n">
        <v>4805247.899192</v>
      </c>
      <c r="L83" s="0" t="n">
        <v>6054087.37602983</v>
      </c>
      <c r="M83" s="0" t="n">
        <v>5720039.70250393</v>
      </c>
      <c r="N83" s="0" t="n">
        <v>6080618.44398847</v>
      </c>
      <c r="O83" s="0" t="n">
        <v>5744982.42780787</v>
      </c>
      <c r="P83" s="0" t="n">
        <v>825643.968933333</v>
      </c>
      <c r="Q83" s="0" t="n">
        <v>800874.649865333</v>
      </c>
    </row>
    <row r="84" customFormat="false" ht="12.8" hidden="false" customHeight="false" outlineLevel="0" collapsed="false">
      <c r="A84" s="0" t="n">
        <v>131</v>
      </c>
      <c r="B84" s="0" t="n">
        <v>35937031.3813192</v>
      </c>
      <c r="C84" s="0" t="n">
        <v>34457842.6375632</v>
      </c>
      <c r="D84" s="0" t="n">
        <v>36093178.0023622</v>
      </c>
      <c r="E84" s="0" t="n">
        <v>34604624.0802639</v>
      </c>
      <c r="F84" s="0" t="n">
        <v>25790160.2808364</v>
      </c>
      <c r="G84" s="0" t="n">
        <v>8667682.35672676</v>
      </c>
      <c r="H84" s="0" t="n">
        <v>25936942.3810307</v>
      </c>
      <c r="I84" s="0" t="n">
        <v>8667681.69923316</v>
      </c>
      <c r="J84" s="160" t="n">
        <v>4967001.611008</v>
      </c>
      <c r="K84" s="160" t="n">
        <v>4817991.56267776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36546282.3770364</v>
      </c>
      <c r="C85" s="0" t="n">
        <v>35041383.8255257</v>
      </c>
      <c r="D85" s="0" t="n">
        <v>36703984.8183121</v>
      </c>
      <c r="E85" s="0" t="n">
        <v>35189632.3081408</v>
      </c>
      <c r="F85" s="0" t="n">
        <v>26205653.0430079</v>
      </c>
      <c r="G85" s="0" t="n">
        <v>8835730.78251778</v>
      </c>
      <c r="H85" s="0" t="n">
        <v>26353902.200667</v>
      </c>
      <c r="I85" s="0" t="n">
        <v>8835730.10747382</v>
      </c>
      <c r="J85" s="160" t="n">
        <v>5117016.01212</v>
      </c>
      <c r="K85" s="160" t="n">
        <v>4963505.5317564</v>
      </c>
      <c r="L85" s="0" t="n">
        <v>6088259.61394306</v>
      </c>
      <c r="M85" s="0" t="n">
        <v>5753973.89403478</v>
      </c>
      <c r="N85" s="0" t="n">
        <v>6114544.80589609</v>
      </c>
      <c r="O85" s="0" t="n">
        <v>5778685.65240671</v>
      </c>
      <c r="P85" s="0" t="n">
        <v>852836.00202</v>
      </c>
      <c r="Q85" s="0" t="n">
        <v>827250.9219594</v>
      </c>
    </row>
    <row r="86" customFormat="false" ht="12.8" hidden="false" customHeight="false" outlineLevel="0" collapsed="false">
      <c r="A86" s="0" t="n">
        <v>133</v>
      </c>
      <c r="B86" s="0" t="n">
        <v>36271018.0698294</v>
      </c>
      <c r="C86" s="0" t="n">
        <v>34777124.1669247</v>
      </c>
      <c r="D86" s="0" t="n">
        <v>36425993.254209</v>
      </c>
      <c r="E86" s="0" t="n">
        <v>34922808.9645542</v>
      </c>
      <c r="F86" s="0" t="n">
        <v>26027646.7271952</v>
      </c>
      <c r="G86" s="0" t="n">
        <v>8749477.43972953</v>
      </c>
      <c r="H86" s="0" t="n">
        <v>26173332.1915315</v>
      </c>
      <c r="I86" s="0" t="n">
        <v>8749476.77302278</v>
      </c>
      <c r="J86" s="160" t="n">
        <v>5123041.09016</v>
      </c>
      <c r="K86" s="160" t="n">
        <v>4969349.8574552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37072018.5293042</v>
      </c>
      <c r="C87" s="0" t="n">
        <v>35545969.6432053</v>
      </c>
      <c r="D87" s="0" t="n">
        <v>37229236.2334022</v>
      </c>
      <c r="E87" s="0" t="n">
        <v>35693761.986318</v>
      </c>
      <c r="F87" s="0" t="n">
        <v>26594158.3179964</v>
      </c>
      <c r="G87" s="0" t="n">
        <v>8951811.32520888</v>
      </c>
      <c r="H87" s="0" t="n">
        <v>26741951.3399528</v>
      </c>
      <c r="I87" s="0" t="n">
        <v>8951810.64636516</v>
      </c>
      <c r="J87" s="160" t="n">
        <v>5299744.826376</v>
      </c>
      <c r="K87" s="160" t="n">
        <v>5140752.48158472</v>
      </c>
      <c r="L87" s="0" t="n">
        <v>6171081.32835087</v>
      </c>
      <c r="M87" s="0" t="n">
        <v>5831701.94002786</v>
      </c>
      <c r="N87" s="0" t="n">
        <v>6197285.64450561</v>
      </c>
      <c r="O87" s="0" t="n">
        <v>5856339.59477014</v>
      </c>
      <c r="P87" s="0" t="n">
        <v>883290.804396</v>
      </c>
      <c r="Q87" s="0" t="n">
        <v>856792.08026412</v>
      </c>
    </row>
    <row r="88" customFormat="false" ht="12.8" hidden="false" customHeight="false" outlineLevel="0" collapsed="false">
      <c r="A88" s="0" t="n">
        <v>135</v>
      </c>
      <c r="B88" s="0" t="n">
        <v>36693619.8267392</v>
      </c>
      <c r="C88" s="0" t="n">
        <v>35184201.3200109</v>
      </c>
      <c r="D88" s="0" t="n">
        <v>36847610.3721895</v>
      </c>
      <c r="E88" s="0" t="n">
        <v>35328960.2296075</v>
      </c>
      <c r="F88" s="0" t="n">
        <v>26316445.6384323</v>
      </c>
      <c r="G88" s="0" t="n">
        <v>8867755.68157854</v>
      </c>
      <c r="H88" s="0" t="n">
        <v>26461205.2228569</v>
      </c>
      <c r="I88" s="0" t="n">
        <v>8867755.00675059</v>
      </c>
      <c r="J88" s="160" t="n">
        <v>5317627.678064</v>
      </c>
      <c r="K88" s="160" t="n">
        <v>5158098.84772208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37387353.2405839</v>
      </c>
      <c r="C89" s="0" t="n">
        <v>35849644.0785313</v>
      </c>
      <c r="D89" s="0" t="n">
        <v>37543324.0936282</v>
      </c>
      <c r="E89" s="0" t="n">
        <v>35996267.2028602</v>
      </c>
      <c r="F89" s="0" t="n">
        <v>26791352.8326313</v>
      </c>
      <c r="G89" s="0" t="n">
        <v>9058291.24589992</v>
      </c>
      <c r="H89" s="0" t="n">
        <v>26937976.6438901</v>
      </c>
      <c r="I89" s="0" t="n">
        <v>9058290.55897009</v>
      </c>
      <c r="J89" s="160" t="n">
        <v>5446899.516352</v>
      </c>
      <c r="K89" s="160" t="n">
        <v>5283492.53086144</v>
      </c>
      <c r="L89" s="0" t="n">
        <v>6223465.90190725</v>
      </c>
      <c r="M89" s="0" t="n">
        <v>5881502.70562529</v>
      </c>
      <c r="N89" s="0" t="n">
        <v>6249462.90976699</v>
      </c>
      <c r="O89" s="0" t="n">
        <v>5905945.56343428</v>
      </c>
      <c r="P89" s="0" t="n">
        <v>907816.586058667</v>
      </c>
      <c r="Q89" s="0" t="n">
        <v>880582.088476907</v>
      </c>
    </row>
    <row r="90" customFormat="false" ht="12.8" hidden="false" customHeight="false" outlineLevel="0" collapsed="false">
      <c r="A90" s="0" t="n">
        <v>137</v>
      </c>
      <c r="B90" s="0" t="n">
        <v>37013147.3364128</v>
      </c>
      <c r="C90" s="0" t="n">
        <v>35492033.6056254</v>
      </c>
      <c r="D90" s="0" t="n">
        <v>37165812.7490908</v>
      </c>
      <c r="E90" s="0" t="n">
        <v>35635549.6022934</v>
      </c>
      <c r="F90" s="0" t="n">
        <v>26562079.974447</v>
      </c>
      <c r="G90" s="0" t="n">
        <v>8929953.63117845</v>
      </c>
      <c r="H90" s="0" t="n">
        <v>26705596.6299791</v>
      </c>
      <c r="I90" s="0" t="n">
        <v>8929952.9723143</v>
      </c>
      <c r="J90" s="160" t="n">
        <v>5517057.84064</v>
      </c>
      <c r="K90" s="160" t="n">
        <v>5351546.1054208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37844064.1853376</v>
      </c>
      <c r="C91" s="0" t="n">
        <v>36287745.0614214</v>
      </c>
      <c r="D91" s="0" t="n">
        <v>37998101.6042399</v>
      </c>
      <c r="E91" s="0" t="n">
        <v>36432550.2998574</v>
      </c>
      <c r="F91" s="0" t="n">
        <v>27078362.1894951</v>
      </c>
      <c r="G91" s="0" t="n">
        <v>9209382.87192637</v>
      </c>
      <c r="H91" s="0" t="n">
        <v>27223168.0969288</v>
      </c>
      <c r="I91" s="0" t="n">
        <v>9209382.20292866</v>
      </c>
      <c r="J91" s="160" t="n">
        <v>5747449.32</v>
      </c>
      <c r="K91" s="160" t="n">
        <v>5575025.8404</v>
      </c>
      <c r="L91" s="0" t="n">
        <v>6296830.14681006</v>
      </c>
      <c r="M91" s="0" t="n">
        <v>5950949.1711914</v>
      </c>
      <c r="N91" s="0" t="n">
        <v>6322504.83447602</v>
      </c>
      <c r="O91" s="0" t="n">
        <v>5975088.56109812</v>
      </c>
      <c r="P91" s="0" t="n">
        <v>957908.22</v>
      </c>
      <c r="Q91" s="0" t="n">
        <v>929170.9734</v>
      </c>
    </row>
    <row r="92" customFormat="false" ht="12.8" hidden="false" customHeight="false" outlineLevel="0" collapsed="false">
      <c r="A92" s="0" t="n">
        <v>139</v>
      </c>
      <c r="B92" s="0" t="n">
        <v>37509580.280581</v>
      </c>
      <c r="C92" s="0" t="n">
        <v>35967089.2852942</v>
      </c>
      <c r="D92" s="0" t="n">
        <v>37659273.0408347</v>
      </c>
      <c r="E92" s="0" t="n">
        <v>36107810.4216137</v>
      </c>
      <c r="F92" s="0" t="n">
        <v>26826936.8978927</v>
      </c>
      <c r="G92" s="0" t="n">
        <v>9140152.38740151</v>
      </c>
      <c r="H92" s="0" t="n">
        <v>26967658.6950181</v>
      </c>
      <c r="I92" s="0" t="n">
        <v>9140151.72659561</v>
      </c>
      <c r="J92" s="160" t="n">
        <v>5772001.29216</v>
      </c>
      <c r="K92" s="160" t="n">
        <v>5598841.2533952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38352822.4582743</v>
      </c>
      <c r="C93" s="0" t="n">
        <v>36776261.2287431</v>
      </c>
      <c r="D93" s="0" t="n">
        <v>38503531.2199376</v>
      </c>
      <c r="E93" s="0" t="n">
        <v>36917938.2678383</v>
      </c>
      <c r="F93" s="0" t="n">
        <v>27419869.3210579</v>
      </c>
      <c r="G93" s="0" t="n">
        <v>9356391.90768512</v>
      </c>
      <c r="H93" s="0" t="n">
        <v>27561547.0337269</v>
      </c>
      <c r="I93" s="0" t="n">
        <v>9356391.23411149</v>
      </c>
      <c r="J93" s="160" t="n">
        <v>5994541.387776</v>
      </c>
      <c r="K93" s="160" t="n">
        <v>5814705.14614272</v>
      </c>
      <c r="L93" s="0" t="n">
        <v>6380525.43127156</v>
      </c>
      <c r="M93" s="0" t="n">
        <v>6030850.02493301</v>
      </c>
      <c r="N93" s="0" t="n">
        <v>6405645.47366434</v>
      </c>
      <c r="O93" s="0" t="n">
        <v>6054468.13723931</v>
      </c>
      <c r="P93" s="0" t="n">
        <v>999090.231296</v>
      </c>
      <c r="Q93" s="0" t="n">
        <v>969117.52435712</v>
      </c>
    </row>
    <row r="94" customFormat="false" ht="12.8" hidden="false" customHeight="false" outlineLevel="0" collapsed="false">
      <c r="A94" s="0" t="n">
        <v>141</v>
      </c>
      <c r="B94" s="0" t="n">
        <v>37935428.557177</v>
      </c>
      <c r="C94" s="0" t="n">
        <v>36377008.5970028</v>
      </c>
      <c r="D94" s="0" t="n">
        <v>38083911.2974673</v>
      </c>
      <c r="E94" s="0" t="n">
        <v>36516593.0428059</v>
      </c>
      <c r="F94" s="0" t="n">
        <v>27146923.2425818</v>
      </c>
      <c r="G94" s="0" t="n">
        <v>9230085.35442095</v>
      </c>
      <c r="H94" s="0" t="n">
        <v>27286508.3536396</v>
      </c>
      <c r="I94" s="0" t="n">
        <v>9230084.68916635</v>
      </c>
      <c r="J94" s="160" t="n">
        <v>5946266.958792</v>
      </c>
      <c r="K94" s="160" t="n">
        <v>5767878.95002824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38572962.082316</v>
      </c>
      <c r="C95" s="0" t="n">
        <v>36989146.2566099</v>
      </c>
      <c r="D95" s="0" t="n">
        <v>38721702.8127721</v>
      </c>
      <c r="E95" s="0" t="n">
        <v>37128973.364657</v>
      </c>
      <c r="F95" s="0" t="n">
        <v>27603117.9448268</v>
      </c>
      <c r="G95" s="0" t="n">
        <v>9386028.31178315</v>
      </c>
      <c r="H95" s="0" t="n">
        <v>27742945.6610325</v>
      </c>
      <c r="I95" s="0" t="n">
        <v>9386027.70362448</v>
      </c>
      <c r="J95" s="160" t="n">
        <v>6145579.19104</v>
      </c>
      <c r="K95" s="160" t="n">
        <v>5961211.8153088</v>
      </c>
      <c r="L95" s="0" t="n">
        <v>6420543.99415424</v>
      </c>
      <c r="M95" s="0" t="n">
        <v>6070444.62991408</v>
      </c>
      <c r="N95" s="0" t="n">
        <v>6445336.03458811</v>
      </c>
      <c r="O95" s="0" t="n">
        <v>6093753.52511792</v>
      </c>
      <c r="P95" s="0" t="n">
        <v>1024263.19850667</v>
      </c>
      <c r="Q95" s="0" t="n">
        <v>993535.302551467</v>
      </c>
    </row>
    <row r="96" customFormat="false" ht="12.8" hidden="false" customHeight="false" outlineLevel="0" collapsed="false">
      <c r="A96" s="0" t="n">
        <v>143</v>
      </c>
      <c r="B96" s="0" t="n">
        <v>38270311.9465392</v>
      </c>
      <c r="C96" s="0" t="n">
        <v>36698075.7456118</v>
      </c>
      <c r="D96" s="0" t="n">
        <v>38416272.2661241</v>
      </c>
      <c r="E96" s="0" t="n">
        <v>36835289.1350016</v>
      </c>
      <c r="F96" s="0" t="n">
        <v>27382688.123686</v>
      </c>
      <c r="G96" s="0" t="n">
        <v>9315387.62192588</v>
      </c>
      <c r="H96" s="0" t="n">
        <v>27519902.1137876</v>
      </c>
      <c r="I96" s="0" t="n">
        <v>9315387.02121404</v>
      </c>
      <c r="J96" s="160" t="n">
        <v>6197067.9888</v>
      </c>
      <c r="K96" s="160" t="n">
        <v>6011155.949136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38953839.9581187</v>
      </c>
      <c r="C97" s="0" t="n">
        <v>37353891.2718886</v>
      </c>
      <c r="D97" s="0" t="n">
        <v>39099198.8350451</v>
      </c>
      <c r="E97" s="0" t="n">
        <v>37490540.4339741</v>
      </c>
      <c r="F97" s="0" t="n">
        <v>27843517.1151116</v>
      </c>
      <c r="G97" s="0" t="n">
        <v>9510374.15677697</v>
      </c>
      <c r="H97" s="0" t="n">
        <v>27980166.8874288</v>
      </c>
      <c r="I97" s="0" t="n">
        <v>9510373.54654532</v>
      </c>
      <c r="J97" s="160" t="n">
        <v>6429323.65856</v>
      </c>
      <c r="K97" s="160" t="n">
        <v>6236443.9488032</v>
      </c>
      <c r="L97" s="0" t="n">
        <v>6487936.70516287</v>
      </c>
      <c r="M97" s="0" t="n">
        <v>6136277.07412937</v>
      </c>
      <c r="N97" s="0" t="n">
        <v>6512165.28000073</v>
      </c>
      <c r="O97" s="0" t="n">
        <v>6159056.32048125</v>
      </c>
      <c r="P97" s="0" t="n">
        <v>1071553.94309333</v>
      </c>
      <c r="Q97" s="0" t="n">
        <v>1039407.32480053</v>
      </c>
    </row>
    <row r="98" customFormat="false" ht="12.8" hidden="false" customHeight="false" outlineLevel="0" collapsed="false">
      <c r="A98" s="0" t="n">
        <v>145</v>
      </c>
      <c r="B98" s="0" t="n">
        <v>38624756.123421</v>
      </c>
      <c r="C98" s="0" t="n">
        <v>37039685.5716485</v>
      </c>
      <c r="D98" s="0" t="n">
        <v>38766980.9307389</v>
      </c>
      <c r="E98" s="0" t="n">
        <v>37173388.5623274</v>
      </c>
      <c r="F98" s="0" t="n">
        <v>27655847.3954717</v>
      </c>
      <c r="G98" s="0" t="n">
        <v>9383838.1761768</v>
      </c>
      <c r="H98" s="0" t="n">
        <v>27789550.9888455</v>
      </c>
      <c r="I98" s="0" t="n">
        <v>9383837.57348188</v>
      </c>
      <c r="J98" s="160" t="n">
        <v>6480320.682336</v>
      </c>
      <c r="K98" s="160" t="n">
        <v>6285911.06186592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39470031.3771507</v>
      </c>
      <c r="C99" s="0" t="n">
        <v>37851333.9986246</v>
      </c>
      <c r="D99" s="0" t="n">
        <v>39611725.7725094</v>
      </c>
      <c r="E99" s="0" t="n">
        <v>37984538.733287</v>
      </c>
      <c r="F99" s="0" t="n">
        <v>28263281.6607161</v>
      </c>
      <c r="G99" s="0" t="n">
        <v>9588052.33790847</v>
      </c>
      <c r="H99" s="0" t="n">
        <v>28396487.018928</v>
      </c>
      <c r="I99" s="0" t="n">
        <v>9588051.71435894</v>
      </c>
      <c r="J99" s="160" t="n">
        <v>6720976.56144</v>
      </c>
      <c r="K99" s="160" t="n">
        <v>6519347.2645968</v>
      </c>
      <c r="L99" s="0" t="n">
        <v>6565338.80108258</v>
      </c>
      <c r="M99" s="0" t="n">
        <v>6208069.63574891</v>
      </c>
      <c r="N99" s="0" t="n">
        <v>6588956.66183832</v>
      </c>
      <c r="O99" s="0" t="n">
        <v>6230275.06150428</v>
      </c>
      <c r="P99" s="0" t="n">
        <v>1120162.76024</v>
      </c>
      <c r="Q99" s="0" t="n">
        <v>1086557.8774328</v>
      </c>
    </row>
    <row r="100" customFormat="false" ht="12.8" hidden="false" customHeight="false" outlineLevel="0" collapsed="false">
      <c r="A100" s="0" t="n">
        <v>147</v>
      </c>
      <c r="B100" s="0" t="n">
        <v>39129477.9151028</v>
      </c>
      <c r="C100" s="0" t="n">
        <v>37524496.5172411</v>
      </c>
      <c r="D100" s="0" t="n">
        <v>39266836.22939</v>
      </c>
      <c r="E100" s="0" t="n">
        <v>37653624.6406113</v>
      </c>
      <c r="F100" s="0" t="n">
        <v>28000225.4634142</v>
      </c>
      <c r="G100" s="0" t="n">
        <v>9524271.05382694</v>
      </c>
      <c r="H100" s="0" t="n">
        <v>28129354.2026986</v>
      </c>
      <c r="I100" s="0" t="n">
        <v>9524270.43791271</v>
      </c>
      <c r="J100" s="160" t="n">
        <v>6703944.297624</v>
      </c>
      <c r="K100" s="160" t="n">
        <v>6502825.96869528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39933867.3387433</v>
      </c>
      <c r="C101" s="0" t="n">
        <v>38296157.9546746</v>
      </c>
      <c r="D101" s="0" t="n">
        <v>40071705.6118053</v>
      </c>
      <c r="E101" s="0" t="n">
        <v>38425736.0949582</v>
      </c>
      <c r="F101" s="0" t="n">
        <v>28565270.0985956</v>
      </c>
      <c r="G101" s="0" t="n">
        <v>9730887.856079</v>
      </c>
      <c r="H101" s="0" t="n">
        <v>28694848.8656381</v>
      </c>
      <c r="I101" s="0" t="n">
        <v>9730887.22932018</v>
      </c>
      <c r="J101" s="160" t="n">
        <v>6849472.339776</v>
      </c>
      <c r="K101" s="160" t="n">
        <v>6643988.16958272</v>
      </c>
      <c r="L101" s="0" t="n">
        <v>6648701.7615448</v>
      </c>
      <c r="M101" s="0" t="n">
        <v>6288857.39464926</v>
      </c>
      <c r="N101" s="0" t="n">
        <v>6671676.60911282</v>
      </c>
      <c r="O101" s="0" t="n">
        <v>6310458.41191313</v>
      </c>
      <c r="P101" s="0" t="n">
        <v>1141578.723296</v>
      </c>
      <c r="Q101" s="0" t="n">
        <v>1107331.36159712</v>
      </c>
    </row>
    <row r="102" customFormat="false" ht="12.8" hidden="false" customHeight="false" outlineLevel="0" collapsed="false">
      <c r="A102" s="0" t="n">
        <v>149</v>
      </c>
      <c r="B102" s="0" t="n">
        <v>39520660.6730687</v>
      </c>
      <c r="C102" s="0" t="n">
        <v>37901091.3258079</v>
      </c>
      <c r="D102" s="0" t="n">
        <v>39654473.4192807</v>
      </c>
      <c r="E102" s="0" t="n">
        <v>38026885.3441686</v>
      </c>
      <c r="F102" s="0" t="n">
        <v>28312028.2209585</v>
      </c>
      <c r="G102" s="0" t="n">
        <v>9589063.10484936</v>
      </c>
      <c r="H102" s="0" t="n">
        <v>28437822.822139</v>
      </c>
      <c r="I102" s="0" t="n">
        <v>9589062.52202964</v>
      </c>
      <c r="J102" s="160" t="n">
        <v>6865827.15792</v>
      </c>
      <c r="K102" s="160" t="n">
        <v>6659852.3431824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40225962.0449608</v>
      </c>
      <c r="C103" s="0" t="n">
        <v>38577853.4251115</v>
      </c>
      <c r="D103" s="0" t="n">
        <v>40360592.8133801</v>
      </c>
      <c r="E103" s="0" t="n">
        <v>38704416.5392048</v>
      </c>
      <c r="F103" s="0" t="n">
        <v>28813646.7385362</v>
      </c>
      <c r="G103" s="0" t="n">
        <v>9764206.68657527</v>
      </c>
      <c r="H103" s="0" t="n">
        <v>28940210.4444532</v>
      </c>
      <c r="I103" s="0" t="n">
        <v>9764206.09475164</v>
      </c>
      <c r="J103" s="160" t="n">
        <v>7031891.80512</v>
      </c>
      <c r="K103" s="160" t="n">
        <v>6820935.0509664</v>
      </c>
      <c r="L103" s="0" t="n">
        <v>6696040.65449308</v>
      </c>
      <c r="M103" s="0" t="n">
        <v>6333761.51561668</v>
      </c>
      <c r="N103" s="0" t="n">
        <v>6718480.92294934</v>
      </c>
      <c r="O103" s="0" t="n">
        <v>6354860.06256395</v>
      </c>
      <c r="P103" s="0" t="n">
        <v>1171981.96752</v>
      </c>
      <c r="Q103" s="0" t="n">
        <v>1136822.5084944</v>
      </c>
    </row>
    <row r="104" customFormat="false" ht="12.8" hidden="false" customHeight="false" outlineLevel="0" collapsed="false">
      <c r="A104" s="0" t="n">
        <v>151</v>
      </c>
      <c r="B104" s="0" t="n">
        <v>39965108.7180517</v>
      </c>
      <c r="C104" s="0" t="n">
        <v>38328270.7879962</v>
      </c>
      <c r="D104" s="0" t="n">
        <v>40096838.1842638</v>
      </c>
      <c r="E104" s="0" t="n">
        <v>38452106.5530195</v>
      </c>
      <c r="F104" s="0" t="n">
        <v>28616874.9923112</v>
      </c>
      <c r="G104" s="0" t="n">
        <v>9711395.79568498</v>
      </c>
      <c r="H104" s="0" t="n">
        <v>28740711.2248547</v>
      </c>
      <c r="I104" s="0" t="n">
        <v>9711395.32816477</v>
      </c>
      <c r="J104" s="160" t="n">
        <v>7050168.134288</v>
      </c>
      <c r="K104" s="160" t="n">
        <v>6838663.09025936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40918088.0652606</v>
      </c>
      <c r="C105" s="0" t="n">
        <v>39242790.0147498</v>
      </c>
      <c r="D105" s="0" t="n">
        <v>41051160.6800892</v>
      </c>
      <c r="E105" s="0" t="n">
        <v>39367888.5183961</v>
      </c>
      <c r="F105" s="0" t="n">
        <v>29357327.0656481</v>
      </c>
      <c r="G105" s="0" t="n">
        <v>9885462.94910168</v>
      </c>
      <c r="H105" s="0" t="n">
        <v>29482425.9421559</v>
      </c>
      <c r="I105" s="0" t="n">
        <v>9885462.57624016</v>
      </c>
      <c r="J105" s="160" t="n">
        <v>7274581.032384</v>
      </c>
      <c r="K105" s="160" t="n">
        <v>7056343.60141248</v>
      </c>
      <c r="L105" s="0" t="n">
        <v>6806789.50432431</v>
      </c>
      <c r="M105" s="0" t="n">
        <v>6437671.85527937</v>
      </c>
      <c r="N105" s="0" t="n">
        <v>6828970.0900772</v>
      </c>
      <c r="O105" s="0" t="n">
        <v>6458526.32543354</v>
      </c>
      <c r="P105" s="0" t="n">
        <v>1212430.172064</v>
      </c>
      <c r="Q105" s="0" t="n">
        <v>1176057.26690208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4" colorId="64" zoomScale="50" zoomScaleNormal="50" zoomScalePageLayoutView="100" workbookViewId="0">
      <selection pane="topLeft" activeCell="B15" activeCellId="0" sqref="B15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18706864.7579856</v>
      </c>
      <c r="C23" s="0" t="n">
        <v>17970304.7130404</v>
      </c>
      <c r="D23" s="0" t="n">
        <v>18733020.4368832</v>
      </c>
      <c r="E23" s="0" t="n">
        <v>17993589.3911584</v>
      </c>
      <c r="F23" s="0" t="n">
        <v>14464734.3967185</v>
      </c>
      <c r="G23" s="0" t="n">
        <v>3505570.31632187</v>
      </c>
      <c r="H23" s="0" t="n">
        <v>14536335.8658172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3120947.63154741</v>
      </c>
      <c r="M23" s="0" t="n">
        <v>2946266.61414777</v>
      </c>
      <c r="N23" s="0" t="n">
        <v>3125179.9680782</v>
      </c>
      <c r="O23" s="0" t="n">
        <v>2950121.87545642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18636653.0270674</v>
      </c>
      <c r="C24" s="0" t="n">
        <v>17900629.4568647</v>
      </c>
      <c r="D24" s="0" t="n">
        <v>18665346.1013504</v>
      </c>
      <c r="E24" s="0" t="n">
        <v>17926323.5724724</v>
      </c>
      <c r="F24" s="0" t="n">
        <v>14352625.4549453</v>
      </c>
      <c r="G24" s="0" t="n">
        <v>3548004.00191936</v>
      </c>
      <c r="H24" s="0" t="n">
        <v>14425794.1039522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18185556.6667327</v>
      </c>
      <c r="C25" s="0" t="n">
        <v>17465092.5923554</v>
      </c>
      <c r="D25" s="0" t="n">
        <v>18214616.6688419</v>
      </c>
      <c r="E25" s="0" t="n">
        <v>17491169.6793778</v>
      </c>
      <c r="F25" s="0" t="n">
        <v>13933265.6130272</v>
      </c>
      <c r="G25" s="0" t="n">
        <v>3531826.97932824</v>
      </c>
      <c r="H25" s="0" t="n">
        <v>14005402.733694</v>
      </c>
      <c r="I25" s="0" t="n">
        <v>3485766.94568378</v>
      </c>
      <c r="J25" s="0" t="n">
        <v>301078.261441333</v>
      </c>
      <c r="K25" s="0" t="n">
        <v>292045.913598093</v>
      </c>
      <c r="L25" s="0" t="n">
        <v>3033538.93140533</v>
      </c>
      <c r="M25" s="0" t="n">
        <v>2863020.21422344</v>
      </c>
      <c r="N25" s="0" t="n">
        <v>3038262.35966154</v>
      </c>
      <c r="O25" s="0" t="n">
        <v>2867343.92847679</v>
      </c>
      <c r="P25" s="0" t="n">
        <v>50179.7102402222</v>
      </c>
      <c r="Q25" s="0" t="n">
        <v>48674.3189330156</v>
      </c>
    </row>
    <row r="26" customFormat="false" ht="12.8" hidden="false" customHeight="false" outlineLevel="0" collapsed="false">
      <c r="A26" s="0" t="n">
        <v>73</v>
      </c>
      <c r="B26" s="0" t="n">
        <v>17003417.0387266</v>
      </c>
      <c r="C26" s="0" t="n">
        <v>16327212.4433692</v>
      </c>
      <c r="D26" s="0" t="n">
        <v>17030842.6336024</v>
      </c>
      <c r="E26" s="0" t="n">
        <v>16351845.328746</v>
      </c>
      <c r="F26" s="0" t="n">
        <v>12949051.3975812</v>
      </c>
      <c r="G26" s="0" t="n">
        <v>3378161.04578805</v>
      </c>
      <c r="H26" s="0" t="n">
        <v>13016319.8237708</v>
      </c>
      <c r="I26" s="0" t="n">
        <v>3335525.50497516</v>
      </c>
      <c r="J26" s="0" t="n">
        <v>306373.248214271</v>
      </c>
      <c r="K26" s="0" t="n">
        <v>297182.050767843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19180670.9474307</v>
      </c>
      <c r="C27" s="0" t="n">
        <v>18416237.7207766</v>
      </c>
      <c r="D27" s="0" t="n">
        <v>19213252.5512176</v>
      </c>
      <c r="E27" s="0" t="n">
        <v>18445599.3242386</v>
      </c>
      <c r="F27" s="0" t="n">
        <v>14540359.2070243</v>
      </c>
      <c r="G27" s="0" t="n">
        <v>3875878.5137523</v>
      </c>
      <c r="H27" s="0" t="n">
        <v>14616870.5991802</v>
      </c>
      <c r="I27" s="0" t="n">
        <v>3828728.72505835</v>
      </c>
      <c r="J27" s="0" t="n">
        <v>358785.571981261</v>
      </c>
      <c r="K27" s="0" t="n">
        <v>348022.004821823</v>
      </c>
      <c r="L27" s="0" t="n">
        <v>3198939.36973761</v>
      </c>
      <c r="M27" s="0" t="n">
        <v>3018324.78522588</v>
      </c>
      <c r="N27" s="0" t="n">
        <v>3204249.42489998</v>
      </c>
      <c r="O27" s="0" t="n">
        <v>3023199.63126366</v>
      </c>
      <c r="P27" s="0" t="n">
        <v>59797.5953302101</v>
      </c>
      <c r="Q27" s="0" t="n">
        <v>58003.6674703038</v>
      </c>
    </row>
    <row r="28" customFormat="false" ht="12.8" hidden="false" customHeight="false" outlineLevel="0" collapsed="false">
      <c r="A28" s="0" t="n">
        <v>75</v>
      </c>
      <c r="B28" s="0" t="n">
        <v>17925047.6493315</v>
      </c>
      <c r="C28" s="0" t="n">
        <v>17208583.4485096</v>
      </c>
      <c r="D28" s="0" t="n">
        <v>17960493.5580126</v>
      </c>
      <c r="E28" s="0" t="n">
        <v>17240832.9594579</v>
      </c>
      <c r="F28" s="0" t="n">
        <v>13554939.9069167</v>
      </c>
      <c r="G28" s="0" t="n">
        <v>3653643.54159294</v>
      </c>
      <c r="H28" s="0" t="n">
        <v>13627578.4982668</v>
      </c>
      <c r="I28" s="0" t="n">
        <v>3613254.46119111</v>
      </c>
      <c r="J28" s="0" t="n">
        <v>364433.797931994</v>
      </c>
      <c r="K28" s="0" t="n">
        <v>353500.783994035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19925136.1831053</v>
      </c>
      <c r="C29" s="0" t="n">
        <v>19127685.1252804</v>
      </c>
      <c r="D29" s="0" t="n">
        <v>19966708.1495771</v>
      </c>
      <c r="E29" s="0" t="n">
        <v>19165594.9664167</v>
      </c>
      <c r="F29" s="0" t="n">
        <v>15030541.1186296</v>
      </c>
      <c r="G29" s="0" t="n">
        <v>4097144.00665083</v>
      </c>
      <c r="H29" s="0" t="n">
        <v>15112637.7152017</v>
      </c>
      <c r="I29" s="0" t="n">
        <v>4052957.25121499</v>
      </c>
      <c r="J29" s="0" t="n">
        <v>425860.163458956</v>
      </c>
      <c r="K29" s="0" t="n">
        <v>413084.358555187</v>
      </c>
      <c r="L29" s="0" t="n">
        <v>3322265.95867706</v>
      </c>
      <c r="M29" s="0" t="n">
        <v>3134138.79669805</v>
      </c>
      <c r="N29" s="0" t="n">
        <v>3329094.70804672</v>
      </c>
      <c r="O29" s="0" t="n">
        <v>3140461.16925181</v>
      </c>
      <c r="P29" s="0" t="n">
        <v>70976.693909826</v>
      </c>
      <c r="Q29" s="0" t="n">
        <v>68847.3930925312</v>
      </c>
    </row>
    <row r="30" customFormat="false" ht="12.8" hidden="false" customHeight="false" outlineLevel="0" collapsed="false">
      <c r="A30" s="0" t="n">
        <v>77</v>
      </c>
      <c r="B30" s="0" t="n">
        <v>18667362.5390951</v>
      </c>
      <c r="C30" s="0" t="n">
        <v>17918625.9212304</v>
      </c>
      <c r="D30" s="0" t="n">
        <v>18708876.0407079</v>
      </c>
      <c r="E30" s="0" t="n">
        <v>17956564.8333323</v>
      </c>
      <c r="F30" s="0" t="n">
        <v>14059573.6272442</v>
      </c>
      <c r="G30" s="0" t="n">
        <v>3859052.29398625</v>
      </c>
      <c r="H30" s="0" t="n">
        <v>14138554.6546205</v>
      </c>
      <c r="I30" s="0" t="n">
        <v>3818010.1787118</v>
      </c>
      <c r="J30" s="0" t="n">
        <v>408563.533792446</v>
      </c>
      <c r="K30" s="0" t="n">
        <v>396306.627778673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20390632.2241253</v>
      </c>
      <c r="C31" s="0" t="n">
        <v>19571331.8281541</v>
      </c>
      <c r="D31" s="0" t="n">
        <v>20442724.2713686</v>
      </c>
      <c r="E31" s="0" t="n">
        <v>19619288.5341493</v>
      </c>
      <c r="F31" s="0" t="n">
        <v>15321812.6601324</v>
      </c>
      <c r="G31" s="0" t="n">
        <v>4249519.16802176</v>
      </c>
      <c r="H31" s="0" t="n">
        <v>15409094.5617968</v>
      </c>
      <c r="I31" s="0" t="n">
        <v>4210193.97235259</v>
      </c>
      <c r="J31" s="0" t="n">
        <v>469016.402465545</v>
      </c>
      <c r="K31" s="0" t="n">
        <v>454945.910391578</v>
      </c>
      <c r="L31" s="0" t="n">
        <v>3399809.23135535</v>
      </c>
      <c r="M31" s="0" t="n">
        <v>3206691.76605084</v>
      </c>
      <c r="N31" s="0" t="n">
        <v>3408390.23725336</v>
      </c>
      <c r="O31" s="0" t="n">
        <v>3214660.20670696</v>
      </c>
      <c r="P31" s="0" t="n">
        <v>78169.4004109241</v>
      </c>
      <c r="Q31" s="0" t="n">
        <v>75824.3183985964</v>
      </c>
    </row>
    <row r="32" customFormat="false" ht="12.8" hidden="false" customHeight="false" outlineLevel="0" collapsed="false">
      <c r="A32" s="0" t="n">
        <v>79</v>
      </c>
      <c r="B32" s="0" t="n">
        <v>19211861.2123985</v>
      </c>
      <c r="C32" s="0" t="n">
        <v>18439020.0639259</v>
      </c>
      <c r="D32" s="0" t="n">
        <v>19261424.867644</v>
      </c>
      <c r="E32" s="0" t="n">
        <v>18484662.3660275</v>
      </c>
      <c r="F32" s="0" t="n">
        <v>14397880.444681</v>
      </c>
      <c r="G32" s="0" t="n">
        <v>4041139.61924497</v>
      </c>
      <c r="H32" s="0" t="n">
        <v>14480429.1107548</v>
      </c>
      <c r="I32" s="0" t="n">
        <v>4004233.25527269</v>
      </c>
      <c r="J32" s="0" t="n">
        <v>457746.424245015</v>
      </c>
      <c r="K32" s="0" t="n">
        <v>444014.031517664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20796994.7172552</v>
      </c>
      <c r="C33" s="0" t="n">
        <v>19959342.1949967</v>
      </c>
      <c r="D33" s="0" t="n">
        <v>20852775.7967573</v>
      </c>
      <c r="E33" s="0" t="n">
        <v>20010752.1869689</v>
      </c>
      <c r="F33" s="0" t="n">
        <v>15561535.9173583</v>
      </c>
      <c r="G33" s="0" t="n">
        <v>4397806.27763841</v>
      </c>
      <c r="H33" s="0" t="n">
        <v>15652973.3108674</v>
      </c>
      <c r="I33" s="0" t="n">
        <v>4357778.87610147</v>
      </c>
      <c r="J33" s="0" t="n">
        <v>515669.366303767</v>
      </c>
      <c r="K33" s="0" t="n">
        <v>500199.285314654</v>
      </c>
      <c r="L33" s="0" t="n">
        <v>3467180.53341413</v>
      </c>
      <c r="M33" s="0" t="n">
        <v>3269623.69978949</v>
      </c>
      <c r="N33" s="0" t="n">
        <v>3476375.28826596</v>
      </c>
      <c r="O33" s="0" t="n">
        <v>3278167.14859751</v>
      </c>
      <c r="P33" s="0" t="n">
        <v>85944.8943839612</v>
      </c>
      <c r="Q33" s="0" t="n">
        <v>83366.5475524424</v>
      </c>
    </row>
    <row r="34" customFormat="false" ht="12.8" hidden="false" customHeight="false" outlineLevel="0" collapsed="false">
      <c r="A34" s="0" t="n">
        <v>81</v>
      </c>
      <c r="B34" s="0" t="n">
        <v>19640437.3048375</v>
      </c>
      <c r="C34" s="0" t="n">
        <v>18847974.2357259</v>
      </c>
      <c r="D34" s="0" t="n">
        <v>19693802.4123451</v>
      </c>
      <c r="E34" s="0" t="n">
        <v>18897181.3986409</v>
      </c>
      <c r="F34" s="0" t="n">
        <v>14636775.9220009</v>
      </c>
      <c r="G34" s="0" t="n">
        <v>4211198.313725</v>
      </c>
      <c r="H34" s="0" t="n">
        <v>14723407.1366925</v>
      </c>
      <c r="I34" s="0" t="n">
        <v>4173774.26194845</v>
      </c>
      <c r="J34" s="0" t="n">
        <v>495877.144101332</v>
      </c>
      <c r="K34" s="0" t="n">
        <v>481000.829778292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21726742.5659692</v>
      </c>
      <c r="C35" s="0" t="n">
        <v>20849103.7855101</v>
      </c>
      <c r="D35" s="0" t="n">
        <v>21786081.6993287</v>
      </c>
      <c r="E35" s="0" t="n">
        <v>20903833.7310384</v>
      </c>
      <c r="F35" s="0" t="n">
        <v>16130208.721335</v>
      </c>
      <c r="G35" s="0" t="n">
        <v>4718895.06417502</v>
      </c>
      <c r="H35" s="0" t="n">
        <v>16226032.437754</v>
      </c>
      <c r="I35" s="0" t="n">
        <v>4677801.29328435</v>
      </c>
      <c r="J35" s="0" t="n">
        <v>569333.580141222</v>
      </c>
      <c r="K35" s="0" t="n">
        <v>552253.572736986</v>
      </c>
      <c r="L35" s="0" t="n">
        <v>3623764.38920922</v>
      </c>
      <c r="M35" s="0" t="n">
        <v>3417310.12807185</v>
      </c>
      <c r="N35" s="0" t="n">
        <v>3633550.95490094</v>
      </c>
      <c r="O35" s="0" t="n">
        <v>3426408.71899423</v>
      </c>
      <c r="P35" s="0" t="n">
        <v>94888.930023537</v>
      </c>
      <c r="Q35" s="0" t="n">
        <v>92042.2621228309</v>
      </c>
    </row>
    <row r="36" customFormat="false" ht="12.8" hidden="false" customHeight="false" outlineLevel="0" collapsed="false">
      <c r="A36" s="0" t="n">
        <v>83</v>
      </c>
      <c r="B36" s="0" t="n">
        <v>20642060.3172252</v>
      </c>
      <c r="C36" s="0" t="n">
        <v>19807119.7074059</v>
      </c>
      <c r="D36" s="0" t="n">
        <v>20702917.7057342</v>
      </c>
      <c r="E36" s="0" t="n">
        <v>19863428.0466969</v>
      </c>
      <c r="F36" s="0" t="n">
        <v>15243967.2199627</v>
      </c>
      <c r="G36" s="0" t="n">
        <v>4563152.48744324</v>
      </c>
      <c r="H36" s="0" t="n">
        <v>15336102.6207562</v>
      </c>
      <c r="I36" s="0" t="n">
        <v>4527325.42594071</v>
      </c>
      <c r="J36" s="0" t="n">
        <v>559553.229328419</v>
      </c>
      <c r="K36" s="0" t="n">
        <v>542766.632448567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22564631.4153619</v>
      </c>
      <c r="C37" s="0" t="n">
        <v>21650393.4735352</v>
      </c>
      <c r="D37" s="0" t="n">
        <v>22631993.8667582</v>
      </c>
      <c r="E37" s="0" t="n">
        <v>21712735.9380044</v>
      </c>
      <c r="F37" s="0" t="n">
        <v>16627759.755573</v>
      </c>
      <c r="G37" s="0" t="n">
        <v>5022633.71796218</v>
      </c>
      <c r="H37" s="0" t="n">
        <v>16729147.7059409</v>
      </c>
      <c r="I37" s="0" t="n">
        <v>4983588.2320635</v>
      </c>
      <c r="J37" s="0" t="n">
        <v>630552.830400438</v>
      </c>
      <c r="K37" s="0" t="n">
        <v>611636.245488425</v>
      </c>
      <c r="L37" s="0" t="n">
        <v>3763324.33915064</v>
      </c>
      <c r="M37" s="0" t="n">
        <v>3548421.18242466</v>
      </c>
      <c r="N37" s="0" t="n">
        <v>3774463.34132856</v>
      </c>
      <c r="O37" s="0" t="n">
        <v>3558805.80470251</v>
      </c>
      <c r="P37" s="0" t="n">
        <v>105092.138400073</v>
      </c>
      <c r="Q37" s="0" t="n">
        <v>101939.374248071</v>
      </c>
    </row>
    <row r="38" customFormat="false" ht="12.8" hidden="false" customHeight="false" outlineLevel="0" collapsed="false">
      <c r="A38" s="0" t="n">
        <v>85</v>
      </c>
      <c r="B38" s="0" t="n">
        <v>21600198.1501375</v>
      </c>
      <c r="C38" s="0" t="n">
        <v>20723918.7427112</v>
      </c>
      <c r="D38" s="0" t="n">
        <v>21665105.4705776</v>
      </c>
      <c r="E38" s="0" t="n">
        <v>20783998.6806932</v>
      </c>
      <c r="F38" s="0" t="n">
        <v>15910902.5554203</v>
      </c>
      <c r="G38" s="0" t="n">
        <v>4813016.18729096</v>
      </c>
      <c r="H38" s="0" t="n">
        <v>16008220.0093827</v>
      </c>
      <c r="I38" s="0" t="n">
        <v>4775778.67131055</v>
      </c>
      <c r="J38" s="0" t="n">
        <v>626310.400227473</v>
      </c>
      <c r="K38" s="0" t="n">
        <v>607521.088220648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23534710.9945196</v>
      </c>
      <c r="C39" s="0" t="n">
        <v>22577816.4155445</v>
      </c>
      <c r="D39" s="0" t="n">
        <v>23609258.8519751</v>
      </c>
      <c r="E39" s="0" t="n">
        <v>22646951.3782486</v>
      </c>
      <c r="F39" s="0" t="n">
        <v>17264871.0763257</v>
      </c>
      <c r="G39" s="0" t="n">
        <v>5312945.33921878</v>
      </c>
      <c r="H39" s="0" t="n">
        <v>17372065.3099607</v>
      </c>
      <c r="I39" s="0" t="n">
        <v>5274886.0682879</v>
      </c>
      <c r="J39" s="0" t="n">
        <v>680831.217507458</v>
      </c>
      <c r="K39" s="0" t="n">
        <v>660406.280982234</v>
      </c>
      <c r="L39" s="0" t="n">
        <v>3924612.73250704</v>
      </c>
      <c r="M39" s="0" t="n">
        <v>3699826.44586668</v>
      </c>
      <c r="N39" s="0" t="n">
        <v>3936958.95017697</v>
      </c>
      <c r="O39" s="0" t="n">
        <v>3711356.12599676</v>
      </c>
      <c r="P39" s="0" t="n">
        <v>113471.869584576</v>
      </c>
      <c r="Q39" s="0" t="n">
        <v>110067.713497039</v>
      </c>
    </row>
    <row r="40" customFormat="false" ht="12.8" hidden="false" customHeight="false" outlineLevel="0" collapsed="false">
      <c r="A40" s="0" t="n">
        <v>87</v>
      </c>
      <c r="B40" s="0" t="n">
        <v>22682571.6254521</v>
      </c>
      <c r="C40" s="0" t="n">
        <v>21758619.6887159</v>
      </c>
      <c r="D40" s="0" t="n">
        <v>22763642.4137748</v>
      </c>
      <c r="E40" s="0" t="n">
        <v>21834109.7232666</v>
      </c>
      <c r="F40" s="0" t="n">
        <v>16591740.5936581</v>
      </c>
      <c r="G40" s="0" t="n">
        <v>5166879.09505782</v>
      </c>
      <c r="H40" s="0" t="n">
        <v>16695722.485944</v>
      </c>
      <c r="I40" s="0" t="n">
        <v>5138387.23732265</v>
      </c>
      <c r="J40" s="0" t="n">
        <v>675349.459204205</v>
      </c>
      <c r="K40" s="0" t="n">
        <v>655088.975428079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24424906.0700027</v>
      </c>
      <c r="C41" s="0" t="n">
        <v>23429017.1443121</v>
      </c>
      <c r="D41" s="0" t="n">
        <v>24511477.2699433</v>
      </c>
      <c r="E41" s="0" t="n">
        <v>23509625.9938477</v>
      </c>
      <c r="F41" s="0" t="n">
        <v>17797265.9078656</v>
      </c>
      <c r="G41" s="0" t="n">
        <v>5631751.23644655</v>
      </c>
      <c r="H41" s="0" t="n">
        <v>17908417.3724629</v>
      </c>
      <c r="I41" s="0" t="n">
        <v>5601208.62138478</v>
      </c>
      <c r="J41" s="0" t="n">
        <v>794481.836085942</v>
      </c>
      <c r="K41" s="0" t="n">
        <v>770647.381003363</v>
      </c>
      <c r="L41" s="0" t="n">
        <v>4071276.79274023</v>
      </c>
      <c r="M41" s="0" t="n">
        <v>3837737.03725468</v>
      </c>
      <c r="N41" s="0" t="n">
        <v>4085623.83587225</v>
      </c>
      <c r="O41" s="0" t="n">
        <v>3851144.81060069</v>
      </c>
      <c r="P41" s="0" t="n">
        <v>132413.639347657</v>
      </c>
      <c r="Q41" s="0" t="n">
        <v>128441.230167227</v>
      </c>
    </row>
    <row r="42" customFormat="false" ht="12.8" hidden="false" customHeight="false" outlineLevel="0" collapsed="false">
      <c r="A42" s="0" t="n">
        <v>89</v>
      </c>
      <c r="B42" s="0" t="n">
        <v>23734600.2422019</v>
      </c>
      <c r="C42" s="0" t="n">
        <v>22765311.3374469</v>
      </c>
      <c r="D42" s="0" t="n">
        <v>23819075.7918023</v>
      </c>
      <c r="E42" s="0" t="n">
        <v>22843977.021054</v>
      </c>
      <c r="F42" s="0" t="n">
        <v>17266136.8882039</v>
      </c>
      <c r="G42" s="0" t="n">
        <v>5499174.44924297</v>
      </c>
      <c r="H42" s="0" t="n">
        <v>17374281.6576015</v>
      </c>
      <c r="I42" s="0" t="n">
        <v>5469695.36345246</v>
      </c>
      <c r="J42" s="0" t="n">
        <v>850296.578776988</v>
      </c>
      <c r="K42" s="0" t="n">
        <v>824787.681413678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25476089.849469</v>
      </c>
      <c r="C43" s="0" t="n">
        <v>24433960.9327863</v>
      </c>
      <c r="D43" s="0" t="n">
        <v>25566486.1507846</v>
      </c>
      <c r="E43" s="0" t="n">
        <v>24518139.5923194</v>
      </c>
      <c r="F43" s="0" t="n">
        <v>18468560.4720943</v>
      </c>
      <c r="G43" s="0" t="n">
        <v>5965400.46069201</v>
      </c>
      <c r="H43" s="0" t="n">
        <v>18584307.1046804</v>
      </c>
      <c r="I43" s="0" t="n">
        <v>5933832.48763904</v>
      </c>
      <c r="J43" s="0" t="n">
        <v>1016936.29835167</v>
      </c>
      <c r="K43" s="0" t="n">
        <v>986428.209401117</v>
      </c>
      <c r="L43" s="0" t="n">
        <v>4246488.63830142</v>
      </c>
      <c r="M43" s="0" t="n">
        <v>4003561.57625936</v>
      </c>
      <c r="N43" s="0" t="n">
        <v>4261470.46266585</v>
      </c>
      <c r="O43" s="0" t="n">
        <v>4017563.43970222</v>
      </c>
      <c r="P43" s="0" t="n">
        <v>169489.383058611</v>
      </c>
      <c r="Q43" s="0" t="n">
        <v>164404.701566853</v>
      </c>
    </row>
    <row r="44" customFormat="false" ht="12.8" hidden="false" customHeight="false" outlineLevel="0" collapsed="false">
      <c r="A44" s="0" t="n">
        <v>91</v>
      </c>
      <c r="B44" s="0" t="n">
        <v>24734334.3485348</v>
      </c>
      <c r="C44" s="0" t="n">
        <v>23721655.2843976</v>
      </c>
      <c r="D44" s="0" t="n">
        <v>24823648.4076619</v>
      </c>
      <c r="E44" s="0" t="n">
        <v>23804841.111119</v>
      </c>
      <c r="F44" s="0" t="n">
        <v>17903305.2082586</v>
      </c>
      <c r="G44" s="0" t="n">
        <v>5818350.07613901</v>
      </c>
      <c r="H44" s="0" t="n">
        <v>18017085.7663033</v>
      </c>
      <c r="I44" s="0" t="n">
        <v>5787755.34481577</v>
      </c>
      <c r="J44" s="0" t="n">
        <v>1039450.12740832</v>
      </c>
      <c r="K44" s="0" t="n">
        <v>1008266.62358607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26344300.55099</v>
      </c>
      <c r="C45" s="0" t="n">
        <v>25263978.9012796</v>
      </c>
      <c r="D45" s="0" t="n">
        <v>26438809.8686367</v>
      </c>
      <c r="E45" s="0" t="n">
        <v>25352015.0976641</v>
      </c>
      <c r="F45" s="0" t="n">
        <v>19041571.760944</v>
      </c>
      <c r="G45" s="0" t="n">
        <v>6222407.14033567</v>
      </c>
      <c r="H45" s="0" t="n">
        <v>19161598.7073854</v>
      </c>
      <c r="I45" s="0" t="n">
        <v>6190416.3902787</v>
      </c>
      <c r="J45" s="0" t="n">
        <v>1205776.42537844</v>
      </c>
      <c r="K45" s="0" t="n">
        <v>1169603.13261709</v>
      </c>
      <c r="L45" s="0" t="n">
        <v>4390510.6816996</v>
      </c>
      <c r="M45" s="0" t="n">
        <v>4139719.84760005</v>
      </c>
      <c r="N45" s="0" t="n">
        <v>4406177.8225497</v>
      </c>
      <c r="O45" s="0" t="n">
        <v>4154366.35515045</v>
      </c>
      <c r="P45" s="0" t="n">
        <v>200962.737563073</v>
      </c>
      <c r="Q45" s="0" t="n">
        <v>194933.855436181</v>
      </c>
    </row>
    <row r="46" customFormat="false" ht="12.8" hidden="false" customHeight="false" outlineLevel="0" collapsed="false">
      <c r="A46" s="0" t="n">
        <v>93</v>
      </c>
      <c r="B46" s="0" t="n">
        <v>25987521.8387895</v>
      </c>
      <c r="C46" s="0" t="n">
        <v>24921121.5709975</v>
      </c>
      <c r="D46" s="0" t="n">
        <v>26081741.8460639</v>
      </c>
      <c r="E46" s="0" t="n">
        <v>25008902.7237381</v>
      </c>
      <c r="F46" s="0" t="n">
        <v>18785402.6546346</v>
      </c>
      <c r="G46" s="0" t="n">
        <v>6135718.91636288</v>
      </c>
      <c r="H46" s="0" t="n">
        <v>18904488.0485938</v>
      </c>
      <c r="I46" s="0" t="n">
        <v>6104414.67514434</v>
      </c>
      <c r="J46" s="0" t="n">
        <v>1293974.38915095</v>
      </c>
      <c r="K46" s="0" t="n">
        <v>1255155.15747642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27674112.053845</v>
      </c>
      <c r="C47" s="0" t="n">
        <v>26536686.6519076</v>
      </c>
      <c r="D47" s="0" t="n">
        <v>27788117.7573047</v>
      </c>
      <c r="E47" s="0" t="n">
        <v>26643328.2180846</v>
      </c>
      <c r="F47" s="0" t="n">
        <v>19989666.8018048</v>
      </c>
      <c r="G47" s="0" t="n">
        <v>6547019.85010282</v>
      </c>
      <c r="H47" s="0" t="n">
        <v>20117123.8520333</v>
      </c>
      <c r="I47" s="0" t="n">
        <v>6526204.36605127</v>
      </c>
      <c r="J47" s="0" t="n">
        <v>1470237.96378873</v>
      </c>
      <c r="K47" s="0" t="n">
        <v>1426130.82487507</v>
      </c>
      <c r="L47" s="0" t="n">
        <v>4612651.72179004</v>
      </c>
      <c r="M47" s="0" t="n">
        <v>4349944.92450261</v>
      </c>
      <c r="N47" s="0" t="n">
        <v>4631580.38772863</v>
      </c>
      <c r="O47" s="0" t="n">
        <v>4367669.13428851</v>
      </c>
      <c r="P47" s="0" t="n">
        <v>245039.660631455</v>
      </c>
      <c r="Q47" s="0" t="n">
        <v>237688.470812511</v>
      </c>
    </row>
    <row r="48" customFormat="false" ht="12.8" hidden="false" customHeight="false" outlineLevel="0" collapsed="false">
      <c r="A48" s="0" t="n">
        <v>95</v>
      </c>
      <c r="B48" s="0" t="n">
        <v>27284361.5491637</v>
      </c>
      <c r="C48" s="0" t="n">
        <v>26162908.589357</v>
      </c>
      <c r="D48" s="0" t="n">
        <v>27396104.8983267</v>
      </c>
      <c r="E48" s="0" t="n">
        <v>26267434.660711</v>
      </c>
      <c r="F48" s="0" t="n">
        <v>19679019.1246572</v>
      </c>
      <c r="G48" s="0" t="n">
        <v>6483889.4646998</v>
      </c>
      <c r="H48" s="0" t="n">
        <v>19803935.2248408</v>
      </c>
      <c r="I48" s="0" t="n">
        <v>6463499.43587027</v>
      </c>
      <c r="J48" s="0" t="n">
        <v>1511918.95221916</v>
      </c>
      <c r="K48" s="0" t="n">
        <v>1466561.38365258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28468879.1968464</v>
      </c>
      <c r="C49" s="0" t="n">
        <v>27297755.3596932</v>
      </c>
      <c r="D49" s="0" t="n">
        <v>28586149.7502348</v>
      </c>
      <c r="E49" s="0" t="n">
        <v>27407457.5407984</v>
      </c>
      <c r="F49" s="0" t="n">
        <v>20463851.4247322</v>
      </c>
      <c r="G49" s="0" t="n">
        <v>6833903.93496104</v>
      </c>
      <c r="H49" s="0" t="n">
        <v>20594717.6825342</v>
      </c>
      <c r="I49" s="0" t="n">
        <v>6812739.8582642</v>
      </c>
      <c r="J49" s="0" t="n">
        <v>1628229.67602686</v>
      </c>
      <c r="K49" s="0" t="n">
        <v>1579382.78574606</v>
      </c>
      <c r="L49" s="0" t="n">
        <v>4746116.79459933</v>
      </c>
      <c r="M49" s="0" t="n">
        <v>4476620.78295778</v>
      </c>
      <c r="N49" s="0" t="n">
        <v>4765588.54093962</v>
      </c>
      <c r="O49" s="0" t="n">
        <v>4494854.52246438</v>
      </c>
      <c r="P49" s="0" t="n">
        <v>271371.612671144</v>
      </c>
      <c r="Q49" s="0" t="n">
        <v>263230.46429101</v>
      </c>
    </row>
    <row r="50" customFormat="false" ht="12.8" hidden="false" customHeight="false" outlineLevel="0" collapsed="false">
      <c r="A50" s="0" t="n">
        <v>97</v>
      </c>
      <c r="B50" s="0" t="n">
        <v>28135756.0842592</v>
      </c>
      <c r="C50" s="0" t="n">
        <v>26976008.1391604</v>
      </c>
      <c r="D50" s="0" t="n">
        <v>28250794.0268115</v>
      </c>
      <c r="E50" s="0" t="n">
        <v>27083632.4908689</v>
      </c>
      <c r="F50" s="0" t="n">
        <v>20151959.6848582</v>
      </c>
      <c r="G50" s="0" t="n">
        <v>6824048.45430218</v>
      </c>
      <c r="H50" s="0" t="n">
        <v>20279992.2475313</v>
      </c>
      <c r="I50" s="0" t="n">
        <v>6803640.24333761</v>
      </c>
      <c r="J50" s="0" t="n">
        <v>1651673.02130042</v>
      </c>
      <c r="K50" s="0" t="n">
        <v>1602122.83066141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28926079.2899795</v>
      </c>
      <c r="C51" s="0" t="n">
        <v>27733761.8484499</v>
      </c>
      <c r="D51" s="0" t="n">
        <v>29045137.3775767</v>
      </c>
      <c r="E51" s="0" t="n">
        <v>27845178.0148762</v>
      </c>
      <c r="F51" s="0" t="n">
        <v>20725576.0013156</v>
      </c>
      <c r="G51" s="0" t="n">
        <v>7008185.84713431</v>
      </c>
      <c r="H51" s="0" t="n">
        <v>20857107.7004091</v>
      </c>
      <c r="I51" s="0" t="n">
        <v>6988070.31446705</v>
      </c>
      <c r="J51" s="0" t="n">
        <v>1771572.02294928</v>
      </c>
      <c r="K51" s="0" t="n">
        <v>1718424.8622608</v>
      </c>
      <c r="L51" s="0" t="n">
        <v>4822447.98541772</v>
      </c>
      <c r="M51" s="0" t="n">
        <v>4549248.98329534</v>
      </c>
      <c r="N51" s="0" t="n">
        <v>4842223.82546763</v>
      </c>
      <c r="O51" s="0" t="n">
        <v>4567774.5474916</v>
      </c>
      <c r="P51" s="0" t="n">
        <v>295262.00382488</v>
      </c>
      <c r="Q51" s="0" t="n">
        <v>286404.143710133</v>
      </c>
    </row>
    <row r="52" customFormat="false" ht="12.8" hidden="false" customHeight="false" outlineLevel="0" collapsed="false">
      <c r="A52" s="0" t="n">
        <v>99</v>
      </c>
      <c r="B52" s="0" t="n">
        <v>28532817.9937261</v>
      </c>
      <c r="C52" s="0" t="n">
        <v>27355631.26541</v>
      </c>
      <c r="D52" s="0" t="n">
        <v>28651177.0552885</v>
      </c>
      <c r="E52" s="0" t="n">
        <v>27466419.0521621</v>
      </c>
      <c r="F52" s="0" t="n">
        <v>20407739.9643556</v>
      </c>
      <c r="G52" s="0" t="n">
        <v>6947891.30105444</v>
      </c>
      <c r="H52" s="0" t="n">
        <v>20537667.7306524</v>
      </c>
      <c r="I52" s="0" t="n">
        <v>6928751.32150969</v>
      </c>
      <c r="J52" s="0" t="n">
        <v>1822183.27181776</v>
      </c>
      <c r="K52" s="0" t="n">
        <v>1767517.77366323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29344310.6126095</v>
      </c>
      <c r="C53" s="0" t="n">
        <v>28134158.5912288</v>
      </c>
      <c r="D53" s="0" t="n">
        <v>29464904.5804204</v>
      </c>
      <c r="E53" s="0" t="n">
        <v>28247034.3502912</v>
      </c>
      <c r="F53" s="0" t="n">
        <v>20966186.2998351</v>
      </c>
      <c r="G53" s="0" t="n">
        <v>7167972.29139364</v>
      </c>
      <c r="H53" s="0" t="n">
        <v>21098712.3960613</v>
      </c>
      <c r="I53" s="0" t="n">
        <v>7148321.95422991</v>
      </c>
      <c r="J53" s="0" t="n">
        <v>2006997.86900189</v>
      </c>
      <c r="K53" s="0" t="n">
        <v>1946787.93293183</v>
      </c>
      <c r="L53" s="0" t="n">
        <v>4891978.99545682</v>
      </c>
      <c r="M53" s="0" t="n">
        <v>4615675.29120154</v>
      </c>
      <c r="N53" s="0" t="n">
        <v>4912013.82377241</v>
      </c>
      <c r="O53" s="0" t="n">
        <v>4634447.17739821</v>
      </c>
      <c r="P53" s="0" t="n">
        <v>334499.644833648</v>
      </c>
      <c r="Q53" s="0" t="n">
        <v>324464.655488638</v>
      </c>
    </row>
    <row r="54" customFormat="false" ht="12.8" hidden="false" customHeight="false" outlineLevel="0" collapsed="false">
      <c r="A54" s="0" t="n">
        <v>101</v>
      </c>
      <c r="B54" s="0" t="n">
        <v>28970837.4005419</v>
      </c>
      <c r="C54" s="0" t="n">
        <v>27774792.1230991</v>
      </c>
      <c r="D54" s="0" t="n">
        <v>29096759.5234685</v>
      </c>
      <c r="E54" s="0" t="n">
        <v>27892874.9879423</v>
      </c>
      <c r="F54" s="0" t="n">
        <v>20678270.4469118</v>
      </c>
      <c r="G54" s="0" t="n">
        <v>7096521.67618728</v>
      </c>
      <c r="H54" s="0" t="n">
        <v>20809511.2948124</v>
      </c>
      <c r="I54" s="0" t="n">
        <v>7083363.69312994</v>
      </c>
      <c r="J54" s="0" t="n">
        <v>2038537.29619438</v>
      </c>
      <c r="K54" s="0" t="n">
        <v>1977381.17730855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29922213.0585327</v>
      </c>
      <c r="C55" s="0" t="n">
        <v>28685757.6194108</v>
      </c>
      <c r="D55" s="0" t="n">
        <v>30053407.2339752</v>
      </c>
      <c r="E55" s="0" t="n">
        <v>28808811.8296281</v>
      </c>
      <c r="F55" s="0" t="n">
        <v>21331301.0463026</v>
      </c>
      <c r="G55" s="0" t="n">
        <v>7354456.57310813</v>
      </c>
      <c r="H55" s="0" t="n">
        <v>21467121.9922295</v>
      </c>
      <c r="I55" s="0" t="n">
        <v>7341689.83739859</v>
      </c>
      <c r="J55" s="0" t="n">
        <v>2196357.33034771</v>
      </c>
      <c r="K55" s="0" t="n">
        <v>2130466.61043728</v>
      </c>
      <c r="L55" s="0" t="n">
        <v>4985965.30170488</v>
      </c>
      <c r="M55" s="0" t="n">
        <v>4704186.6799315</v>
      </c>
      <c r="N55" s="0" t="n">
        <v>5007805.01521839</v>
      </c>
      <c r="O55" s="0" t="n">
        <v>4724692.49595365</v>
      </c>
      <c r="P55" s="0" t="n">
        <v>366059.555057952</v>
      </c>
      <c r="Q55" s="0" t="n">
        <v>355077.768406214</v>
      </c>
    </row>
    <row r="56" customFormat="false" ht="12.8" hidden="false" customHeight="false" outlineLevel="0" collapsed="false">
      <c r="A56" s="0" t="n">
        <v>103</v>
      </c>
      <c r="B56" s="0" t="n">
        <v>29475184.6970912</v>
      </c>
      <c r="C56" s="0" t="n">
        <v>28256456.0482624</v>
      </c>
      <c r="D56" s="0" t="n">
        <v>29602241.5496063</v>
      </c>
      <c r="E56" s="0" t="n">
        <v>28375632.1246627</v>
      </c>
      <c r="F56" s="0" t="n">
        <v>20968243.2807949</v>
      </c>
      <c r="G56" s="0" t="n">
        <v>7288212.76746746</v>
      </c>
      <c r="H56" s="0" t="n">
        <v>21099769.830623</v>
      </c>
      <c r="I56" s="0" t="n">
        <v>7275862.29403965</v>
      </c>
      <c r="J56" s="0" t="n">
        <v>2183963.03622879</v>
      </c>
      <c r="K56" s="0" t="n">
        <v>2118444.14514193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30247459.1840638</v>
      </c>
      <c r="C57" s="0" t="n">
        <v>28997072.4740906</v>
      </c>
      <c r="D57" s="0" t="n">
        <v>30378386.3803522</v>
      </c>
      <c r="E57" s="0" t="n">
        <v>29119902.9052324</v>
      </c>
      <c r="F57" s="0" t="n">
        <v>21492466.2611301</v>
      </c>
      <c r="G57" s="0" t="n">
        <v>7504606.21296049</v>
      </c>
      <c r="H57" s="0" t="n">
        <v>21627215.6564851</v>
      </c>
      <c r="I57" s="0" t="n">
        <v>7492687.24874734</v>
      </c>
      <c r="J57" s="0" t="n">
        <v>2333908.50282234</v>
      </c>
      <c r="K57" s="0" t="n">
        <v>2263891.24773767</v>
      </c>
      <c r="L57" s="0" t="n">
        <v>5041159.78028284</v>
      </c>
      <c r="M57" s="0" t="n">
        <v>4756900.09191432</v>
      </c>
      <c r="N57" s="0" t="n">
        <v>5062959.94106935</v>
      </c>
      <c r="O57" s="0" t="n">
        <v>4777373.49360343</v>
      </c>
      <c r="P57" s="0" t="n">
        <v>388984.750470389</v>
      </c>
      <c r="Q57" s="0" t="n">
        <v>377315.207956278</v>
      </c>
    </row>
    <row r="58" customFormat="false" ht="12.8" hidden="false" customHeight="false" outlineLevel="0" collapsed="false">
      <c r="A58" s="0" t="n">
        <v>105</v>
      </c>
      <c r="B58" s="0" t="n">
        <v>29801103.9675031</v>
      </c>
      <c r="C58" s="0" t="n">
        <v>28569519.1708069</v>
      </c>
      <c r="D58" s="0" t="n">
        <v>29930442.8050882</v>
      </c>
      <c r="E58" s="0" t="n">
        <v>28690860.6948576</v>
      </c>
      <c r="F58" s="0" t="n">
        <v>21213784.6461197</v>
      </c>
      <c r="G58" s="0" t="n">
        <v>7355734.52468724</v>
      </c>
      <c r="H58" s="0" t="n">
        <v>21346839.9825954</v>
      </c>
      <c r="I58" s="0" t="n">
        <v>7344020.71226219</v>
      </c>
      <c r="J58" s="0" t="n">
        <v>2384762.19067732</v>
      </c>
      <c r="K58" s="0" t="n">
        <v>2313219.324957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30489748.222053</v>
      </c>
      <c r="C59" s="0" t="n">
        <v>29229265.2223252</v>
      </c>
      <c r="D59" s="0" t="n">
        <v>30625469.2735566</v>
      </c>
      <c r="E59" s="0" t="n">
        <v>29356682.4322609</v>
      </c>
      <c r="F59" s="0" t="n">
        <v>21694201.1462615</v>
      </c>
      <c r="G59" s="0" t="n">
        <v>7535064.07606368</v>
      </c>
      <c r="H59" s="0" t="n">
        <v>21829893.0151719</v>
      </c>
      <c r="I59" s="0" t="n">
        <v>7526789.417089</v>
      </c>
      <c r="J59" s="0" t="n">
        <v>2493915.28171839</v>
      </c>
      <c r="K59" s="0" t="n">
        <v>2419097.82326684</v>
      </c>
      <c r="L59" s="0" t="n">
        <v>5081596.81237333</v>
      </c>
      <c r="M59" s="0" t="n">
        <v>4795789.76422591</v>
      </c>
      <c r="N59" s="0" t="n">
        <v>5104195.25750884</v>
      </c>
      <c r="O59" s="0" t="n">
        <v>4817012.88938583</v>
      </c>
      <c r="P59" s="0" t="n">
        <v>415652.546953065</v>
      </c>
      <c r="Q59" s="0" t="n">
        <v>403182.970544473</v>
      </c>
    </row>
    <row r="60" customFormat="false" ht="12.8" hidden="false" customHeight="false" outlineLevel="0" collapsed="false">
      <c r="A60" s="0" t="n">
        <v>107</v>
      </c>
      <c r="B60" s="0" t="n">
        <v>30040138.3293103</v>
      </c>
      <c r="C60" s="0" t="n">
        <v>28798110.1131746</v>
      </c>
      <c r="D60" s="0" t="n">
        <v>30172856.3387914</v>
      </c>
      <c r="E60" s="0" t="n">
        <v>28922707.194069</v>
      </c>
      <c r="F60" s="0" t="n">
        <v>21360030.6483205</v>
      </c>
      <c r="G60" s="0" t="n">
        <v>7438079.46485404</v>
      </c>
      <c r="H60" s="0" t="n">
        <v>21492761.6862731</v>
      </c>
      <c r="I60" s="0" t="n">
        <v>7429945.50779593</v>
      </c>
      <c r="J60" s="0" t="n">
        <v>2518927.8157763</v>
      </c>
      <c r="K60" s="0" t="n">
        <v>2443359.98130301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30740483.0318698</v>
      </c>
      <c r="C61" s="0" t="n">
        <v>29468969.6774172</v>
      </c>
      <c r="D61" s="0" t="n">
        <v>30875809.163772</v>
      </c>
      <c r="E61" s="0" t="n">
        <v>29596033.4268737</v>
      </c>
      <c r="F61" s="0" t="n">
        <v>21802545.4224061</v>
      </c>
      <c r="G61" s="0" t="n">
        <v>7666424.25501114</v>
      </c>
      <c r="H61" s="0" t="n">
        <v>21937322.283872</v>
      </c>
      <c r="I61" s="0" t="n">
        <v>7658711.14300171</v>
      </c>
      <c r="J61" s="0" t="n">
        <v>2649640.32299464</v>
      </c>
      <c r="K61" s="0" t="n">
        <v>2570151.1133048</v>
      </c>
      <c r="L61" s="0" t="n">
        <v>5121439.15978694</v>
      </c>
      <c r="M61" s="0" t="n">
        <v>4833250.03988812</v>
      </c>
      <c r="N61" s="0" t="n">
        <v>5143974.96266156</v>
      </c>
      <c r="O61" s="0" t="n">
        <v>4854418.53757895</v>
      </c>
      <c r="P61" s="0" t="n">
        <v>441606.720499107</v>
      </c>
      <c r="Q61" s="0" t="n">
        <v>428358.518884133</v>
      </c>
    </row>
    <row r="62" customFormat="false" ht="12.8" hidden="false" customHeight="false" outlineLevel="0" collapsed="false">
      <c r="A62" s="0" t="n">
        <v>109</v>
      </c>
      <c r="B62" s="0" t="n">
        <v>30311619.9444955</v>
      </c>
      <c r="C62" s="0" t="n">
        <v>29057036.0771735</v>
      </c>
      <c r="D62" s="0" t="n">
        <v>30445349.8852998</v>
      </c>
      <c r="E62" s="0" t="n">
        <v>29182602.2618238</v>
      </c>
      <c r="F62" s="0" t="n">
        <v>21462196.3375161</v>
      </c>
      <c r="G62" s="0" t="n">
        <v>7594839.73965731</v>
      </c>
      <c r="H62" s="0" t="n">
        <v>21595342.8158474</v>
      </c>
      <c r="I62" s="0" t="n">
        <v>7587259.4459764</v>
      </c>
      <c r="J62" s="0" t="n">
        <v>2669643.3657043</v>
      </c>
      <c r="K62" s="0" t="n">
        <v>2589554.06473317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31034319.1066234</v>
      </c>
      <c r="C63" s="0" t="n">
        <v>29748150.5526583</v>
      </c>
      <c r="D63" s="0" t="n">
        <v>31171100.0826746</v>
      </c>
      <c r="E63" s="0" t="n">
        <v>29876598.4110003</v>
      </c>
      <c r="F63" s="0" t="n">
        <v>21949077.3153159</v>
      </c>
      <c r="G63" s="0" t="n">
        <v>7799073.23734242</v>
      </c>
      <c r="H63" s="0" t="n">
        <v>22084694.5528173</v>
      </c>
      <c r="I63" s="0" t="n">
        <v>7791903.85818307</v>
      </c>
      <c r="J63" s="0" t="n">
        <v>2774663.99885096</v>
      </c>
      <c r="K63" s="0" t="n">
        <v>2691424.07888543</v>
      </c>
      <c r="L63" s="0" t="n">
        <v>5165292.9789852</v>
      </c>
      <c r="M63" s="0" t="n">
        <v>4873682.27732544</v>
      </c>
      <c r="N63" s="0" t="n">
        <v>5188074.19290551</v>
      </c>
      <c r="O63" s="0" t="n">
        <v>4895084.3596655</v>
      </c>
      <c r="P63" s="0" t="n">
        <v>462443.999808493</v>
      </c>
      <c r="Q63" s="0" t="n">
        <v>448570.679814239</v>
      </c>
    </row>
    <row r="64" customFormat="false" ht="12.8" hidden="false" customHeight="false" outlineLevel="0" collapsed="false">
      <c r="A64" s="0" t="n">
        <v>111</v>
      </c>
      <c r="B64" s="0" t="n">
        <v>30606369.0775309</v>
      </c>
      <c r="C64" s="0" t="n">
        <v>29337620.4932773</v>
      </c>
      <c r="D64" s="0" t="n">
        <v>30740335.3041687</v>
      </c>
      <c r="E64" s="0" t="n">
        <v>29463424.6340874</v>
      </c>
      <c r="F64" s="0" t="n">
        <v>21620905.8146443</v>
      </c>
      <c r="G64" s="0" t="n">
        <v>7716714.67863298</v>
      </c>
      <c r="H64" s="0" t="n">
        <v>21753757.4261422</v>
      </c>
      <c r="I64" s="0" t="n">
        <v>7709667.20794518</v>
      </c>
      <c r="J64" s="0" t="n">
        <v>2768410.14924602</v>
      </c>
      <c r="K64" s="0" t="n">
        <v>2685357.84476864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31252329.4056876</v>
      </c>
      <c r="C65" s="0" t="n">
        <v>29956553.5992167</v>
      </c>
      <c r="D65" s="0" t="n">
        <v>31390705.3477294</v>
      </c>
      <c r="E65" s="0" t="n">
        <v>30086500.387704</v>
      </c>
      <c r="F65" s="0" t="n">
        <v>22084253.2459262</v>
      </c>
      <c r="G65" s="0" t="n">
        <v>7872300.35329056</v>
      </c>
      <c r="H65" s="0" t="n">
        <v>22221388.5997633</v>
      </c>
      <c r="I65" s="0" t="n">
        <v>7865111.78794075</v>
      </c>
      <c r="J65" s="0" t="n">
        <v>2880137.00616411</v>
      </c>
      <c r="K65" s="0" t="n">
        <v>2793732.89597919</v>
      </c>
      <c r="L65" s="0" t="n">
        <v>5200640.26398587</v>
      </c>
      <c r="M65" s="0" t="n">
        <v>4907404.55506893</v>
      </c>
      <c r="N65" s="0" t="n">
        <v>5223687.26378239</v>
      </c>
      <c r="O65" s="0" t="n">
        <v>4929056.44329739</v>
      </c>
      <c r="P65" s="0" t="n">
        <v>480022.834360685</v>
      </c>
      <c r="Q65" s="0" t="n">
        <v>465622.149329864</v>
      </c>
    </row>
    <row r="66" customFormat="false" ht="12.8" hidden="false" customHeight="false" outlineLevel="0" collapsed="false">
      <c r="A66" s="0" t="n">
        <v>113</v>
      </c>
      <c r="B66" s="0" t="n">
        <v>30911130.3491477</v>
      </c>
      <c r="C66" s="0" t="n">
        <v>29628823.6098305</v>
      </c>
      <c r="D66" s="0" t="n">
        <v>31048283.8848685</v>
      </c>
      <c r="E66" s="0" t="n">
        <v>29757639.2618981</v>
      </c>
      <c r="F66" s="0" t="n">
        <v>21824550.1629833</v>
      </c>
      <c r="G66" s="0" t="n">
        <v>7804273.44684714</v>
      </c>
      <c r="H66" s="0" t="n">
        <v>21959921.5122141</v>
      </c>
      <c r="I66" s="0" t="n">
        <v>7797717.74968402</v>
      </c>
      <c r="J66" s="0" t="n">
        <v>2957980.83882925</v>
      </c>
      <c r="K66" s="0" t="n">
        <v>2869241.41366437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31480448.9773681</v>
      </c>
      <c r="C67" s="0" t="n">
        <v>30175532.4714608</v>
      </c>
      <c r="D67" s="0" t="n">
        <v>31623217.5133204</v>
      </c>
      <c r="E67" s="0" t="n">
        <v>30309687.8550433</v>
      </c>
      <c r="F67" s="0" t="n">
        <v>22255487.5471946</v>
      </c>
      <c r="G67" s="0" t="n">
        <v>7920044.9242662</v>
      </c>
      <c r="H67" s="0" t="n">
        <v>22394264.5678281</v>
      </c>
      <c r="I67" s="0" t="n">
        <v>7915423.28721524</v>
      </c>
      <c r="J67" s="0" t="n">
        <v>3080325.30662965</v>
      </c>
      <c r="K67" s="0" t="n">
        <v>2987915.54743076</v>
      </c>
      <c r="L67" s="0" t="n">
        <v>5239782.54795471</v>
      </c>
      <c r="M67" s="0" t="n">
        <v>4945361.39762333</v>
      </c>
      <c r="N67" s="0" t="n">
        <v>5263575.75837406</v>
      </c>
      <c r="O67" s="0" t="n">
        <v>4967728.09052451</v>
      </c>
      <c r="P67" s="0" t="n">
        <v>513387.551104941</v>
      </c>
      <c r="Q67" s="0" t="n">
        <v>497985.924571793</v>
      </c>
    </row>
    <row r="68" customFormat="false" ht="12.8" hidden="false" customHeight="false" outlineLevel="0" collapsed="false">
      <c r="A68" s="0" t="n">
        <v>115</v>
      </c>
      <c r="B68" s="0" t="n">
        <v>31050071.0625965</v>
      </c>
      <c r="C68" s="0" t="n">
        <v>29761980.2794873</v>
      </c>
      <c r="D68" s="0" t="n">
        <v>31190416.2810081</v>
      </c>
      <c r="E68" s="0" t="n">
        <v>29893858.6112176</v>
      </c>
      <c r="F68" s="0" t="n">
        <v>21922328.8020271</v>
      </c>
      <c r="G68" s="0" t="n">
        <v>7839651.4774602</v>
      </c>
      <c r="H68" s="0" t="n">
        <v>22058750.2019749</v>
      </c>
      <c r="I68" s="0" t="n">
        <v>7835108.40924274</v>
      </c>
      <c r="J68" s="0" t="n">
        <v>3052101.50678202</v>
      </c>
      <c r="K68" s="0" t="n">
        <v>2960538.46157856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31589384.1324121</v>
      </c>
      <c r="C69" s="0" t="n">
        <v>30280365.1808994</v>
      </c>
      <c r="D69" s="0" t="n">
        <v>31736650.3148626</v>
      </c>
      <c r="E69" s="0" t="n">
        <v>30418780.6890481</v>
      </c>
      <c r="F69" s="0" t="n">
        <v>22315291.4981006</v>
      </c>
      <c r="G69" s="0" t="n">
        <v>7965073.68279881</v>
      </c>
      <c r="H69" s="0" t="n">
        <v>22454340.5091853</v>
      </c>
      <c r="I69" s="0" t="n">
        <v>7964440.17986276</v>
      </c>
      <c r="J69" s="0" t="n">
        <v>3188277.16481608</v>
      </c>
      <c r="K69" s="0" t="n">
        <v>3092628.84987159</v>
      </c>
      <c r="L69" s="0" t="n">
        <v>5263505.43670945</v>
      </c>
      <c r="M69" s="0" t="n">
        <v>4969798.87379345</v>
      </c>
      <c r="N69" s="0" t="n">
        <v>5288047.1934734</v>
      </c>
      <c r="O69" s="0" t="n">
        <v>4992868.16686186</v>
      </c>
      <c r="P69" s="0" t="n">
        <v>531379.527469346</v>
      </c>
      <c r="Q69" s="0" t="n">
        <v>515438.141645265</v>
      </c>
    </row>
    <row r="70" customFormat="false" ht="12.8" hidden="false" customHeight="false" outlineLevel="0" collapsed="false">
      <c r="A70" s="0" t="n">
        <v>117</v>
      </c>
      <c r="B70" s="0" t="n">
        <v>31152314.2080202</v>
      </c>
      <c r="C70" s="0" t="n">
        <v>29861141.9021021</v>
      </c>
      <c r="D70" s="0" t="n">
        <v>31297453.9399422</v>
      </c>
      <c r="E70" s="0" t="n">
        <v>29997558.1287308</v>
      </c>
      <c r="F70" s="0" t="n">
        <v>22002321.0319799</v>
      </c>
      <c r="G70" s="0" t="n">
        <v>7858820.87012223</v>
      </c>
      <c r="H70" s="0" t="n">
        <v>22139359.8689037</v>
      </c>
      <c r="I70" s="0" t="n">
        <v>7858198.25982713</v>
      </c>
      <c r="J70" s="0" t="n">
        <v>3209966.06774436</v>
      </c>
      <c r="K70" s="0" t="n">
        <v>3113667.08571203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31780955.4855809</v>
      </c>
      <c r="C71" s="0" t="n">
        <v>30463450.5658431</v>
      </c>
      <c r="D71" s="0" t="n">
        <v>31926558.5048745</v>
      </c>
      <c r="E71" s="0" t="n">
        <v>30600302.0110871</v>
      </c>
      <c r="F71" s="0" t="n">
        <v>22489456.65985</v>
      </c>
      <c r="G71" s="0" t="n">
        <v>7973993.90599309</v>
      </c>
      <c r="H71" s="0" t="n">
        <v>22626942.9423971</v>
      </c>
      <c r="I71" s="0" t="n">
        <v>7973359.06869</v>
      </c>
      <c r="J71" s="0" t="n">
        <v>3372233.83499378</v>
      </c>
      <c r="K71" s="0" t="n">
        <v>3271066.81994396</v>
      </c>
      <c r="L71" s="0" t="n">
        <v>5296244.96058638</v>
      </c>
      <c r="M71" s="0" t="n">
        <v>5001390.10609029</v>
      </c>
      <c r="N71" s="0" t="n">
        <v>5320509.40123249</v>
      </c>
      <c r="O71" s="0" t="n">
        <v>5024198.72209502</v>
      </c>
      <c r="P71" s="0" t="n">
        <v>562038.972498963</v>
      </c>
      <c r="Q71" s="0" t="n">
        <v>545177.803323994</v>
      </c>
    </row>
    <row r="72" customFormat="false" ht="12.8" hidden="false" customHeight="false" outlineLevel="0" collapsed="false">
      <c r="A72" s="0" t="n">
        <v>119</v>
      </c>
      <c r="B72" s="0" t="n">
        <v>31406831.2061228</v>
      </c>
      <c r="C72" s="0" t="n">
        <v>30104002.6919372</v>
      </c>
      <c r="D72" s="0" t="n">
        <v>31548381.1653076</v>
      </c>
      <c r="E72" s="0" t="n">
        <v>30237048.9239219</v>
      </c>
      <c r="F72" s="0" t="n">
        <v>22250132.6621129</v>
      </c>
      <c r="G72" s="0" t="n">
        <v>7853870.02982428</v>
      </c>
      <c r="H72" s="0" t="n">
        <v>22383645.3068032</v>
      </c>
      <c r="I72" s="0" t="n">
        <v>7853403.61711876</v>
      </c>
      <c r="J72" s="0" t="n">
        <v>3474624.40631557</v>
      </c>
      <c r="K72" s="0" t="n">
        <v>3370385.6741261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32183933.42126</v>
      </c>
      <c r="C73" s="0" t="n">
        <v>30848177.4908551</v>
      </c>
      <c r="D73" s="0" t="n">
        <v>32327064.8051706</v>
      </c>
      <c r="E73" s="0" t="n">
        <v>30982725.1686082</v>
      </c>
      <c r="F73" s="0" t="n">
        <v>22770814.127707</v>
      </c>
      <c r="G73" s="0" t="n">
        <v>8077363.3631481</v>
      </c>
      <c r="H73" s="0" t="n">
        <v>22905362.4193487</v>
      </c>
      <c r="I73" s="0" t="n">
        <v>8077362.74925952</v>
      </c>
      <c r="J73" s="0" t="n">
        <v>3642638.28754886</v>
      </c>
      <c r="K73" s="0" t="n">
        <v>3533359.1389224</v>
      </c>
      <c r="L73" s="0" t="n">
        <v>5360411.50409301</v>
      </c>
      <c r="M73" s="0" t="n">
        <v>5062047.49098292</v>
      </c>
      <c r="N73" s="0" t="n">
        <v>5384267.47532583</v>
      </c>
      <c r="O73" s="0" t="n">
        <v>5084475.61812115</v>
      </c>
      <c r="P73" s="0" t="n">
        <v>607106.381258144</v>
      </c>
      <c r="Q73" s="0" t="n">
        <v>588893.189820399</v>
      </c>
    </row>
    <row r="74" customFormat="false" ht="12.8" hidden="false" customHeight="false" outlineLevel="0" collapsed="false">
      <c r="A74" s="0" t="n">
        <v>121</v>
      </c>
      <c r="B74" s="0" t="n">
        <v>31661144.3000934</v>
      </c>
      <c r="C74" s="0" t="n">
        <v>30346857.2150599</v>
      </c>
      <c r="D74" s="0" t="n">
        <v>31801235.9928744</v>
      </c>
      <c r="E74" s="0" t="n">
        <v>30478547.5112006</v>
      </c>
      <c r="F74" s="0" t="n">
        <v>22356245.7578104</v>
      </c>
      <c r="G74" s="0" t="n">
        <v>7990611.45724945</v>
      </c>
      <c r="H74" s="0" t="n">
        <v>22487936.6572733</v>
      </c>
      <c r="I74" s="0" t="n">
        <v>7990610.85392726</v>
      </c>
      <c r="J74" s="0" t="n">
        <v>3675701.20197265</v>
      </c>
      <c r="K74" s="0" t="n">
        <v>3565430.16591347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32299143.6323004</v>
      </c>
      <c r="C75" s="0" t="n">
        <v>30958780.7377479</v>
      </c>
      <c r="D75" s="0" t="n">
        <v>32441233.9577915</v>
      </c>
      <c r="E75" s="0" t="n">
        <v>31092349.827903</v>
      </c>
      <c r="F75" s="0" t="n">
        <v>22814051.0509278</v>
      </c>
      <c r="G75" s="0" t="n">
        <v>8144729.68682015</v>
      </c>
      <c r="H75" s="0" t="n">
        <v>22947620.7867579</v>
      </c>
      <c r="I75" s="0" t="n">
        <v>8144729.04114504</v>
      </c>
      <c r="J75" s="0" t="n">
        <v>3852789.14102644</v>
      </c>
      <c r="K75" s="0" t="n">
        <v>3737205.46679565</v>
      </c>
      <c r="L75" s="0" t="n">
        <v>5380069.50314654</v>
      </c>
      <c r="M75" s="0" t="n">
        <v>5081628.42371107</v>
      </c>
      <c r="N75" s="0" t="n">
        <v>5403751.96593999</v>
      </c>
      <c r="O75" s="0" t="n">
        <v>5103892.32007206</v>
      </c>
      <c r="P75" s="0" t="n">
        <v>642131.523504407</v>
      </c>
      <c r="Q75" s="0" t="n">
        <v>622867.577799275</v>
      </c>
    </row>
    <row r="76" customFormat="false" ht="12.8" hidden="false" customHeight="false" outlineLevel="0" collapsed="false">
      <c r="A76" s="0" t="n">
        <v>123</v>
      </c>
      <c r="B76" s="0" t="n">
        <v>31848136.9987017</v>
      </c>
      <c r="C76" s="0" t="n">
        <v>30526764.820018</v>
      </c>
      <c r="D76" s="0" t="n">
        <v>31985382.3257838</v>
      </c>
      <c r="E76" s="0" t="n">
        <v>30655779.00185</v>
      </c>
      <c r="F76" s="0" t="n">
        <v>22458309.6424202</v>
      </c>
      <c r="G76" s="0" t="n">
        <v>8068455.17759778</v>
      </c>
      <c r="H76" s="0" t="n">
        <v>22587324.4588311</v>
      </c>
      <c r="I76" s="0" t="n">
        <v>8068454.54301897</v>
      </c>
      <c r="J76" s="0" t="n">
        <v>3874320.29588644</v>
      </c>
      <c r="K76" s="0" t="n">
        <v>3758090.68700985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32698756.181244</v>
      </c>
      <c r="C77" s="0" t="n">
        <v>31341243.0419563</v>
      </c>
      <c r="D77" s="0" t="n">
        <v>32838599.817675</v>
      </c>
      <c r="E77" s="0" t="n">
        <v>31472699.7110394</v>
      </c>
      <c r="F77" s="0" t="n">
        <v>23025607.2907598</v>
      </c>
      <c r="G77" s="0" t="n">
        <v>8315635.75119645</v>
      </c>
      <c r="H77" s="0" t="n">
        <v>23157064.6079966</v>
      </c>
      <c r="I77" s="0" t="n">
        <v>8315635.10304272</v>
      </c>
      <c r="J77" s="0" t="n">
        <v>4018987.81468963</v>
      </c>
      <c r="K77" s="0" t="n">
        <v>3898418.18024894</v>
      </c>
      <c r="L77" s="0" t="n">
        <v>5445668.41446548</v>
      </c>
      <c r="M77" s="0" t="n">
        <v>5143809.09953544</v>
      </c>
      <c r="N77" s="0" t="n">
        <v>5468976.33451567</v>
      </c>
      <c r="O77" s="0" t="n">
        <v>5165720.93530079</v>
      </c>
      <c r="P77" s="0" t="n">
        <v>669831.302448272</v>
      </c>
      <c r="Q77" s="0" t="n">
        <v>649736.363374824</v>
      </c>
    </row>
    <row r="78" customFormat="false" ht="12.8" hidden="false" customHeight="false" outlineLevel="0" collapsed="false">
      <c r="A78" s="0" t="n">
        <v>125</v>
      </c>
      <c r="B78" s="0" t="n">
        <v>32225812.98842</v>
      </c>
      <c r="C78" s="0" t="n">
        <v>30888521.2398862</v>
      </c>
      <c r="D78" s="0" t="n">
        <v>32361155.1161226</v>
      </c>
      <c r="E78" s="0" t="n">
        <v>31015746.4279256</v>
      </c>
      <c r="F78" s="0" t="n">
        <v>22672018.4554426</v>
      </c>
      <c r="G78" s="0" t="n">
        <v>8216502.78444365</v>
      </c>
      <c r="H78" s="0" t="n">
        <v>22799244.2750482</v>
      </c>
      <c r="I78" s="0" t="n">
        <v>8216502.15287743</v>
      </c>
      <c r="J78" s="0" t="n">
        <v>4016224.62864101</v>
      </c>
      <c r="K78" s="0" t="n">
        <v>3895737.88978178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32939837.3038813</v>
      </c>
      <c r="C79" s="0" t="n">
        <v>31573186.1815909</v>
      </c>
      <c r="D79" s="0" t="n">
        <v>33076360.7678683</v>
      </c>
      <c r="E79" s="0" t="n">
        <v>31701521.8886137</v>
      </c>
      <c r="F79" s="0" t="n">
        <v>23182248.940059</v>
      </c>
      <c r="G79" s="0" t="n">
        <v>8390937.24153182</v>
      </c>
      <c r="H79" s="0" t="n">
        <v>23310585.2897156</v>
      </c>
      <c r="I79" s="0" t="n">
        <v>8390936.59889802</v>
      </c>
      <c r="J79" s="0" t="n">
        <v>4154906.54909516</v>
      </c>
      <c r="K79" s="0" t="n">
        <v>4030259.35262231</v>
      </c>
      <c r="L79" s="0" t="n">
        <v>5486789.78040112</v>
      </c>
      <c r="M79" s="0" t="n">
        <v>5183371.44432652</v>
      </c>
      <c r="N79" s="0" t="n">
        <v>5509544.33838389</v>
      </c>
      <c r="O79" s="0" t="n">
        <v>5204763.11977281</v>
      </c>
      <c r="P79" s="0" t="n">
        <v>692484.424849193</v>
      </c>
      <c r="Q79" s="0" t="n">
        <v>671709.892103717</v>
      </c>
    </row>
    <row r="80" customFormat="false" ht="12.8" hidden="false" customHeight="false" outlineLevel="0" collapsed="false">
      <c r="A80" s="0" t="n">
        <v>127</v>
      </c>
      <c r="B80" s="0" t="n">
        <v>32376272.6588106</v>
      </c>
      <c r="C80" s="0" t="n">
        <v>31033856.3914141</v>
      </c>
      <c r="D80" s="0" t="n">
        <v>32509482.4885592</v>
      </c>
      <c r="E80" s="0" t="n">
        <v>31159077.5733639</v>
      </c>
      <c r="F80" s="0" t="n">
        <v>22772171.9359653</v>
      </c>
      <c r="G80" s="0" t="n">
        <v>8261684.45544879</v>
      </c>
      <c r="H80" s="0" t="n">
        <v>22897393.7496215</v>
      </c>
      <c r="I80" s="0" t="n">
        <v>8261683.82374237</v>
      </c>
      <c r="J80" s="0" t="n">
        <v>4122711.09775089</v>
      </c>
      <c r="K80" s="0" t="n">
        <v>3999029.76481836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32944268.6479015</v>
      </c>
      <c r="C81" s="0" t="n">
        <v>31579237.6072536</v>
      </c>
      <c r="D81" s="0" t="n">
        <v>33078948.2508334</v>
      </c>
      <c r="E81" s="0" t="n">
        <v>31705840.0394987</v>
      </c>
      <c r="F81" s="0" t="n">
        <v>23142721.1156759</v>
      </c>
      <c r="G81" s="0" t="n">
        <v>8436516.49157767</v>
      </c>
      <c r="H81" s="0" t="n">
        <v>23269324.1907142</v>
      </c>
      <c r="I81" s="0" t="n">
        <v>8436515.84878447</v>
      </c>
      <c r="J81" s="0" t="n">
        <v>4268329.36843326</v>
      </c>
      <c r="K81" s="0" t="n">
        <v>4140279.48738026</v>
      </c>
      <c r="L81" s="0" t="n">
        <v>5489005.01018762</v>
      </c>
      <c r="M81" s="0" t="n">
        <v>5186648.51104446</v>
      </c>
      <c r="N81" s="0" t="n">
        <v>5511452.2499474</v>
      </c>
      <c r="O81" s="0" t="n">
        <v>5207751.31450704</v>
      </c>
      <c r="P81" s="0" t="n">
        <v>711388.22807221</v>
      </c>
      <c r="Q81" s="0" t="n">
        <v>690046.581230043</v>
      </c>
    </row>
    <row r="82" customFormat="false" ht="12.8" hidden="false" customHeight="false" outlineLevel="0" collapsed="false">
      <c r="A82" s="0" t="n">
        <v>129</v>
      </c>
      <c r="B82" s="0" t="n">
        <v>32505807.7677383</v>
      </c>
      <c r="C82" s="0" t="n">
        <v>31159113.7302944</v>
      </c>
      <c r="D82" s="0" t="n">
        <v>32635406.1582887</v>
      </c>
      <c r="E82" s="0" t="n">
        <v>31280940.3017057</v>
      </c>
      <c r="F82" s="0" t="n">
        <v>22847133.5146595</v>
      </c>
      <c r="G82" s="0" t="n">
        <v>8311980.21563489</v>
      </c>
      <c r="H82" s="0" t="n">
        <v>22968960.7282933</v>
      </c>
      <c r="I82" s="0" t="n">
        <v>8311979.57341237</v>
      </c>
      <c r="J82" s="0" t="n">
        <v>4290029.91853394</v>
      </c>
      <c r="K82" s="0" t="n">
        <v>4161329.02097793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33380833.7223558</v>
      </c>
      <c r="C83" s="0" t="n">
        <v>31997902.4355208</v>
      </c>
      <c r="D83" s="0" t="n">
        <v>33511561.8690214</v>
      </c>
      <c r="E83" s="0" t="n">
        <v>32120791.3577918</v>
      </c>
      <c r="F83" s="0" t="n">
        <v>23459523.7866338</v>
      </c>
      <c r="G83" s="0" t="n">
        <v>8538378.648887</v>
      </c>
      <c r="H83" s="0" t="n">
        <v>23582413.3643059</v>
      </c>
      <c r="I83" s="0" t="n">
        <v>8538377.99348584</v>
      </c>
      <c r="J83" s="0" t="n">
        <v>4492238.56202579</v>
      </c>
      <c r="K83" s="0" t="n">
        <v>4357471.40516502</v>
      </c>
      <c r="L83" s="0" t="n">
        <v>5561572.33567799</v>
      </c>
      <c r="M83" s="0" t="n">
        <v>5255709.60373861</v>
      </c>
      <c r="N83" s="0" t="n">
        <v>5583361.15168348</v>
      </c>
      <c r="O83" s="0" t="n">
        <v>5276193.56471597</v>
      </c>
      <c r="P83" s="0" t="n">
        <v>748706.427004299</v>
      </c>
      <c r="Q83" s="0" t="n">
        <v>726245.23419417</v>
      </c>
    </row>
    <row r="84" customFormat="false" ht="12.8" hidden="false" customHeight="false" outlineLevel="0" collapsed="false">
      <c r="A84" s="0" t="n">
        <v>131</v>
      </c>
      <c r="B84" s="0" t="n">
        <v>32960770.2133519</v>
      </c>
      <c r="C84" s="0" t="n">
        <v>31594975.7978668</v>
      </c>
      <c r="D84" s="0" t="n">
        <v>33088012.7103119</v>
      </c>
      <c r="E84" s="0" t="n">
        <v>31714588.1335015</v>
      </c>
      <c r="F84" s="0" t="n">
        <v>23165409.0142963</v>
      </c>
      <c r="G84" s="0" t="n">
        <v>8429566.78357053</v>
      </c>
      <c r="H84" s="0" t="n">
        <v>23285021.9941877</v>
      </c>
      <c r="I84" s="0" t="n">
        <v>8429566.13931384</v>
      </c>
      <c r="J84" s="0" t="n">
        <v>4443254.56718463</v>
      </c>
      <c r="K84" s="0" t="n">
        <v>4309956.93016909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33602066.9592013</v>
      </c>
      <c r="C85" s="0" t="n">
        <v>32210526.7459658</v>
      </c>
      <c r="D85" s="0" t="n">
        <v>33729787.0533181</v>
      </c>
      <c r="E85" s="0" t="n">
        <v>32330588.2068477</v>
      </c>
      <c r="F85" s="0" t="n">
        <v>23644105.7656217</v>
      </c>
      <c r="G85" s="0" t="n">
        <v>8566420.98034405</v>
      </c>
      <c r="H85" s="0" t="n">
        <v>23764167.8852217</v>
      </c>
      <c r="I85" s="0" t="n">
        <v>8566420.32162594</v>
      </c>
      <c r="J85" s="0" t="n">
        <v>4609460.59189697</v>
      </c>
      <c r="K85" s="0" t="n">
        <v>4471176.77414006</v>
      </c>
      <c r="L85" s="0" t="n">
        <v>5598081.91703284</v>
      </c>
      <c r="M85" s="0" t="n">
        <v>5290629.23165533</v>
      </c>
      <c r="N85" s="0" t="n">
        <v>5619369.410097</v>
      </c>
      <c r="O85" s="0" t="n">
        <v>5310641.9555181</v>
      </c>
      <c r="P85" s="0" t="n">
        <v>768243.431982828</v>
      </c>
      <c r="Q85" s="0" t="n">
        <v>745196.129023343</v>
      </c>
    </row>
    <row r="86" customFormat="false" ht="12.8" hidden="false" customHeight="false" outlineLevel="0" collapsed="false">
      <c r="A86" s="0" t="n">
        <v>133</v>
      </c>
      <c r="B86" s="0" t="n">
        <v>33136702.5689831</v>
      </c>
      <c r="C86" s="0" t="n">
        <v>31763876.0352811</v>
      </c>
      <c r="D86" s="0" t="n">
        <v>33259887.9590584</v>
      </c>
      <c r="E86" s="0" t="n">
        <v>31879674.9180833</v>
      </c>
      <c r="F86" s="0" t="n">
        <v>23298229.0752292</v>
      </c>
      <c r="G86" s="0" t="n">
        <v>8465646.96005194</v>
      </c>
      <c r="H86" s="0" t="n">
        <v>23414028.6054115</v>
      </c>
      <c r="I86" s="0" t="n">
        <v>8465646.31267183</v>
      </c>
      <c r="J86" s="0" t="n">
        <v>4598577.55176305</v>
      </c>
      <c r="K86" s="0" t="n">
        <v>4460620.22521016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33817701.9549615</v>
      </c>
      <c r="C87" s="0" t="n">
        <v>32417609.5981594</v>
      </c>
      <c r="D87" s="0" t="n">
        <v>33942144.2291837</v>
      </c>
      <c r="E87" s="0" t="n">
        <v>32534590.1965068</v>
      </c>
      <c r="F87" s="0" t="n">
        <v>23761257.1030771</v>
      </c>
      <c r="G87" s="0" t="n">
        <v>8656352.49508222</v>
      </c>
      <c r="H87" s="0" t="n">
        <v>23878238.3608746</v>
      </c>
      <c r="I87" s="0" t="n">
        <v>8656351.8356322</v>
      </c>
      <c r="J87" s="0" t="n">
        <v>4789633.28343924</v>
      </c>
      <c r="K87" s="0" t="n">
        <v>4645944.28493606</v>
      </c>
      <c r="L87" s="0" t="n">
        <v>5633672.90805323</v>
      </c>
      <c r="M87" s="0" t="n">
        <v>5324726.00056337</v>
      </c>
      <c r="N87" s="0" t="n">
        <v>5654414.14889498</v>
      </c>
      <c r="O87" s="0" t="n">
        <v>5344224.93653326</v>
      </c>
      <c r="P87" s="0" t="n">
        <v>798272.21390654</v>
      </c>
      <c r="Q87" s="0" t="n">
        <v>774324.047489344</v>
      </c>
    </row>
    <row r="88" customFormat="false" ht="12.8" hidden="false" customHeight="false" outlineLevel="0" collapsed="false">
      <c r="A88" s="0" t="n">
        <v>135</v>
      </c>
      <c r="B88" s="0" t="n">
        <v>33337036.1177657</v>
      </c>
      <c r="C88" s="0" t="n">
        <v>31957192.6541321</v>
      </c>
      <c r="D88" s="0" t="n">
        <v>33456470.5854562</v>
      </c>
      <c r="E88" s="0" t="n">
        <v>32069465.8317646</v>
      </c>
      <c r="F88" s="0" t="n">
        <v>23446817.5692258</v>
      </c>
      <c r="G88" s="0" t="n">
        <v>8510375.08490629</v>
      </c>
      <c r="H88" s="0" t="n">
        <v>23559091.3942194</v>
      </c>
      <c r="I88" s="0" t="n">
        <v>8510374.43754522</v>
      </c>
      <c r="J88" s="0" t="n">
        <v>4844016.78557657</v>
      </c>
      <c r="K88" s="0" t="n">
        <v>4698696.28200927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34060907.196076</v>
      </c>
      <c r="C89" s="0" t="n">
        <v>32651865.7769514</v>
      </c>
      <c r="D89" s="0" t="n">
        <v>34182466.1529773</v>
      </c>
      <c r="E89" s="0" t="n">
        <v>32766136.4444336</v>
      </c>
      <c r="F89" s="0" t="n">
        <v>23978911.5749222</v>
      </c>
      <c r="G89" s="0" t="n">
        <v>8672954.20202911</v>
      </c>
      <c r="H89" s="0" t="n">
        <v>24093182.9026261</v>
      </c>
      <c r="I89" s="0" t="n">
        <v>8672953.54180745</v>
      </c>
      <c r="J89" s="0" t="n">
        <v>4989969.93991274</v>
      </c>
      <c r="K89" s="0" t="n">
        <v>4840270.84171536</v>
      </c>
      <c r="L89" s="0" t="n">
        <v>5673664.06170252</v>
      </c>
      <c r="M89" s="0" t="n">
        <v>5363129.06610669</v>
      </c>
      <c r="N89" s="0" t="n">
        <v>5693924.8183483</v>
      </c>
      <c r="O89" s="0" t="n">
        <v>5382176.35109634</v>
      </c>
      <c r="P89" s="0" t="n">
        <v>831661.656652124</v>
      </c>
      <c r="Q89" s="0" t="n">
        <v>806711.80695256</v>
      </c>
    </row>
    <row r="90" customFormat="false" ht="12.8" hidden="false" customHeight="false" outlineLevel="0" collapsed="false">
      <c r="A90" s="0" t="n">
        <v>137</v>
      </c>
      <c r="B90" s="0" t="n">
        <v>33560223.4479951</v>
      </c>
      <c r="C90" s="0" t="n">
        <v>32171792.8092706</v>
      </c>
      <c r="D90" s="0" t="n">
        <v>33678312.3641309</v>
      </c>
      <c r="E90" s="0" t="n">
        <v>32282801.5481036</v>
      </c>
      <c r="F90" s="0" t="n">
        <v>23591709.9123577</v>
      </c>
      <c r="G90" s="0" t="n">
        <v>8580082.89691293</v>
      </c>
      <c r="H90" s="0" t="n">
        <v>23702719.3000485</v>
      </c>
      <c r="I90" s="0" t="n">
        <v>8580082.24805515</v>
      </c>
      <c r="J90" s="0" t="n">
        <v>4973184.1118968</v>
      </c>
      <c r="K90" s="0" t="n">
        <v>4823988.58853989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34321986.922904</v>
      </c>
      <c r="C91" s="0" t="n">
        <v>32903128.9840522</v>
      </c>
      <c r="D91" s="0" t="n">
        <v>34440656.5759522</v>
      </c>
      <c r="E91" s="0" t="n">
        <v>33014683.7080522</v>
      </c>
      <c r="F91" s="0" t="n">
        <v>24105548.0453431</v>
      </c>
      <c r="G91" s="0" t="n">
        <v>8797580.93870918</v>
      </c>
      <c r="H91" s="0" t="n">
        <v>24217103.4298339</v>
      </c>
      <c r="I91" s="0" t="n">
        <v>8797580.27821834</v>
      </c>
      <c r="J91" s="0" t="n">
        <v>5176049.64970874</v>
      </c>
      <c r="K91" s="0" t="n">
        <v>5020768.16021748</v>
      </c>
      <c r="L91" s="0" t="n">
        <v>5716931.79609142</v>
      </c>
      <c r="M91" s="0" t="n">
        <v>5404653.57989326</v>
      </c>
      <c r="N91" s="0" t="n">
        <v>5736711.0024744</v>
      </c>
      <c r="O91" s="0" t="n">
        <v>5423249.01976462</v>
      </c>
      <c r="P91" s="0" t="n">
        <v>862674.941618123</v>
      </c>
      <c r="Q91" s="0" t="n">
        <v>836794.69336958</v>
      </c>
    </row>
    <row r="92" customFormat="false" ht="12.8" hidden="false" customHeight="false" outlineLevel="0" collapsed="false">
      <c r="A92" s="0" t="n">
        <v>139</v>
      </c>
      <c r="B92" s="0" t="n">
        <v>33797009.4789709</v>
      </c>
      <c r="C92" s="0" t="n">
        <v>32400764.5726175</v>
      </c>
      <c r="D92" s="0" t="n">
        <v>33912263.5122714</v>
      </c>
      <c r="E92" s="0" t="n">
        <v>32509108.9429842</v>
      </c>
      <c r="F92" s="0" t="n">
        <v>23742273.2591445</v>
      </c>
      <c r="G92" s="0" t="n">
        <v>8658491.31347303</v>
      </c>
      <c r="H92" s="0" t="n">
        <v>23850618.2714053</v>
      </c>
      <c r="I92" s="0" t="n">
        <v>8658490.67157886</v>
      </c>
      <c r="J92" s="0" t="n">
        <v>5182543.3282839</v>
      </c>
      <c r="K92" s="0" t="n">
        <v>5027067.02843538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34572210.2059669</v>
      </c>
      <c r="C93" s="0" t="n">
        <v>33145085.5832911</v>
      </c>
      <c r="D93" s="0" t="n">
        <v>34686972.3927662</v>
      </c>
      <c r="E93" s="0" t="n">
        <v>33252963.0193988</v>
      </c>
      <c r="F93" s="0" t="n">
        <v>24288919.130256</v>
      </c>
      <c r="G93" s="0" t="n">
        <v>8856166.45303501</v>
      </c>
      <c r="H93" s="0" t="n">
        <v>24396797.2195118</v>
      </c>
      <c r="I93" s="0" t="n">
        <v>8856165.79988697</v>
      </c>
      <c r="J93" s="0" t="n">
        <v>5414532.5159671</v>
      </c>
      <c r="K93" s="0" t="n">
        <v>5252096.54048809</v>
      </c>
      <c r="L93" s="0" t="n">
        <v>5756296.08743204</v>
      </c>
      <c r="M93" s="0" t="n">
        <v>5442060.50140408</v>
      </c>
      <c r="N93" s="0" t="n">
        <v>5775423.29241567</v>
      </c>
      <c r="O93" s="0" t="n">
        <v>5460043.06068707</v>
      </c>
      <c r="P93" s="0" t="n">
        <v>902422.085994517</v>
      </c>
      <c r="Q93" s="0" t="n">
        <v>875349.423414682</v>
      </c>
    </row>
    <row r="94" customFormat="false" ht="12.8" hidden="false" customHeight="false" outlineLevel="0" collapsed="false">
      <c r="A94" s="0" t="n">
        <v>141</v>
      </c>
      <c r="B94" s="0" t="n">
        <v>34133304.4156051</v>
      </c>
      <c r="C94" s="0" t="n">
        <v>32724479.6096261</v>
      </c>
      <c r="D94" s="0" t="n">
        <v>34244629.0502401</v>
      </c>
      <c r="E94" s="0" t="n">
        <v>32829125.7490831</v>
      </c>
      <c r="F94" s="0" t="n">
        <v>23938539.7399571</v>
      </c>
      <c r="G94" s="0" t="n">
        <v>8785939.86966906</v>
      </c>
      <c r="H94" s="0" t="n">
        <v>24043186.52132</v>
      </c>
      <c r="I94" s="0" t="n">
        <v>8785939.22776313</v>
      </c>
      <c r="J94" s="0" t="n">
        <v>5404106.56023534</v>
      </c>
      <c r="K94" s="0" t="n">
        <v>5241983.36342828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34720321.5267625</v>
      </c>
      <c r="C95" s="0" t="n">
        <v>33288420.5282029</v>
      </c>
      <c r="D95" s="0" t="n">
        <v>34831354.5865128</v>
      </c>
      <c r="E95" s="0" t="n">
        <v>33392791.9383411</v>
      </c>
      <c r="F95" s="0" t="n">
        <v>24371927.9177797</v>
      </c>
      <c r="G95" s="0" t="n">
        <v>8916492.61042324</v>
      </c>
      <c r="H95" s="0" t="n">
        <v>24476299.9916863</v>
      </c>
      <c r="I95" s="0" t="n">
        <v>8916491.94665486</v>
      </c>
      <c r="J95" s="0" t="n">
        <v>5595210.14379844</v>
      </c>
      <c r="K95" s="0" t="n">
        <v>5427353.83948448</v>
      </c>
      <c r="L95" s="0" t="n">
        <v>5779659.63444553</v>
      </c>
      <c r="M95" s="0" t="n">
        <v>5464427.53867937</v>
      </c>
      <c r="N95" s="0" t="n">
        <v>5798165.20361897</v>
      </c>
      <c r="O95" s="0" t="n">
        <v>5481825.09714341</v>
      </c>
      <c r="P95" s="0" t="n">
        <v>932535.023966406</v>
      </c>
      <c r="Q95" s="0" t="n">
        <v>904558.973247414</v>
      </c>
    </row>
    <row r="96" customFormat="false" ht="12.8" hidden="false" customHeight="false" outlineLevel="0" collapsed="false">
      <c r="A96" s="0" t="n">
        <v>143</v>
      </c>
      <c r="B96" s="0" t="n">
        <v>34217549.1044039</v>
      </c>
      <c r="C96" s="0" t="n">
        <v>32807050.6094939</v>
      </c>
      <c r="D96" s="0" t="n">
        <v>34325952.4559565</v>
      </c>
      <c r="E96" s="0" t="n">
        <v>32908951.5991643</v>
      </c>
      <c r="F96" s="0" t="n">
        <v>24043136.9073083</v>
      </c>
      <c r="G96" s="0" t="n">
        <v>8763913.70218559</v>
      </c>
      <c r="H96" s="0" t="n">
        <v>24145038.561966</v>
      </c>
      <c r="I96" s="0" t="n">
        <v>8763913.03719823</v>
      </c>
      <c r="J96" s="0" t="n">
        <v>5604539.39650303</v>
      </c>
      <c r="K96" s="0" t="n">
        <v>5436403.21460794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34846481.9919348</v>
      </c>
      <c r="C97" s="0" t="n">
        <v>33410851.7103297</v>
      </c>
      <c r="D97" s="0" t="n">
        <v>34956484.1543543</v>
      </c>
      <c r="E97" s="0" t="n">
        <v>33514255.4165656</v>
      </c>
      <c r="F97" s="0" t="n">
        <v>24498106.7459274</v>
      </c>
      <c r="G97" s="0" t="n">
        <v>8912744.96440236</v>
      </c>
      <c r="H97" s="0" t="n">
        <v>24601511.0967653</v>
      </c>
      <c r="I97" s="0" t="n">
        <v>8912744.31980037</v>
      </c>
      <c r="J97" s="0" t="n">
        <v>5749733.09719573</v>
      </c>
      <c r="K97" s="0" t="n">
        <v>5577241.10427986</v>
      </c>
      <c r="L97" s="0" t="n">
        <v>5798218.55139517</v>
      </c>
      <c r="M97" s="0" t="n">
        <v>5482023.07307885</v>
      </c>
      <c r="N97" s="0" t="n">
        <v>5816552.54186253</v>
      </c>
      <c r="O97" s="0" t="n">
        <v>5499259.40945756</v>
      </c>
      <c r="P97" s="0" t="n">
        <v>958288.849532622</v>
      </c>
      <c r="Q97" s="0" t="n">
        <v>929540.184046643</v>
      </c>
    </row>
    <row r="98" customFormat="false" ht="12.8" hidden="false" customHeight="false" outlineLevel="0" collapsed="false">
      <c r="A98" s="0" t="n">
        <v>145</v>
      </c>
      <c r="B98" s="0" t="n">
        <v>34346018.8938225</v>
      </c>
      <c r="C98" s="0" t="n">
        <v>32931887.4763022</v>
      </c>
      <c r="D98" s="0" t="n">
        <v>34452835.2342919</v>
      </c>
      <c r="E98" s="0" t="n">
        <v>33032296.2774292</v>
      </c>
      <c r="F98" s="0" t="n">
        <v>24143927.1360965</v>
      </c>
      <c r="G98" s="0" t="n">
        <v>8787960.3402057</v>
      </c>
      <c r="H98" s="0" t="n">
        <v>24244336.5707305</v>
      </c>
      <c r="I98" s="0" t="n">
        <v>8787959.70669874</v>
      </c>
      <c r="J98" s="0" t="n">
        <v>5737456.52086175</v>
      </c>
      <c r="K98" s="0" t="n">
        <v>5565332.82523589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35131017.34742</v>
      </c>
      <c r="C99" s="0" t="n">
        <v>33685795.6094107</v>
      </c>
      <c r="D99" s="0" t="n">
        <v>35238124.224384</v>
      </c>
      <c r="E99" s="0" t="n">
        <v>33786477.6934468</v>
      </c>
      <c r="F99" s="0" t="n">
        <v>24745238.6701362</v>
      </c>
      <c r="G99" s="0" t="n">
        <v>8940556.93927443</v>
      </c>
      <c r="H99" s="0" t="n">
        <v>24845921.3995605</v>
      </c>
      <c r="I99" s="0" t="n">
        <v>8940556.2938863</v>
      </c>
      <c r="J99" s="0" t="n">
        <v>5979243.27223241</v>
      </c>
      <c r="K99" s="0" t="n">
        <v>5799865.97406543</v>
      </c>
      <c r="L99" s="0" t="n">
        <v>5845710.3722958</v>
      </c>
      <c r="M99" s="0" t="n">
        <v>5527847.45447256</v>
      </c>
      <c r="N99" s="0" t="n">
        <v>5863561.80563554</v>
      </c>
      <c r="O99" s="0" t="n">
        <v>5544630.19027041</v>
      </c>
      <c r="P99" s="0" t="n">
        <v>996540.545372068</v>
      </c>
      <c r="Q99" s="0" t="n">
        <v>966644.329010905</v>
      </c>
    </row>
    <row r="100" customFormat="false" ht="12.8" hidden="false" customHeight="false" outlineLevel="0" collapsed="false">
      <c r="A100" s="0" t="n">
        <v>147</v>
      </c>
      <c r="B100" s="0" t="n">
        <v>34448648.1136405</v>
      </c>
      <c r="C100" s="0" t="n">
        <v>33032222.9955241</v>
      </c>
      <c r="D100" s="0" t="n">
        <v>34552545.9503362</v>
      </c>
      <c r="E100" s="0" t="n">
        <v>33129888.6272058</v>
      </c>
      <c r="F100" s="0" t="n">
        <v>24262282.4838519</v>
      </c>
      <c r="G100" s="0" t="n">
        <v>8769940.51167219</v>
      </c>
      <c r="H100" s="0" t="n">
        <v>24359948.7499475</v>
      </c>
      <c r="I100" s="0" t="n">
        <v>8769939.87725828</v>
      </c>
      <c r="J100" s="0" t="n">
        <v>5941062.06175512</v>
      </c>
      <c r="K100" s="0" t="n">
        <v>5762830.19990246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35252158.7776601</v>
      </c>
      <c r="C101" s="0" t="n">
        <v>33804528.0612656</v>
      </c>
      <c r="D101" s="0" t="n">
        <v>35356638.4307325</v>
      </c>
      <c r="E101" s="0" t="n">
        <v>33902740.7293435</v>
      </c>
      <c r="F101" s="0" t="n">
        <v>24867701.1131194</v>
      </c>
      <c r="G101" s="0" t="n">
        <v>8936826.94814618</v>
      </c>
      <c r="H101" s="0" t="n">
        <v>24965914.4218326</v>
      </c>
      <c r="I101" s="0" t="n">
        <v>8936826.30751091</v>
      </c>
      <c r="J101" s="0" t="n">
        <v>6154307.12343465</v>
      </c>
      <c r="K101" s="0" t="n">
        <v>5969677.90973161</v>
      </c>
      <c r="L101" s="0" t="n">
        <v>5862995.7560738</v>
      </c>
      <c r="M101" s="0" t="n">
        <v>5543783.96489325</v>
      </c>
      <c r="N101" s="0" t="n">
        <v>5880409.34970463</v>
      </c>
      <c r="O101" s="0" t="n">
        <v>5560155.13666762</v>
      </c>
      <c r="P101" s="0" t="n">
        <v>1025717.85390577</v>
      </c>
      <c r="Q101" s="0" t="n">
        <v>994946.318288601</v>
      </c>
    </row>
    <row r="102" customFormat="false" ht="12.8" hidden="false" customHeight="false" outlineLevel="0" collapsed="false">
      <c r="A102" s="0" t="n">
        <v>149</v>
      </c>
      <c r="B102" s="0" t="n">
        <v>34679146.5102496</v>
      </c>
      <c r="C102" s="0" t="n">
        <v>33254997.7057733</v>
      </c>
      <c r="D102" s="0" t="n">
        <v>34780551.3935356</v>
      </c>
      <c r="E102" s="0" t="n">
        <v>33350320.05937</v>
      </c>
      <c r="F102" s="0" t="n">
        <v>24480891.3534279</v>
      </c>
      <c r="G102" s="0" t="n">
        <v>8774106.3523454</v>
      </c>
      <c r="H102" s="0" t="n">
        <v>24576214.3366331</v>
      </c>
      <c r="I102" s="0" t="n">
        <v>8774105.72273688</v>
      </c>
      <c r="J102" s="0" t="n">
        <v>6148778.94378006</v>
      </c>
      <c r="K102" s="0" t="n">
        <v>5964315.57546666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35363121.207839</v>
      </c>
      <c r="C103" s="0" t="n">
        <v>33910760.3790705</v>
      </c>
      <c r="D103" s="0" t="n">
        <v>35464852.402092</v>
      </c>
      <c r="E103" s="0" t="n">
        <v>34006389.9842995</v>
      </c>
      <c r="F103" s="0" t="n">
        <v>24949035.8942986</v>
      </c>
      <c r="G103" s="0" t="n">
        <v>8961724.48477197</v>
      </c>
      <c r="H103" s="0" t="n">
        <v>25044666.1397176</v>
      </c>
      <c r="I103" s="0" t="n">
        <v>8961723.84458185</v>
      </c>
      <c r="J103" s="0" t="n">
        <v>6337795.53789782</v>
      </c>
      <c r="K103" s="0" t="n">
        <v>6147661.67176089</v>
      </c>
      <c r="L103" s="0" t="n">
        <v>5879292.32029537</v>
      </c>
      <c r="M103" s="0" t="n">
        <v>5559255.93536959</v>
      </c>
      <c r="N103" s="0" t="n">
        <v>5896247.92405936</v>
      </c>
      <c r="O103" s="0" t="n">
        <v>5575196.77045154</v>
      </c>
      <c r="P103" s="0" t="n">
        <v>1056299.2563163</v>
      </c>
      <c r="Q103" s="0" t="n">
        <v>1024610.27862681</v>
      </c>
    </row>
    <row r="104" customFormat="false" ht="12.8" hidden="false" customHeight="false" outlineLevel="0" collapsed="false">
      <c r="A104" s="0" t="n">
        <v>151</v>
      </c>
      <c r="B104" s="0" t="n">
        <v>34874302.3612693</v>
      </c>
      <c r="C104" s="0" t="n">
        <v>33443525.9107201</v>
      </c>
      <c r="D104" s="0" t="n">
        <v>34973549.645704</v>
      </c>
      <c r="E104" s="0" t="n">
        <v>33536820.6018807</v>
      </c>
      <c r="F104" s="0" t="n">
        <v>24703790.96821</v>
      </c>
      <c r="G104" s="0" t="n">
        <v>8739734.94251008</v>
      </c>
      <c r="H104" s="0" t="n">
        <v>24797086.2628445</v>
      </c>
      <c r="I104" s="0" t="n">
        <v>8739734.33903623</v>
      </c>
      <c r="J104" s="0" t="n">
        <v>6271152.711721</v>
      </c>
      <c r="K104" s="0" t="n">
        <v>6083018.13036938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35583236.7974257</v>
      </c>
      <c r="C105" s="0" t="n">
        <v>34123740.4686949</v>
      </c>
      <c r="D105" s="0" t="n">
        <v>35681502.5845881</v>
      </c>
      <c r="E105" s="0" t="n">
        <v>34216112.6116473</v>
      </c>
      <c r="F105" s="0" t="n">
        <v>25283308.0459435</v>
      </c>
      <c r="G105" s="0" t="n">
        <v>8840432.42275136</v>
      </c>
      <c r="H105" s="0" t="n">
        <v>25375680.8032313</v>
      </c>
      <c r="I105" s="0" t="n">
        <v>8840431.80841605</v>
      </c>
      <c r="J105" s="0" t="n">
        <v>6518509.52345701</v>
      </c>
      <c r="K105" s="0" t="n">
        <v>6322954.2377533</v>
      </c>
      <c r="L105" s="0" t="n">
        <v>5916665.69247913</v>
      </c>
      <c r="M105" s="0" t="n">
        <v>5595441.10459741</v>
      </c>
      <c r="N105" s="0" t="n">
        <v>5933043.73200971</v>
      </c>
      <c r="O105" s="0" t="n">
        <v>5610840.5960452</v>
      </c>
      <c r="P105" s="0" t="n">
        <v>1086418.2539095</v>
      </c>
      <c r="Q105" s="0" t="n">
        <v>1053825.70629222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C29" activeCellId="0" sqref="C29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18636653.1024739</v>
      </c>
      <c r="C24" s="0" t="n">
        <v>17900629.5277469</v>
      </c>
      <c r="D24" s="0" t="n">
        <v>18665346.1767569</v>
      </c>
      <c r="E24" s="0" t="n">
        <v>17926323.6433545</v>
      </c>
      <c r="F24" s="0" t="n">
        <v>14352625.5258275</v>
      </c>
      <c r="G24" s="0" t="n">
        <v>3548004.00191936</v>
      </c>
      <c r="H24" s="0" t="n">
        <v>14425794.1748344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18753898.6233394</v>
      </c>
      <c r="C25" s="0" t="n">
        <v>18010989.9624172</v>
      </c>
      <c r="D25" s="0" t="n">
        <v>18783817.9007935</v>
      </c>
      <c r="E25" s="0" t="n">
        <v>18037836.3637706</v>
      </c>
      <c r="F25" s="0" t="n">
        <v>14370209.7141382</v>
      </c>
      <c r="G25" s="0" t="n">
        <v>3640780.24827895</v>
      </c>
      <c r="H25" s="0" t="n">
        <v>14444571.1835404</v>
      </c>
      <c r="I25" s="0" t="n">
        <v>3593265.18023019</v>
      </c>
      <c r="J25" s="0" t="n">
        <v>310589.310264352</v>
      </c>
      <c r="K25" s="0" t="n">
        <v>301271.630956421</v>
      </c>
      <c r="L25" s="0" t="n">
        <v>3128544.60947069</v>
      </c>
      <c r="M25" s="0" t="n">
        <v>2952713.32949704</v>
      </c>
      <c r="N25" s="0" t="n">
        <v>3133407.59464233</v>
      </c>
      <c r="O25" s="0" t="n">
        <v>2957164.55307666</v>
      </c>
      <c r="P25" s="0" t="n">
        <v>51764.8850440586</v>
      </c>
      <c r="Q25" s="0" t="n">
        <v>50211.9384927369</v>
      </c>
    </row>
    <row r="26" customFormat="false" ht="12.8" hidden="false" customHeight="false" outlineLevel="0" collapsed="false">
      <c r="A26" s="0" t="n">
        <v>73</v>
      </c>
      <c r="B26" s="0" t="n">
        <v>17762573.927264</v>
      </c>
      <c r="C26" s="0" t="n">
        <v>17056342.7551645</v>
      </c>
      <c r="D26" s="0" t="n">
        <v>17791137.0432719</v>
      </c>
      <c r="E26" s="0" t="n">
        <v>17081993.379458</v>
      </c>
      <c r="F26" s="0" t="n">
        <v>13529465.6618185</v>
      </c>
      <c r="G26" s="0" t="n">
        <v>3526877.09334597</v>
      </c>
      <c r="H26" s="0" t="n">
        <v>13599693.0022311</v>
      </c>
      <c r="I26" s="0" t="n">
        <v>3482300.37722687</v>
      </c>
      <c r="J26" s="0" t="n">
        <v>319625.142060199</v>
      </c>
      <c r="K26" s="0" t="n">
        <v>310036.387798393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20124952.0989221</v>
      </c>
      <c r="C27" s="0" t="n">
        <v>19323152.538919</v>
      </c>
      <c r="D27" s="0" t="n">
        <v>20159022.3366872</v>
      </c>
      <c r="E27" s="0" t="n">
        <v>19353851.1110429</v>
      </c>
      <c r="F27" s="0" t="n">
        <v>15261234.5155144</v>
      </c>
      <c r="G27" s="0" t="n">
        <v>4061918.02340462</v>
      </c>
      <c r="H27" s="0" t="n">
        <v>15341436.0103509</v>
      </c>
      <c r="I27" s="0" t="n">
        <v>4012415.10069205</v>
      </c>
      <c r="J27" s="0" t="n">
        <v>379387.776519715</v>
      </c>
      <c r="K27" s="0" t="n">
        <v>368006.143224124</v>
      </c>
      <c r="L27" s="0" t="n">
        <v>3357103.02540405</v>
      </c>
      <c r="M27" s="0" t="n">
        <v>3167700.98731029</v>
      </c>
      <c r="N27" s="0" t="n">
        <v>3362655.32698683</v>
      </c>
      <c r="O27" s="0" t="n">
        <v>3172797.72546387</v>
      </c>
      <c r="P27" s="0" t="n">
        <v>63231.2960866192</v>
      </c>
      <c r="Q27" s="0" t="n">
        <v>61334.3572040206</v>
      </c>
    </row>
    <row r="28" customFormat="false" ht="12.8" hidden="false" customHeight="false" outlineLevel="0" collapsed="false">
      <c r="A28" s="0" t="n">
        <v>75</v>
      </c>
      <c r="B28" s="0" t="n">
        <v>19043668.0291264</v>
      </c>
      <c r="C28" s="0" t="n">
        <v>18282843.8314127</v>
      </c>
      <c r="D28" s="0" t="n">
        <v>19081220.8379371</v>
      </c>
      <c r="E28" s="0" t="n">
        <v>18317006.7605072</v>
      </c>
      <c r="F28" s="0" t="n">
        <v>14407056.8837046</v>
      </c>
      <c r="G28" s="0" t="n">
        <v>3875786.94770815</v>
      </c>
      <c r="H28" s="0" t="n">
        <v>14484169.4577079</v>
      </c>
      <c r="I28" s="0" t="n">
        <v>3832837.30279933</v>
      </c>
      <c r="J28" s="0" t="n">
        <v>384580.639637328</v>
      </c>
      <c r="K28" s="0" t="n">
        <v>373043.220448208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21463484.0439297</v>
      </c>
      <c r="C29" s="0" t="n">
        <v>20604855.7665194</v>
      </c>
      <c r="D29" s="0" t="n">
        <v>21508059.4924147</v>
      </c>
      <c r="E29" s="0" t="n">
        <v>20645499.0838976</v>
      </c>
      <c r="F29" s="0" t="n">
        <v>16196678.3482255</v>
      </c>
      <c r="G29" s="0" t="n">
        <v>4408177.41829393</v>
      </c>
      <c r="H29" s="0" t="n">
        <v>16284937.718886</v>
      </c>
      <c r="I29" s="0" t="n">
        <v>4360561.36501157</v>
      </c>
      <c r="J29" s="0" t="n">
        <v>465435.042980552</v>
      </c>
      <c r="K29" s="0" t="n">
        <v>451471.991691135</v>
      </c>
      <c r="L29" s="0" t="n">
        <v>3579220.85392722</v>
      </c>
      <c r="M29" s="0" t="n">
        <v>3376685.44382451</v>
      </c>
      <c r="N29" s="0" t="n">
        <v>3586542.57774391</v>
      </c>
      <c r="O29" s="0" t="n">
        <v>3383463.70986526</v>
      </c>
      <c r="P29" s="0" t="n">
        <v>77572.5071634253</v>
      </c>
      <c r="Q29" s="0" t="n">
        <v>75245.3319485225</v>
      </c>
    </row>
    <row r="30" customFormat="false" ht="12.8" hidden="false" customHeight="false" outlineLevel="0" collapsed="false">
      <c r="A30" s="0" t="n">
        <v>77</v>
      </c>
      <c r="B30" s="0" t="n">
        <v>20399518.9014032</v>
      </c>
      <c r="C30" s="0" t="n">
        <v>19581743.6999746</v>
      </c>
      <c r="D30" s="0" t="n">
        <v>20444755.2745843</v>
      </c>
      <c r="E30" s="0" t="n">
        <v>19623081.9792817</v>
      </c>
      <c r="F30" s="0" t="n">
        <v>15373090.2835904</v>
      </c>
      <c r="G30" s="0" t="n">
        <v>4208653.41638412</v>
      </c>
      <c r="H30" s="0" t="n">
        <v>15459292.590592</v>
      </c>
      <c r="I30" s="0" t="n">
        <v>4163789.38868972</v>
      </c>
      <c r="J30" s="0" t="n">
        <v>440585.621568254</v>
      </c>
      <c r="K30" s="0" t="n">
        <v>427368.052921206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22676613.3717603</v>
      </c>
      <c r="C31" s="0" t="n">
        <v>21765997.6747402</v>
      </c>
      <c r="D31" s="0" t="n">
        <v>22734408.9390802</v>
      </c>
      <c r="E31" s="0" t="n">
        <v>21819202.7617157</v>
      </c>
      <c r="F31" s="0" t="n">
        <v>17050356.036648</v>
      </c>
      <c r="G31" s="0" t="n">
        <v>4715641.63809222</v>
      </c>
      <c r="H31" s="0" t="n">
        <v>17147318.2362747</v>
      </c>
      <c r="I31" s="0" t="n">
        <v>4671884.52544099</v>
      </c>
      <c r="J31" s="0" t="n">
        <v>519641.041424199</v>
      </c>
      <c r="K31" s="0" t="n">
        <v>504051.810181473</v>
      </c>
      <c r="L31" s="0" t="n">
        <v>3781873.17583995</v>
      </c>
      <c r="M31" s="0" t="n">
        <v>3567255.38440993</v>
      </c>
      <c r="N31" s="0" t="n">
        <v>3791393.54121793</v>
      </c>
      <c r="O31" s="0" t="n">
        <v>3576095.81022351</v>
      </c>
      <c r="P31" s="0" t="n">
        <v>86606.8402373666</v>
      </c>
      <c r="Q31" s="0" t="n">
        <v>84008.6350302455</v>
      </c>
    </row>
    <row r="32" customFormat="false" ht="12.8" hidden="false" customHeight="false" outlineLevel="0" collapsed="false">
      <c r="A32" s="0" t="n">
        <v>79</v>
      </c>
      <c r="B32" s="0" t="n">
        <v>21649949.5587032</v>
      </c>
      <c r="C32" s="0" t="n">
        <v>20779516.3808321</v>
      </c>
      <c r="D32" s="0" t="n">
        <v>21705634.1429264</v>
      </c>
      <c r="E32" s="0" t="n">
        <v>20830792.4892043</v>
      </c>
      <c r="F32" s="0" t="n">
        <v>16231564.2873327</v>
      </c>
      <c r="G32" s="0" t="n">
        <v>4547952.09349933</v>
      </c>
      <c r="H32" s="0" t="n">
        <v>16324448.1080826</v>
      </c>
      <c r="I32" s="0" t="n">
        <v>4506344.3811217</v>
      </c>
      <c r="J32" s="0" t="n">
        <v>524709.523015101</v>
      </c>
      <c r="K32" s="0" t="n">
        <v>508968.237324648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23041641.1134098</v>
      </c>
      <c r="C33" s="0" t="n">
        <v>22114208.0866258</v>
      </c>
      <c r="D33" s="0" t="n">
        <v>23103270.5997886</v>
      </c>
      <c r="E33" s="0" t="n">
        <v>22171004.9324134</v>
      </c>
      <c r="F33" s="0" t="n">
        <v>17248732.7219416</v>
      </c>
      <c r="G33" s="0" t="n">
        <v>4865475.36468421</v>
      </c>
      <c r="H33" s="0" t="n">
        <v>17349920.8356784</v>
      </c>
      <c r="I33" s="0" t="n">
        <v>4821084.09673502</v>
      </c>
      <c r="J33" s="0" t="n">
        <v>564650.54862105</v>
      </c>
      <c r="K33" s="0" t="n">
        <v>547711.032162418</v>
      </c>
      <c r="L33" s="0" t="n">
        <v>3842466.89427237</v>
      </c>
      <c r="M33" s="0" t="n">
        <v>3623785.36268442</v>
      </c>
      <c r="N33" s="0" t="n">
        <v>3852625.43317345</v>
      </c>
      <c r="O33" s="0" t="n">
        <v>3633223.90764743</v>
      </c>
      <c r="P33" s="0" t="n">
        <v>94108.4247701749</v>
      </c>
      <c r="Q33" s="0" t="n">
        <v>91285.1720270697</v>
      </c>
    </row>
    <row r="34" customFormat="false" ht="12.8" hidden="false" customHeight="false" outlineLevel="0" collapsed="false">
      <c r="A34" s="0" t="n">
        <v>81</v>
      </c>
      <c r="B34" s="0" t="n">
        <v>22060084.2618374</v>
      </c>
      <c r="C34" s="0" t="n">
        <v>21170493.000757</v>
      </c>
      <c r="D34" s="0" t="n">
        <v>22119911.7599791</v>
      </c>
      <c r="E34" s="0" t="n">
        <v>21225656.2629448</v>
      </c>
      <c r="F34" s="0" t="n">
        <v>16446866.7989993</v>
      </c>
      <c r="G34" s="0" t="n">
        <v>4723626.2017577</v>
      </c>
      <c r="H34" s="0" t="n">
        <v>16544134.3814606</v>
      </c>
      <c r="I34" s="0" t="n">
        <v>4681521.88148416</v>
      </c>
      <c r="J34" s="0" t="n">
        <v>553672.352039627</v>
      </c>
      <c r="K34" s="0" t="n">
        <v>537062.181478438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23956054.4237995</v>
      </c>
      <c r="C35" s="0" t="n">
        <v>22988596.3273234</v>
      </c>
      <c r="D35" s="0" t="n">
        <v>24021335.6215499</v>
      </c>
      <c r="E35" s="0" t="n">
        <v>23048803.7050577</v>
      </c>
      <c r="F35" s="0" t="n">
        <v>17785858.9147963</v>
      </c>
      <c r="G35" s="0" t="n">
        <v>5202737.41252703</v>
      </c>
      <c r="H35" s="0" t="n">
        <v>17891438.793029</v>
      </c>
      <c r="I35" s="0" t="n">
        <v>5157364.91202869</v>
      </c>
      <c r="J35" s="0" t="n">
        <v>634251.742366558</v>
      </c>
      <c r="K35" s="0" t="n">
        <v>615224.190095561</v>
      </c>
      <c r="L35" s="0" t="n">
        <v>3994821.8485654</v>
      </c>
      <c r="M35" s="0" t="n">
        <v>3767117.50056242</v>
      </c>
      <c r="N35" s="0" t="n">
        <v>4005588.19835667</v>
      </c>
      <c r="O35" s="0" t="n">
        <v>3777126.59512532</v>
      </c>
      <c r="P35" s="0" t="n">
        <v>105708.62372776</v>
      </c>
      <c r="Q35" s="0" t="n">
        <v>102537.365015927</v>
      </c>
    </row>
    <row r="36" customFormat="false" ht="12.8" hidden="false" customHeight="false" outlineLevel="0" collapsed="false">
      <c r="A36" s="0" t="n">
        <v>83</v>
      </c>
      <c r="B36" s="0" t="n">
        <v>23049231.3827782</v>
      </c>
      <c r="C36" s="0" t="n">
        <v>22117283.4192211</v>
      </c>
      <c r="D36" s="0" t="n">
        <v>23116724.5684107</v>
      </c>
      <c r="E36" s="0" t="n">
        <v>22179723.6324415</v>
      </c>
      <c r="F36" s="0" t="n">
        <v>17028377.4809484</v>
      </c>
      <c r="G36" s="0" t="n">
        <v>5088905.93827271</v>
      </c>
      <c r="H36" s="0" t="n">
        <v>17130908.7644635</v>
      </c>
      <c r="I36" s="0" t="n">
        <v>5048814.86797795</v>
      </c>
      <c r="J36" s="0" t="n">
        <v>622644.596813431</v>
      </c>
      <c r="K36" s="0" t="n">
        <v>603965.258909028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24805296.0253445</v>
      </c>
      <c r="C37" s="0" t="n">
        <v>23801372.7281334</v>
      </c>
      <c r="D37" s="0" t="n">
        <v>24878546.8945093</v>
      </c>
      <c r="E37" s="0" t="n">
        <v>23869151.4719042</v>
      </c>
      <c r="F37" s="0" t="n">
        <v>18245806.6154062</v>
      </c>
      <c r="G37" s="0" t="n">
        <v>5555566.11272722</v>
      </c>
      <c r="H37" s="0" t="n">
        <v>18356620.8631951</v>
      </c>
      <c r="I37" s="0" t="n">
        <v>5512530.60870916</v>
      </c>
      <c r="J37" s="0" t="n">
        <v>699892.590726326</v>
      </c>
      <c r="K37" s="0" t="n">
        <v>678895.813004536</v>
      </c>
      <c r="L37" s="0" t="n">
        <v>4137054.07901785</v>
      </c>
      <c r="M37" s="0" t="n">
        <v>3900864.23209858</v>
      </c>
      <c r="N37" s="0" t="n">
        <v>4149165.68475797</v>
      </c>
      <c r="O37" s="0" t="n">
        <v>3912154.3094092</v>
      </c>
      <c r="P37" s="0" t="n">
        <v>116648.765121054</v>
      </c>
      <c r="Q37" s="0" t="n">
        <v>113149.302167423</v>
      </c>
    </row>
    <row r="38" customFormat="false" ht="12.8" hidden="false" customHeight="false" outlineLevel="0" collapsed="false">
      <c r="A38" s="0" t="n">
        <v>85</v>
      </c>
      <c r="B38" s="0" t="n">
        <v>24155387.05621</v>
      </c>
      <c r="C38" s="0" t="n">
        <v>23175547.6733655</v>
      </c>
      <c r="D38" s="0" t="n">
        <v>24227763.8817092</v>
      </c>
      <c r="E38" s="0" t="n">
        <v>23242539.8229124</v>
      </c>
      <c r="F38" s="0" t="n">
        <v>17688288.4778362</v>
      </c>
      <c r="G38" s="0" t="n">
        <v>5487259.19552929</v>
      </c>
      <c r="H38" s="0" t="n">
        <v>17796917.3999512</v>
      </c>
      <c r="I38" s="0" t="n">
        <v>5445622.42296121</v>
      </c>
      <c r="J38" s="0" t="n">
        <v>695084.58120505</v>
      </c>
      <c r="K38" s="0" t="n">
        <v>674232.043768898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25986475.0064484</v>
      </c>
      <c r="C39" s="0" t="n">
        <v>24930231.7717893</v>
      </c>
      <c r="D39" s="0" t="n">
        <v>26068966.5420373</v>
      </c>
      <c r="E39" s="0" t="n">
        <v>25006736.4903824</v>
      </c>
      <c r="F39" s="0" t="n">
        <v>19002530.3692069</v>
      </c>
      <c r="G39" s="0" t="n">
        <v>5927701.40258234</v>
      </c>
      <c r="H39" s="0" t="n">
        <v>19121081.3443855</v>
      </c>
      <c r="I39" s="0" t="n">
        <v>5885655.14599686</v>
      </c>
      <c r="J39" s="0" t="n">
        <v>768458.359765939</v>
      </c>
      <c r="K39" s="0" t="n">
        <v>745404.608972961</v>
      </c>
      <c r="L39" s="0" t="n">
        <v>4333540.79182326</v>
      </c>
      <c r="M39" s="0" t="n">
        <v>4085388.29012745</v>
      </c>
      <c r="N39" s="0" t="n">
        <v>4347202.94816441</v>
      </c>
      <c r="O39" s="0" t="n">
        <v>4098145.98013785</v>
      </c>
      <c r="P39" s="0" t="n">
        <v>128076.393294323</v>
      </c>
      <c r="Q39" s="0" t="n">
        <v>124234.101495493</v>
      </c>
    </row>
    <row r="40" customFormat="false" ht="12.8" hidden="false" customHeight="false" outlineLevel="0" collapsed="false">
      <c r="A40" s="0" t="n">
        <v>87</v>
      </c>
      <c r="B40" s="0" t="n">
        <v>25319018.198981</v>
      </c>
      <c r="C40" s="0" t="n">
        <v>24287814.4156414</v>
      </c>
      <c r="D40" s="0" t="n">
        <v>25410225.8058245</v>
      </c>
      <c r="E40" s="0" t="n">
        <v>24372748.1608335</v>
      </c>
      <c r="F40" s="0" t="n">
        <v>18470667.4652949</v>
      </c>
      <c r="G40" s="0" t="n">
        <v>5817146.9503465</v>
      </c>
      <c r="H40" s="0" t="n">
        <v>18587514.366184</v>
      </c>
      <c r="I40" s="0" t="n">
        <v>5785233.79464947</v>
      </c>
      <c r="J40" s="0" t="n">
        <v>765749.953407167</v>
      </c>
      <c r="K40" s="0" t="n">
        <v>742777.454804951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26844232.3465012</v>
      </c>
      <c r="C41" s="0" t="n">
        <v>25750287.3489735</v>
      </c>
      <c r="D41" s="0" t="n">
        <v>26941670.6217885</v>
      </c>
      <c r="E41" s="0" t="n">
        <v>25841033.6735878</v>
      </c>
      <c r="F41" s="0" t="n">
        <v>19560566.6151345</v>
      </c>
      <c r="G41" s="0" t="n">
        <v>6189720.73383894</v>
      </c>
      <c r="H41" s="0" t="n">
        <v>19684988.1544185</v>
      </c>
      <c r="I41" s="0" t="n">
        <v>6156045.51916933</v>
      </c>
      <c r="J41" s="0" t="n">
        <v>879404.039558645</v>
      </c>
      <c r="K41" s="0" t="n">
        <v>853021.918371886</v>
      </c>
      <c r="L41" s="0" t="n">
        <v>4476620.21308676</v>
      </c>
      <c r="M41" s="0" t="n">
        <v>4220262.42906367</v>
      </c>
      <c r="N41" s="0" t="n">
        <v>4492770.29055377</v>
      </c>
      <c r="O41" s="0" t="n">
        <v>4235355.9432234</v>
      </c>
      <c r="P41" s="0" t="n">
        <v>146567.339926441</v>
      </c>
      <c r="Q41" s="0" t="n">
        <v>142170.319728648</v>
      </c>
    </row>
    <row r="42" customFormat="false" ht="12.8" hidden="false" customHeight="false" outlineLevel="0" collapsed="false">
      <c r="A42" s="0" t="n">
        <v>89</v>
      </c>
      <c r="B42" s="0" t="n">
        <v>26386436.3675376</v>
      </c>
      <c r="C42" s="0" t="n">
        <v>25309369.3706697</v>
      </c>
      <c r="D42" s="0" t="n">
        <v>26482431.8801969</v>
      </c>
      <c r="E42" s="0" t="n">
        <v>25398778.4938886</v>
      </c>
      <c r="F42" s="0" t="n">
        <v>19171180.4745692</v>
      </c>
      <c r="G42" s="0" t="n">
        <v>6138188.89610051</v>
      </c>
      <c r="H42" s="0" t="n">
        <v>19293508.3846744</v>
      </c>
      <c r="I42" s="0" t="n">
        <v>6105270.10921419</v>
      </c>
      <c r="J42" s="0" t="n">
        <v>939664.398615195</v>
      </c>
      <c r="K42" s="0" t="n">
        <v>911474.46665674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27987672.5669816</v>
      </c>
      <c r="C43" s="0" t="n">
        <v>26844547.1234441</v>
      </c>
      <c r="D43" s="0" t="n">
        <v>28089109.7803863</v>
      </c>
      <c r="E43" s="0" t="n">
        <v>26939024.6892255</v>
      </c>
      <c r="F43" s="0" t="n">
        <v>20328131.7978297</v>
      </c>
      <c r="G43" s="0" t="n">
        <v>6516415.32561444</v>
      </c>
      <c r="H43" s="0" t="n">
        <v>20457390.0566815</v>
      </c>
      <c r="I43" s="0" t="n">
        <v>6481634.63254398</v>
      </c>
      <c r="J43" s="0" t="n">
        <v>1096212.60505089</v>
      </c>
      <c r="K43" s="0" t="n">
        <v>1063326.22689936</v>
      </c>
      <c r="L43" s="0" t="n">
        <v>4667616.00398716</v>
      </c>
      <c r="M43" s="0" t="n">
        <v>4401153.92646267</v>
      </c>
      <c r="N43" s="0" t="n">
        <v>4684429.62871401</v>
      </c>
      <c r="O43" s="0" t="n">
        <v>4416868.33272923</v>
      </c>
      <c r="P43" s="0" t="n">
        <v>182702.100841814</v>
      </c>
      <c r="Q43" s="0" t="n">
        <v>177221.03781656</v>
      </c>
    </row>
    <row r="44" customFormat="false" ht="12.8" hidden="false" customHeight="false" outlineLevel="0" collapsed="false">
      <c r="A44" s="0" t="n">
        <v>91</v>
      </c>
      <c r="B44" s="0" t="n">
        <v>27557002.9554567</v>
      </c>
      <c r="C44" s="0" t="n">
        <v>26430366.7750065</v>
      </c>
      <c r="D44" s="0" t="n">
        <v>27657266.7378522</v>
      </c>
      <c r="E44" s="0" t="n">
        <v>26523758.2204379</v>
      </c>
      <c r="F44" s="0" t="n">
        <v>19955296.684821</v>
      </c>
      <c r="G44" s="0" t="n">
        <v>6475070.0901855</v>
      </c>
      <c r="H44" s="0" t="n">
        <v>20082795.6487601</v>
      </c>
      <c r="I44" s="0" t="n">
        <v>6440962.57167779</v>
      </c>
      <c r="J44" s="0" t="n">
        <v>1146904.80265846</v>
      </c>
      <c r="K44" s="0" t="n">
        <v>1112497.6585787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29186807.2815878</v>
      </c>
      <c r="C45" s="0" t="n">
        <v>27991125.2623409</v>
      </c>
      <c r="D45" s="0" t="n">
        <v>29292635.0956501</v>
      </c>
      <c r="E45" s="0" t="n">
        <v>28089715.3920578</v>
      </c>
      <c r="F45" s="0" t="n">
        <v>21074855.4304266</v>
      </c>
      <c r="G45" s="0" t="n">
        <v>6916269.8319143</v>
      </c>
      <c r="H45" s="0" t="n">
        <v>21208893.5093801</v>
      </c>
      <c r="I45" s="0" t="n">
        <v>6880821.88267772</v>
      </c>
      <c r="J45" s="0" t="n">
        <v>1298740.48272534</v>
      </c>
      <c r="K45" s="0" t="n">
        <v>1259778.26824358</v>
      </c>
      <c r="L45" s="0" t="n">
        <v>4866699.61501764</v>
      </c>
      <c r="M45" s="0" t="n">
        <v>4589273.99817289</v>
      </c>
      <c r="N45" s="0" t="n">
        <v>4884244.27633212</v>
      </c>
      <c r="O45" s="0" t="n">
        <v>4605674.85262064</v>
      </c>
      <c r="P45" s="0" t="n">
        <v>216456.74712089</v>
      </c>
      <c r="Q45" s="0" t="n">
        <v>209963.044707263</v>
      </c>
    </row>
    <row r="46" customFormat="false" ht="12.8" hidden="false" customHeight="false" outlineLevel="0" collapsed="false">
      <c r="A46" s="0" t="n">
        <v>93</v>
      </c>
      <c r="B46" s="0" t="n">
        <v>29026102.8131965</v>
      </c>
      <c r="C46" s="0" t="n">
        <v>27835856.379481</v>
      </c>
      <c r="D46" s="0" t="n">
        <v>29132827.4806569</v>
      </c>
      <c r="E46" s="0" t="n">
        <v>27935299.7681</v>
      </c>
      <c r="F46" s="0" t="n">
        <v>20944111.8186679</v>
      </c>
      <c r="G46" s="0" t="n">
        <v>6891744.56081302</v>
      </c>
      <c r="H46" s="0" t="n">
        <v>21078604.6470673</v>
      </c>
      <c r="I46" s="0" t="n">
        <v>6856695.12103265</v>
      </c>
      <c r="J46" s="0" t="n">
        <v>1377856.8763803</v>
      </c>
      <c r="K46" s="0" t="n">
        <v>1336521.17008889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30544112.052139</v>
      </c>
      <c r="C47" s="0" t="n">
        <v>29290355.4865308</v>
      </c>
      <c r="D47" s="0" t="n">
        <v>30670102.6410285</v>
      </c>
      <c r="E47" s="0" t="n">
        <v>29408208.5816508</v>
      </c>
      <c r="F47" s="0" t="n">
        <v>22012079.3123157</v>
      </c>
      <c r="G47" s="0" t="n">
        <v>7278276.17421514</v>
      </c>
      <c r="H47" s="0" t="n">
        <v>22152981.3817494</v>
      </c>
      <c r="I47" s="0" t="n">
        <v>7255227.19990134</v>
      </c>
      <c r="J47" s="0" t="n">
        <v>1558226.46843663</v>
      </c>
      <c r="K47" s="0" t="n">
        <v>1511479.67438353</v>
      </c>
      <c r="L47" s="0" t="n">
        <v>5090721.38099647</v>
      </c>
      <c r="M47" s="0" t="n">
        <v>4800763.8424096</v>
      </c>
      <c r="N47" s="0" t="n">
        <v>5111640.11562346</v>
      </c>
      <c r="O47" s="0" t="n">
        <v>4820349.49854065</v>
      </c>
      <c r="P47" s="0" t="n">
        <v>259704.411406106</v>
      </c>
      <c r="Q47" s="0" t="n">
        <v>251913.279063922</v>
      </c>
    </row>
    <row r="48" customFormat="false" ht="12.8" hidden="false" customHeight="false" outlineLevel="0" collapsed="false">
      <c r="A48" s="0" t="n">
        <v>95</v>
      </c>
      <c r="B48" s="0" t="n">
        <v>30416245.8893105</v>
      </c>
      <c r="C48" s="0" t="n">
        <v>29166607.9274031</v>
      </c>
      <c r="D48" s="0" t="n">
        <v>30541380.1899226</v>
      </c>
      <c r="E48" s="0" t="n">
        <v>29283662.8662433</v>
      </c>
      <c r="F48" s="0" t="n">
        <v>21906139.4655887</v>
      </c>
      <c r="G48" s="0" t="n">
        <v>7260468.46181439</v>
      </c>
      <c r="H48" s="0" t="n">
        <v>22045992.6921605</v>
      </c>
      <c r="I48" s="0" t="n">
        <v>7237670.17408287</v>
      </c>
      <c r="J48" s="0" t="n">
        <v>1645276.9995249</v>
      </c>
      <c r="K48" s="0" t="n">
        <v>1595918.68953915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31244075.2739824</v>
      </c>
      <c r="C49" s="0" t="n">
        <v>29958766.3287598</v>
      </c>
      <c r="D49" s="0" t="n">
        <v>31373828.4355659</v>
      </c>
      <c r="E49" s="0" t="n">
        <v>30080148.0926636</v>
      </c>
      <c r="F49" s="0" t="n">
        <v>22449391.6632335</v>
      </c>
      <c r="G49" s="0" t="n">
        <v>7509374.66552631</v>
      </c>
      <c r="H49" s="0" t="n">
        <v>22594166.4848263</v>
      </c>
      <c r="I49" s="0" t="n">
        <v>7485981.60783731</v>
      </c>
      <c r="J49" s="0" t="n">
        <v>1725322.96112404</v>
      </c>
      <c r="K49" s="0" t="n">
        <v>1673563.27229032</v>
      </c>
      <c r="L49" s="0" t="n">
        <v>5207060.51900374</v>
      </c>
      <c r="M49" s="0" t="n">
        <v>4910984.65255378</v>
      </c>
      <c r="N49" s="0" t="n">
        <v>5228605.32558766</v>
      </c>
      <c r="O49" s="0" t="n">
        <v>4931157.85087904</v>
      </c>
      <c r="P49" s="0" t="n">
        <v>287553.826854007</v>
      </c>
      <c r="Q49" s="0" t="n">
        <v>278927.212048387</v>
      </c>
    </row>
    <row r="50" customFormat="false" ht="12.8" hidden="false" customHeight="false" outlineLevel="0" collapsed="false">
      <c r="A50" s="0" t="n">
        <v>97</v>
      </c>
      <c r="B50" s="0" t="n">
        <v>31086662.201839</v>
      </c>
      <c r="C50" s="0" t="n">
        <v>29806553.9243239</v>
      </c>
      <c r="D50" s="0" t="n">
        <v>31216753.1363225</v>
      </c>
      <c r="E50" s="0" t="n">
        <v>29928271.2852707</v>
      </c>
      <c r="F50" s="0" t="n">
        <v>22303724.6273338</v>
      </c>
      <c r="G50" s="0" t="n">
        <v>7502829.29699006</v>
      </c>
      <c r="H50" s="0" t="n">
        <v>22448223.7507668</v>
      </c>
      <c r="I50" s="0" t="n">
        <v>7480047.53450387</v>
      </c>
      <c r="J50" s="0" t="n">
        <v>1793486.39448294</v>
      </c>
      <c r="K50" s="0" t="n">
        <v>1739681.80264845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31763421.6225845</v>
      </c>
      <c r="C51" s="0" t="n">
        <v>30454288.7875264</v>
      </c>
      <c r="D51" s="0" t="n">
        <v>31897315.5584005</v>
      </c>
      <c r="E51" s="0" t="n">
        <v>30579599.7689422</v>
      </c>
      <c r="F51" s="0" t="n">
        <v>22695587.0175971</v>
      </c>
      <c r="G51" s="0" t="n">
        <v>7758701.76992931</v>
      </c>
      <c r="H51" s="0" t="n">
        <v>22843189.4079504</v>
      </c>
      <c r="I51" s="0" t="n">
        <v>7736410.36099176</v>
      </c>
      <c r="J51" s="0" t="n">
        <v>1905710.52090304</v>
      </c>
      <c r="K51" s="0" t="n">
        <v>1848539.20527594</v>
      </c>
      <c r="L51" s="0" t="n">
        <v>5292050.66706102</v>
      </c>
      <c r="M51" s="0" t="n">
        <v>4991510.2015379</v>
      </c>
      <c r="N51" s="0" t="n">
        <v>5314292.42003712</v>
      </c>
      <c r="O51" s="0" t="n">
        <v>5012344.93156104</v>
      </c>
      <c r="P51" s="0" t="n">
        <v>317618.420150506</v>
      </c>
      <c r="Q51" s="0" t="n">
        <v>308089.867545991</v>
      </c>
    </row>
    <row r="52" customFormat="false" ht="12.8" hidden="false" customHeight="false" outlineLevel="0" collapsed="false">
      <c r="A52" s="0" t="n">
        <v>99</v>
      </c>
      <c r="B52" s="0" t="n">
        <v>31565715.9222713</v>
      </c>
      <c r="C52" s="0" t="n">
        <v>30263631.4858936</v>
      </c>
      <c r="D52" s="0" t="n">
        <v>31700533.494296</v>
      </c>
      <c r="E52" s="0" t="n">
        <v>30389836.679455</v>
      </c>
      <c r="F52" s="0" t="n">
        <v>22543612.0322218</v>
      </c>
      <c r="G52" s="0" t="n">
        <v>7720019.45367182</v>
      </c>
      <c r="H52" s="0" t="n">
        <v>22691234.6260115</v>
      </c>
      <c r="I52" s="0" t="n">
        <v>7698602.05344346</v>
      </c>
      <c r="J52" s="0" t="n">
        <v>1996625.13636054</v>
      </c>
      <c r="K52" s="0" t="n">
        <v>1936726.38226972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32302214.3344816</v>
      </c>
      <c r="C53" s="0" t="n">
        <v>30968582.6138178</v>
      </c>
      <c r="D53" s="0" t="n">
        <v>32438991.1245775</v>
      </c>
      <c r="E53" s="0" t="n">
        <v>31096619.7011626</v>
      </c>
      <c r="F53" s="0" t="n">
        <v>23058845.2847554</v>
      </c>
      <c r="G53" s="0" t="n">
        <v>7909737.3290624</v>
      </c>
      <c r="H53" s="0" t="n">
        <v>23208701.3111715</v>
      </c>
      <c r="I53" s="0" t="n">
        <v>7887918.38999111</v>
      </c>
      <c r="J53" s="0" t="n">
        <v>2149798.14062657</v>
      </c>
      <c r="K53" s="0" t="n">
        <v>2085304.19640777</v>
      </c>
      <c r="L53" s="0" t="n">
        <v>5380119.96118375</v>
      </c>
      <c r="M53" s="0" t="n">
        <v>5074949.89943905</v>
      </c>
      <c r="N53" s="0" t="n">
        <v>5402845.32949925</v>
      </c>
      <c r="O53" s="0" t="n">
        <v>5096242.25713078</v>
      </c>
      <c r="P53" s="0" t="n">
        <v>358299.690104428</v>
      </c>
      <c r="Q53" s="0" t="n">
        <v>347550.699401295</v>
      </c>
    </row>
    <row r="54" customFormat="false" ht="12.8" hidden="false" customHeight="false" outlineLevel="0" collapsed="false">
      <c r="A54" s="0" t="n">
        <v>101</v>
      </c>
      <c r="B54" s="0" t="n">
        <v>32229420.8468236</v>
      </c>
      <c r="C54" s="0" t="n">
        <v>30897849.6511846</v>
      </c>
      <c r="D54" s="0" t="n">
        <v>32373310.3802447</v>
      </c>
      <c r="E54" s="0" t="n">
        <v>31032794.8396014</v>
      </c>
      <c r="F54" s="0" t="n">
        <v>22999146.8951824</v>
      </c>
      <c r="G54" s="0" t="n">
        <v>7898702.75600223</v>
      </c>
      <c r="H54" s="0" t="n">
        <v>23148847.3737534</v>
      </c>
      <c r="I54" s="0" t="n">
        <v>7883947.46584798</v>
      </c>
      <c r="J54" s="0" t="n">
        <v>2228782.36251922</v>
      </c>
      <c r="K54" s="0" t="n">
        <v>2161918.89164364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32969027.672839</v>
      </c>
      <c r="C55" s="0" t="n">
        <v>31605991.0883011</v>
      </c>
      <c r="D55" s="0" t="n">
        <v>33116875.3122318</v>
      </c>
      <c r="E55" s="0" t="n">
        <v>31744676.9323992</v>
      </c>
      <c r="F55" s="0" t="n">
        <v>23482347.3169015</v>
      </c>
      <c r="G55" s="0" t="n">
        <v>8123643.77139967</v>
      </c>
      <c r="H55" s="0" t="n">
        <v>23635224.3232981</v>
      </c>
      <c r="I55" s="0" t="n">
        <v>8109452.60910107</v>
      </c>
      <c r="J55" s="0" t="n">
        <v>2373389.86588753</v>
      </c>
      <c r="K55" s="0" t="n">
        <v>2302188.16991091</v>
      </c>
      <c r="L55" s="0" t="n">
        <v>5489318.69970163</v>
      </c>
      <c r="M55" s="0" t="n">
        <v>5178356.85664896</v>
      </c>
      <c r="N55" s="0" t="n">
        <v>5513932.38848722</v>
      </c>
      <c r="O55" s="0" t="n">
        <v>5201465.71861983</v>
      </c>
      <c r="P55" s="0" t="n">
        <v>395564.977647922</v>
      </c>
      <c r="Q55" s="0" t="n">
        <v>383698.028318484</v>
      </c>
    </row>
    <row r="56" customFormat="false" ht="12.8" hidden="false" customHeight="false" outlineLevel="0" collapsed="false">
      <c r="A56" s="0" t="n">
        <v>103</v>
      </c>
      <c r="B56" s="0" t="n">
        <v>32749597.8535374</v>
      </c>
      <c r="C56" s="0" t="n">
        <v>31396137.514779</v>
      </c>
      <c r="D56" s="0" t="n">
        <v>32898025.0029284</v>
      </c>
      <c r="E56" s="0" t="n">
        <v>31535377.1676428</v>
      </c>
      <c r="F56" s="0" t="n">
        <v>23334823.438289</v>
      </c>
      <c r="G56" s="0" t="n">
        <v>8061314.07648999</v>
      </c>
      <c r="H56" s="0" t="n">
        <v>23487925.5648628</v>
      </c>
      <c r="I56" s="0" t="n">
        <v>8047451.60277998</v>
      </c>
      <c r="J56" s="0" t="n">
        <v>2402571.24050385</v>
      </c>
      <c r="K56" s="0" t="n">
        <v>2330494.10328873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33391026.8360149</v>
      </c>
      <c r="C57" s="0" t="n">
        <v>32010321.348821</v>
      </c>
      <c r="D57" s="0" t="n">
        <v>33542391.8046929</v>
      </c>
      <c r="E57" s="0" t="n">
        <v>32152342.4964999</v>
      </c>
      <c r="F57" s="0" t="n">
        <v>23780990.3171447</v>
      </c>
      <c r="G57" s="0" t="n">
        <v>8229331.03167632</v>
      </c>
      <c r="H57" s="0" t="n">
        <v>23936310.1885421</v>
      </c>
      <c r="I57" s="0" t="n">
        <v>8216032.30795787</v>
      </c>
      <c r="J57" s="0" t="n">
        <v>2532491.13845235</v>
      </c>
      <c r="K57" s="0" t="n">
        <v>2456516.40429878</v>
      </c>
      <c r="L57" s="0" t="n">
        <v>5562186.95642303</v>
      </c>
      <c r="M57" s="0" t="n">
        <v>5248183.84541033</v>
      </c>
      <c r="N57" s="0" t="n">
        <v>5587392.24035232</v>
      </c>
      <c r="O57" s="0" t="n">
        <v>5271854.00727759</v>
      </c>
      <c r="P57" s="0" t="n">
        <v>422081.856408725</v>
      </c>
      <c r="Q57" s="0" t="n">
        <v>409419.400716463</v>
      </c>
    </row>
    <row r="58" customFormat="false" ht="12.8" hidden="false" customHeight="false" outlineLevel="0" collapsed="false">
      <c r="A58" s="0" t="n">
        <v>105</v>
      </c>
      <c r="B58" s="0" t="n">
        <v>33413710.0174394</v>
      </c>
      <c r="C58" s="0" t="n">
        <v>32032285.2405419</v>
      </c>
      <c r="D58" s="0" t="n">
        <v>33565058.8746961</v>
      </c>
      <c r="E58" s="0" t="n">
        <v>32174293.1931733</v>
      </c>
      <c r="F58" s="0" t="n">
        <v>23757378.8962918</v>
      </c>
      <c r="G58" s="0" t="n">
        <v>8274906.34425011</v>
      </c>
      <c r="H58" s="0" t="n">
        <v>23912586.5602461</v>
      </c>
      <c r="I58" s="0" t="n">
        <v>8261706.63292722</v>
      </c>
      <c r="J58" s="0" t="n">
        <v>2659402.5254269</v>
      </c>
      <c r="K58" s="0" t="n">
        <v>2579620.44966409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34057692.7962781</v>
      </c>
      <c r="C59" s="0" t="n">
        <v>32649207.6910895</v>
      </c>
      <c r="D59" s="0" t="n">
        <v>34215572.607372</v>
      </c>
      <c r="E59" s="0" t="n">
        <v>32797442.1327719</v>
      </c>
      <c r="F59" s="0" t="n">
        <v>24181877.8772778</v>
      </c>
      <c r="G59" s="0" t="n">
        <v>8467329.81381168</v>
      </c>
      <c r="H59" s="0" t="n">
        <v>24339375.3254071</v>
      </c>
      <c r="I59" s="0" t="n">
        <v>8458066.8073648</v>
      </c>
      <c r="J59" s="0" t="n">
        <v>2761325.79893727</v>
      </c>
      <c r="K59" s="0" t="n">
        <v>2678486.02496916</v>
      </c>
      <c r="L59" s="0" t="n">
        <v>5671180.15750893</v>
      </c>
      <c r="M59" s="0" t="n">
        <v>5351254.56113586</v>
      </c>
      <c r="N59" s="0" t="n">
        <v>5697470.40637755</v>
      </c>
      <c r="O59" s="0" t="n">
        <v>5375943.76382963</v>
      </c>
      <c r="P59" s="0" t="n">
        <v>460220.966489546</v>
      </c>
      <c r="Q59" s="0" t="n">
        <v>446414.337494859</v>
      </c>
    </row>
    <row r="60" customFormat="false" ht="12.8" hidden="false" customHeight="false" outlineLevel="0" collapsed="false">
      <c r="A60" s="0" t="n">
        <v>107</v>
      </c>
      <c r="B60" s="0" t="n">
        <v>33927605.208674</v>
      </c>
      <c r="C60" s="0" t="n">
        <v>32523426.0017663</v>
      </c>
      <c r="D60" s="0" t="n">
        <v>34083483.9950053</v>
      </c>
      <c r="E60" s="0" t="n">
        <v>32669780.7585388</v>
      </c>
      <c r="F60" s="0" t="n">
        <v>24058950.1719067</v>
      </c>
      <c r="G60" s="0" t="n">
        <v>8464475.82985957</v>
      </c>
      <c r="H60" s="0" t="n">
        <v>24214499.3205495</v>
      </c>
      <c r="I60" s="0" t="n">
        <v>8455281.43798933</v>
      </c>
      <c r="J60" s="0" t="n">
        <v>2810060.26375525</v>
      </c>
      <c r="K60" s="0" t="n">
        <v>2725758.45584259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34566936.9474568</v>
      </c>
      <c r="C61" s="0" t="n">
        <v>33135839.562037</v>
      </c>
      <c r="D61" s="0" t="n">
        <v>34725919.1415318</v>
      </c>
      <c r="E61" s="0" t="n">
        <v>33285129.4083263</v>
      </c>
      <c r="F61" s="0" t="n">
        <v>24442185.589968</v>
      </c>
      <c r="G61" s="0" t="n">
        <v>8693653.97206899</v>
      </c>
      <c r="H61" s="0" t="n">
        <v>24600152.2762069</v>
      </c>
      <c r="I61" s="0" t="n">
        <v>8684977.13211941</v>
      </c>
      <c r="J61" s="0" t="n">
        <v>2925784.86155918</v>
      </c>
      <c r="K61" s="0" t="n">
        <v>2838011.31571241</v>
      </c>
      <c r="L61" s="0" t="n">
        <v>5754768.43780707</v>
      </c>
      <c r="M61" s="0" t="n">
        <v>5430625.63754587</v>
      </c>
      <c r="N61" s="0" t="n">
        <v>5781245.88381491</v>
      </c>
      <c r="O61" s="0" t="n">
        <v>5455494.15664839</v>
      </c>
      <c r="P61" s="0" t="n">
        <v>487630.810259864</v>
      </c>
      <c r="Q61" s="0" t="n">
        <v>473001.885952068</v>
      </c>
    </row>
    <row r="62" customFormat="false" ht="12.8" hidden="false" customHeight="false" outlineLevel="0" collapsed="false">
      <c r="A62" s="0" t="n">
        <v>109</v>
      </c>
      <c r="B62" s="0" t="n">
        <v>34382856.3841132</v>
      </c>
      <c r="C62" s="0" t="n">
        <v>32958783.8986062</v>
      </c>
      <c r="D62" s="0" t="n">
        <v>34539468.527828</v>
      </c>
      <c r="E62" s="0" t="n">
        <v>33105847.039842</v>
      </c>
      <c r="F62" s="0" t="n">
        <v>24277619.9693797</v>
      </c>
      <c r="G62" s="0" t="n">
        <v>8681163.92922648</v>
      </c>
      <c r="H62" s="0" t="n">
        <v>24433295.3515238</v>
      </c>
      <c r="I62" s="0" t="n">
        <v>8672551.68831812</v>
      </c>
      <c r="J62" s="0" t="n">
        <v>2985780.54694427</v>
      </c>
      <c r="K62" s="0" t="n">
        <v>2896207.13053595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35264140.8603471</v>
      </c>
      <c r="C63" s="0" t="n">
        <v>33802776.2817888</v>
      </c>
      <c r="D63" s="0" t="n">
        <v>35424913.1830683</v>
      </c>
      <c r="E63" s="0" t="n">
        <v>33953766.7236751</v>
      </c>
      <c r="F63" s="0" t="n">
        <v>24881507.0676557</v>
      </c>
      <c r="G63" s="0" t="n">
        <v>8921269.21413303</v>
      </c>
      <c r="H63" s="0" t="n">
        <v>25040652.2187264</v>
      </c>
      <c r="I63" s="0" t="n">
        <v>8913114.50494869</v>
      </c>
      <c r="J63" s="0" t="n">
        <v>3125467.91694639</v>
      </c>
      <c r="K63" s="0" t="n">
        <v>3031703.879438</v>
      </c>
      <c r="L63" s="0" t="n">
        <v>5868450.5196261</v>
      </c>
      <c r="M63" s="0" t="n">
        <v>5537629.90986294</v>
      </c>
      <c r="N63" s="0" t="n">
        <v>5895229.57605326</v>
      </c>
      <c r="O63" s="0" t="n">
        <v>5562785.01355155</v>
      </c>
      <c r="P63" s="0" t="n">
        <v>520911.319491065</v>
      </c>
      <c r="Q63" s="0" t="n">
        <v>505283.979906333</v>
      </c>
    </row>
    <row r="64" customFormat="false" ht="12.8" hidden="false" customHeight="false" outlineLevel="0" collapsed="false">
      <c r="A64" s="0" t="n">
        <v>111</v>
      </c>
      <c r="B64" s="0" t="n">
        <v>35142030.5624113</v>
      </c>
      <c r="C64" s="0" t="n">
        <v>33684795.5256055</v>
      </c>
      <c r="D64" s="0" t="n">
        <v>35300255.2113869</v>
      </c>
      <c r="E64" s="0" t="n">
        <v>33833392.2947351</v>
      </c>
      <c r="F64" s="0" t="n">
        <v>24784066.5195098</v>
      </c>
      <c r="G64" s="0" t="n">
        <v>8900729.00609573</v>
      </c>
      <c r="H64" s="0" t="n">
        <v>24940757.5925705</v>
      </c>
      <c r="I64" s="0" t="n">
        <v>8892634.70216459</v>
      </c>
      <c r="J64" s="0" t="n">
        <v>3171976.21955157</v>
      </c>
      <c r="K64" s="0" t="n">
        <v>3076816.93296503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35670952.6658601</v>
      </c>
      <c r="C65" s="0" t="n">
        <v>34192832.6634793</v>
      </c>
      <c r="D65" s="0" t="n">
        <v>35831904.2184254</v>
      </c>
      <c r="E65" s="0" t="n">
        <v>34343992.2127263</v>
      </c>
      <c r="F65" s="0" t="n">
        <v>25200833.7535782</v>
      </c>
      <c r="G65" s="0" t="n">
        <v>8991998.90990116</v>
      </c>
      <c r="H65" s="0" t="n">
        <v>25360222.4566527</v>
      </c>
      <c r="I65" s="0" t="n">
        <v>8983769.7560736</v>
      </c>
      <c r="J65" s="0" t="n">
        <v>3258781.9214867</v>
      </c>
      <c r="K65" s="0" t="n">
        <v>3161018.4638421</v>
      </c>
      <c r="L65" s="0" t="n">
        <v>5935478.09191037</v>
      </c>
      <c r="M65" s="0" t="n">
        <v>5601359.60211959</v>
      </c>
      <c r="N65" s="0" t="n">
        <v>5962287.20221921</v>
      </c>
      <c r="O65" s="0" t="n">
        <v>5626542.83210005</v>
      </c>
      <c r="P65" s="0" t="n">
        <v>543130.320247784</v>
      </c>
      <c r="Q65" s="0" t="n">
        <v>526836.410640351</v>
      </c>
    </row>
    <row r="66" customFormat="false" ht="12.8" hidden="false" customHeight="false" outlineLevel="0" collapsed="false">
      <c r="A66" s="0" t="n">
        <v>113</v>
      </c>
      <c r="B66" s="0" t="n">
        <v>35522202.0586217</v>
      </c>
      <c r="C66" s="0" t="n">
        <v>34050786.6628209</v>
      </c>
      <c r="D66" s="0" t="n">
        <v>35680942.8783693</v>
      </c>
      <c r="E66" s="0" t="n">
        <v>34199887.332498</v>
      </c>
      <c r="F66" s="0" t="n">
        <v>25103873.2444337</v>
      </c>
      <c r="G66" s="0" t="n">
        <v>8946913.4183873</v>
      </c>
      <c r="H66" s="0" t="n">
        <v>25260553.1766896</v>
      </c>
      <c r="I66" s="0" t="n">
        <v>8939334.15580836</v>
      </c>
      <c r="J66" s="0" t="n">
        <v>3313245.5917697</v>
      </c>
      <c r="K66" s="0" t="n">
        <v>3213848.22401661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36083324.0884815</v>
      </c>
      <c r="C67" s="0" t="n">
        <v>34588789.8257533</v>
      </c>
      <c r="D67" s="0" t="n">
        <v>36247723.6843434</v>
      </c>
      <c r="E67" s="0" t="n">
        <v>34743278.3232377</v>
      </c>
      <c r="F67" s="0" t="n">
        <v>25480499.8253465</v>
      </c>
      <c r="G67" s="0" t="n">
        <v>9108290.0004068</v>
      </c>
      <c r="H67" s="0" t="n">
        <v>25640322.4085421</v>
      </c>
      <c r="I67" s="0" t="n">
        <v>9102955.91469565</v>
      </c>
      <c r="J67" s="0" t="n">
        <v>3450402.22936688</v>
      </c>
      <c r="K67" s="0" t="n">
        <v>3346890.16248588</v>
      </c>
      <c r="L67" s="0" t="n">
        <v>6003412.9205</v>
      </c>
      <c r="M67" s="0" t="n">
        <v>5665646.24857206</v>
      </c>
      <c r="N67" s="0" t="n">
        <v>6030812.34035991</v>
      </c>
      <c r="O67" s="0" t="n">
        <v>5691400.00922727</v>
      </c>
      <c r="P67" s="0" t="n">
        <v>575067.038227814</v>
      </c>
      <c r="Q67" s="0" t="n">
        <v>557815.027080979</v>
      </c>
    </row>
    <row r="68" customFormat="false" ht="12.8" hidden="false" customHeight="false" outlineLevel="0" collapsed="false">
      <c r="A68" s="0" t="n">
        <v>115</v>
      </c>
      <c r="B68" s="0" t="n">
        <v>35982791.0797263</v>
      </c>
      <c r="C68" s="0" t="n">
        <v>34491503.2837077</v>
      </c>
      <c r="D68" s="0" t="n">
        <v>36142748.7869173</v>
      </c>
      <c r="E68" s="0" t="n">
        <v>34641816.6311616</v>
      </c>
      <c r="F68" s="0" t="n">
        <v>25386898.387727</v>
      </c>
      <c r="G68" s="0" t="n">
        <v>9104604.89598068</v>
      </c>
      <c r="H68" s="0" t="n">
        <v>25542506.3163027</v>
      </c>
      <c r="I68" s="0" t="n">
        <v>9099310.31485886</v>
      </c>
      <c r="J68" s="0" t="n">
        <v>3523333.51079042</v>
      </c>
      <c r="K68" s="0" t="n">
        <v>3417633.50546671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36660078.1672436</v>
      </c>
      <c r="C69" s="0" t="n">
        <v>35141822.4043011</v>
      </c>
      <c r="D69" s="0" t="n">
        <v>36828039.9077125</v>
      </c>
      <c r="E69" s="0" t="n">
        <v>35299696.3732374</v>
      </c>
      <c r="F69" s="0" t="n">
        <v>25930315707</v>
      </c>
      <c r="G69" s="0" t="n">
        <v>9211506.69730106</v>
      </c>
      <c r="H69" s="0" t="n">
        <v>26088927.0352878</v>
      </c>
      <c r="I69" s="0" t="n">
        <v>9210769.33794962</v>
      </c>
      <c r="J69" s="0" t="n">
        <v>3714591.85030512</v>
      </c>
      <c r="K69" s="0" t="n">
        <v>3603154.09479597</v>
      </c>
      <c r="L69" s="0" t="n">
        <v>6099761.26904777</v>
      </c>
      <c r="M69" s="0" t="n">
        <v>5757393.70599998</v>
      </c>
      <c r="N69" s="0" t="n">
        <v>6127753.10751166</v>
      </c>
      <c r="O69" s="0" t="n">
        <v>5783703.10641439</v>
      </c>
      <c r="P69" s="0" t="n">
        <v>619098.64171752</v>
      </c>
      <c r="Q69" s="0" t="n">
        <v>600525.682465994</v>
      </c>
    </row>
    <row r="70" customFormat="false" ht="12.8" hidden="false" customHeight="false" outlineLevel="0" collapsed="false">
      <c r="A70" s="0" t="n">
        <v>117</v>
      </c>
      <c r="B70" s="0" t="n">
        <v>36517153.2164005</v>
      </c>
      <c r="C70" s="0" t="n">
        <v>35004722.6390104</v>
      </c>
      <c r="D70" s="0" t="n">
        <v>36684132.7403417</v>
      </c>
      <c r="E70" s="0" t="n">
        <v>35161673.4863447</v>
      </c>
      <c r="F70" s="0" t="n">
        <v>25816575.7264103</v>
      </c>
      <c r="G70" s="0" t="n">
        <v>9188146.91260016</v>
      </c>
      <c r="H70" s="0" t="n">
        <v>25974258.4432672</v>
      </c>
      <c r="I70" s="0" t="n">
        <v>9187415.04307747</v>
      </c>
      <c r="J70" s="0" t="n">
        <v>3818709.8637485</v>
      </c>
      <c r="K70" s="0" t="n">
        <v>3704148.56783604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37353067.9003058</v>
      </c>
      <c r="C71" s="0" t="n">
        <v>35804821.8408777</v>
      </c>
      <c r="D71" s="0" t="n">
        <v>37522785.0889523</v>
      </c>
      <c r="E71" s="0" t="n">
        <v>35964346.0955359</v>
      </c>
      <c r="F71" s="0" t="n">
        <v>26375863.3396961</v>
      </c>
      <c r="G71" s="0" t="n">
        <v>9428958.50118162</v>
      </c>
      <c r="H71" s="0" t="n">
        <v>26536131.9995993</v>
      </c>
      <c r="I71" s="0" t="n">
        <v>9428214.09593669</v>
      </c>
      <c r="J71" s="0" t="n">
        <v>3992899.86110552</v>
      </c>
      <c r="K71" s="0" t="n">
        <v>3873112.86527235</v>
      </c>
      <c r="L71" s="0" t="n">
        <v>6213961.02081695</v>
      </c>
      <c r="M71" s="0" t="n">
        <v>5865515.98067951</v>
      </c>
      <c r="N71" s="0" t="n">
        <v>6242245.46313224</v>
      </c>
      <c r="O71" s="0" t="n">
        <v>5892100.40080593</v>
      </c>
      <c r="P71" s="0" t="n">
        <v>665483.310184253</v>
      </c>
      <c r="Q71" s="0" t="n">
        <v>645518.810878725</v>
      </c>
    </row>
    <row r="72" customFormat="false" ht="12.8" hidden="false" customHeight="false" outlineLevel="0" collapsed="false">
      <c r="A72" s="0" t="n">
        <v>119</v>
      </c>
      <c r="B72" s="0" t="n">
        <v>37263217.202127</v>
      </c>
      <c r="C72" s="0" t="n">
        <v>35718784.5111637</v>
      </c>
      <c r="D72" s="0" t="n">
        <v>37431849.0238788</v>
      </c>
      <c r="E72" s="0" t="n">
        <v>35877294.3665237</v>
      </c>
      <c r="F72" s="0" t="n">
        <v>26358453.4311758</v>
      </c>
      <c r="G72" s="0" t="n">
        <v>9360331.07998794</v>
      </c>
      <c r="H72" s="0" t="n">
        <v>26517515.5466492</v>
      </c>
      <c r="I72" s="0" t="n">
        <v>9359778.81987449</v>
      </c>
      <c r="J72" s="0" t="n">
        <v>4114644.54312797</v>
      </c>
      <c r="K72" s="0" t="n">
        <v>3991205.20683413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37900687.3077325</v>
      </c>
      <c r="C73" s="0" t="n">
        <v>36328907.2325517</v>
      </c>
      <c r="D73" s="0" t="n">
        <v>38071310.363972</v>
      </c>
      <c r="E73" s="0" t="n">
        <v>36489301.3912194</v>
      </c>
      <c r="F73" s="0" t="n">
        <v>26771463.8924024</v>
      </c>
      <c r="G73" s="0" t="n">
        <v>9557443.34014927</v>
      </c>
      <c r="H73" s="0" t="n">
        <v>26931858.8019861</v>
      </c>
      <c r="I73" s="0" t="n">
        <v>9557442.58923335</v>
      </c>
      <c r="J73" s="0" t="n">
        <v>4205450.0236886</v>
      </c>
      <c r="K73" s="0" t="n">
        <v>4079286.52297794</v>
      </c>
      <c r="L73" s="0" t="n">
        <v>6305612.82277109</v>
      </c>
      <c r="M73" s="0" t="n">
        <v>5952681.10408564</v>
      </c>
      <c r="N73" s="0" t="n">
        <v>6334051.50338594</v>
      </c>
      <c r="O73" s="0" t="n">
        <v>5979414.49238483</v>
      </c>
      <c r="P73" s="0" t="n">
        <v>700908.337281434</v>
      </c>
      <c r="Q73" s="0" t="n">
        <v>679881.087162991</v>
      </c>
    </row>
    <row r="74" customFormat="false" ht="12.8" hidden="false" customHeight="false" outlineLevel="0" collapsed="false">
      <c r="A74" s="0" t="n">
        <v>121</v>
      </c>
      <c r="B74" s="0" t="n">
        <v>37710843.6727696</v>
      </c>
      <c r="C74" s="0" t="n">
        <v>36148129.0173431</v>
      </c>
      <c r="D74" s="0" t="n">
        <v>37880845.5191079</v>
      </c>
      <c r="E74" s="0" t="n">
        <v>36307938.4972417</v>
      </c>
      <c r="F74" s="0" t="n">
        <v>26601035.1952214</v>
      </c>
      <c r="G74" s="0" t="n">
        <v>9547093.82212171</v>
      </c>
      <c r="H74" s="0" t="n">
        <v>26760845.4448513</v>
      </c>
      <c r="I74" s="0" t="n">
        <v>9547093.05239045</v>
      </c>
      <c r="J74" s="0" t="n">
        <v>4314425.53574532</v>
      </c>
      <c r="K74" s="0" t="n">
        <v>4184992.76967296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38278631.4982003</v>
      </c>
      <c r="C75" s="0" t="n">
        <v>36693299.3364632</v>
      </c>
      <c r="D75" s="0" t="n">
        <v>38449684.6034946</v>
      </c>
      <c r="E75" s="0" t="n">
        <v>36854098.8686329</v>
      </c>
      <c r="F75" s="0" t="n">
        <v>26959089.0220849</v>
      </c>
      <c r="G75" s="0" t="n">
        <v>9734210.31437827</v>
      </c>
      <c r="H75" s="0" t="n">
        <v>27119889.3342968</v>
      </c>
      <c r="I75" s="0" t="n">
        <v>9734209.53433618</v>
      </c>
      <c r="J75" s="0" t="n">
        <v>4430911.12159004</v>
      </c>
      <c r="K75" s="0" t="n">
        <v>4297983.78794234</v>
      </c>
      <c r="L75" s="0" t="n">
        <v>6368012.37672285</v>
      </c>
      <c r="M75" s="0" t="n">
        <v>6012335.95009223</v>
      </c>
      <c r="N75" s="0" t="n">
        <v>6396522.9320721</v>
      </c>
      <c r="O75" s="0" t="n">
        <v>6039137.94378731</v>
      </c>
      <c r="P75" s="0" t="n">
        <v>738485.186931673</v>
      </c>
      <c r="Q75" s="0" t="n">
        <v>716330.631323723</v>
      </c>
    </row>
    <row r="76" customFormat="false" ht="12.8" hidden="false" customHeight="false" outlineLevel="0" collapsed="false">
      <c r="A76" s="0" t="n">
        <v>123</v>
      </c>
      <c r="B76" s="0" t="n">
        <v>38025625.6981549</v>
      </c>
      <c r="C76" s="0" t="n">
        <v>36451407.950509</v>
      </c>
      <c r="D76" s="0" t="n">
        <v>38194791.8683306</v>
      </c>
      <c r="E76" s="0" t="n">
        <v>36610433.6924584</v>
      </c>
      <c r="F76" s="0" t="n">
        <v>26772775.8785636</v>
      </c>
      <c r="G76" s="0" t="n">
        <v>9678632.07194536</v>
      </c>
      <c r="H76" s="0" t="n">
        <v>26931802.3947771</v>
      </c>
      <c r="I76" s="0" t="n">
        <v>9678631.29768136</v>
      </c>
      <c r="J76" s="0" t="n">
        <v>4513690.97959016</v>
      </c>
      <c r="K76" s="0" t="n">
        <v>4378280.25020246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38770586.994387</v>
      </c>
      <c r="C77" s="0" t="n">
        <v>37164068.4683966</v>
      </c>
      <c r="D77" s="0" t="n">
        <v>38942213.6764216</v>
      </c>
      <c r="E77" s="0" t="n">
        <v>37325407.2411066</v>
      </c>
      <c r="F77" s="0" t="n">
        <v>27249397.6260364</v>
      </c>
      <c r="G77" s="0" t="n">
        <v>9914670.84236027</v>
      </c>
      <c r="H77" s="0" t="n">
        <v>27410737.1878921</v>
      </c>
      <c r="I77" s="0" t="n">
        <v>9914670.0532145</v>
      </c>
      <c r="J77" s="0" t="n">
        <v>4642309.01987677</v>
      </c>
      <c r="K77" s="0" t="n">
        <v>4503039.74928047</v>
      </c>
      <c r="L77" s="0" t="n">
        <v>6451489.31995939</v>
      </c>
      <c r="M77" s="0" t="n">
        <v>6092542.21742986</v>
      </c>
      <c r="N77" s="0" t="n">
        <v>6480095.4853335</v>
      </c>
      <c r="O77" s="0" t="n">
        <v>6119434.10144462</v>
      </c>
      <c r="P77" s="0" t="n">
        <v>773718.169979462</v>
      </c>
      <c r="Q77" s="0" t="n">
        <v>750506.624880078</v>
      </c>
    </row>
    <row r="78" customFormat="false" ht="12.8" hidden="false" customHeight="false" outlineLevel="0" collapsed="false">
      <c r="A78" s="0" t="n">
        <v>125</v>
      </c>
      <c r="B78" s="0" t="n">
        <v>38581073.0861978</v>
      </c>
      <c r="C78" s="0" t="n">
        <v>36982214.0220728</v>
      </c>
      <c r="D78" s="0" t="n">
        <v>38749283.0602316</v>
      </c>
      <c r="E78" s="0" t="n">
        <v>37140341.6490738</v>
      </c>
      <c r="F78" s="0" t="n">
        <v>27079992.9390263</v>
      </c>
      <c r="G78" s="0" t="n">
        <v>9902221.08304645</v>
      </c>
      <c r="H78" s="0" t="n">
        <v>27238121.3492977</v>
      </c>
      <c r="I78" s="0" t="n">
        <v>9902220.29977608</v>
      </c>
      <c r="J78" s="0" t="n">
        <v>4655326.91669851</v>
      </c>
      <c r="K78" s="0" t="n">
        <v>4515667.10919755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39370805.240781</v>
      </c>
      <c r="C79" s="0" t="n">
        <v>37740027.2660735</v>
      </c>
      <c r="D79" s="0" t="n">
        <v>39540097.1536459</v>
      </c>
      <c r="E79" s="0" t="n">
        <v>37899172.3910476</v>
      </c>
      <c r="F79" s="0" t="n">
        <v>27627638.5018486</v>
      </c>
      <c r="G79" s="0" t="n">
        <v>10112388.7642249</v>
      </c>
      <c r="H79" s="0" t="n">
        <v>27786784.433439</v>
      </c>
      <c r="I79" s="0" t="n">
        <v>10112387.9576086</v>
      </c>
      <c r="J79" s="0" t="n">
        <v>4859830.96694522</v>
      </c>
      <c r="K79" s="0" t="n">
        <v>4714036.03793686</v>
      </c>
      <c r="L79" s="0" t="n">
        <v>6550516.90392965</v>
      </c>
      <c r="M79" s="0" t="n">
        <v>6186437.80572996</v>
      </c>
      <c r="N79" s="0" t="n">
        <v>6578734.12466974</v>
      </c>
      <c r="O79" s="0" t="n">
        <v>6212964.80668583</v>
      </c>
      <c r="P79" s="0" t="n">
        <v>809971.827824203</v>
      </c>
      <c r="Q79" s="0" t="n">
        <v>785672.672989477</v>
      </c>
    </row>
    <row r="80" customFormat="false" ht="12.8" hidden="false" customHeight="false" outlineLevel="0" collapsed="false">
      <c r="A80" s="0" t="n">
        <v>127</v>
      </c>
      <c r="B80" s="0" t="n">
        <v>39115258.2486279</v>
      </c>
      <c r="C80" s="0" t="n">
        <v>37494915.22323</v>
      </c>
      <c r="D80" s="0" t="n">
        <v>39282188.4811793</v>
      </c>
      <c r="E80" s="0" t="n">
        <v>37651840.289251</v>
      </c>
      <c r="F80" s="0" t="n">
        <v>27410493.3256069</v>
      </c>
      <c r="G80" s="0" t="n">
        <v>10084421.8976231</v>
      </c>
      <c r="H80" s="0" t="n">
        <v>27567419.1922693</v>
      </c>
      <c r="I80" s="0" t="n">
        <v>10084421.0969817</v>
      </c>
      <c r="J80" s="0" t="n">
        <v>4813154.94808146</v>
      </c>
      <c r="K80" s="0" t="n">
        <v>4668760.29963902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39713355.5249642</v>
      </c>
      <c r="C81" s="0" t="n">
        <v>38069149.7403807</v>
      </c>
      <c r="D81" s="0" t="n">
        <v>39882136.6086667</v>
      </c>
      <c r="E81" s="0" t="n">
        <v>38227815.7209437</v>
      </c>
      <c r="F81" s="0" t="n">
        <v>27840295.4917912</v>
      </c>
      <c r="G81" s="0" t="n">
        <v>10228854.2485895</v>
      </c>
      <c r="H81" s="0" t="n">
        <v>27998962.2977315</v>
      </c>
      <c r="I81" s="0" t="n">
        <v>10228853.4232122</v>
      </c>
      <c r="J81" s="0" t="n">
        <v>4939586.7848428</v>
      </c>
      <c r="K81" s="0" t="n">
        <v>4791399.18129751</v>
      </c>
      <c r="L81" s="0" t="n">
        <v>6608176.58940594</v>
      </c>
      <c r="M81" s="0" t="n">
        <v>6241469.62707434</v>
      </c>
      <c r="N81" s="0" t="n">
        <v>6636308.85546322</v>
      </c>
      <c r="O81" s="0" t="n">
        <v>6267918.22040242</v>
      </c>
      <c r="P81" s="0" t="n">
        <v>823264.464140466</v>
      </c>
      <c r="Q81" s="0" t="n">
        <v>798566.530216252</v>
      </c>
    </row>
    <row r="82" customFormat="false" ht="12.8" hidden="false" customHeight="false" outlineLevel="0" collapsed="false">
      <c r="A82" s="0" t="n">
        <v>129</v>
      </c>
      <c r="B82" s="0" t="n">
        <v>39645193.8818096</v>
      </c>
      <c r="C82" s="0" t="n">
        <v>38003374.43418</v>
      </c>
      <c r="D82" s="0" t="n">
        <v>39810513.2225253</v>
      </c>
      <c r="E82" s="0" t="n">
        <v>38158786.2492324</v>
      </c>
      <c r="F82" s="0" t="n">
        <v>27785978.97106</v>
      </c>
      <c r="G82" s="0" t="n">
        <v>10217395.4631201</v>
      </c>
      <c r="H82" s="0" t="n">
        <v>27941391.6053445</v>
      </c>
      <c r="I82" s="0" t="n">
        <v>10217394.6438879</v>
      </c>
      <c r="J82" s="0" t="n">
        <v>5058364.06771198</v>
      </c>
      <c r="K82" s="0" t="n">
        <v>4906613.14568062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40407916.5332512</v>
      </c>
      <c r="C83" s="0" t="n">
        <v>38735616.5782238</v>
      </c>
      <c r="D83" s="0" t="n">
        <v>40574005.2593332</v>
      </c>
      <c r="E83" s="0" t="n">
        <v>38891751.9536763</v>
      </c>
      <c r="F83" s="0" t="n">
        <v>28349501.3035136</v>
      </c>
      <c r="G83" s="0" t="n">
        <v>10386115.2747102</v>
      </c>
      <c r="H83" s="0" t="n">
        <v>28505637.5105187</v>
      </c>
      <c r="I83" s="0" t="n">
        <v>10386114.4431576</v>
      </c>
      <c r="J83" s="0" t="n">
        <v>5287531.85678816</v>
      </c>
      <c r="K83" s="0" t="n">
        <v>5128905.90108452</v>
      </c>
      <c r="L83" s="0" t="n">
        <v>6721937.85121439</v>
      </c>
      <c r="M83" s="0" t="n">
        <v>6349334.204702</v>
      </c>
      <c r="N83" s="0" t="n">
        <v>6749621.42842228</v>
      </c>
      <c r="O83" s="0" t="n">
        <v>6375362.44966419</v>
      </c>
      <c r="P83" s="0" t="n">
        <v>881255.309464694</v>
      </c>
      <c r="Q83" s="0" t="n">
        <v>854817.650180753</v>
      </c>
    </row>
    <row r="84" customFormat="false" ht="12.8" hidden="false" customHeight="false" outlineLevel="0" collapsed="false">
      <c r="A84" s="0" t="n">
        <v>131</v>
      </c>
      <c r="B84" s="0" t="n">
        <v>40005980.5135945</v>
      </c>
      <c r="C84" s="0" t="n">
        <v>38351579.6585611</v>
      </c>
      <c r="D84" s="0" t="n">
        <v>40169807.7522599</v>
      </c>
      <c r="E84" s="0" t="n">
        <v>38505589.4045294</v>
      </c>
      <c r="F84" s="0" t="n">
        <v>28041318.5269473</v>
      </c>
      <c r="G84" s="0" t="n">
        <v>10310261.1316138</v>
      </c>
      <c r="H84" s="0" t="n">
        <v>28195328.9152532</v>
      </c>
      <c r="I84" s="0" t="n">
        <v>10310260.4892763</v>
      </c>
      <c r="J84" s="0" t="n">
        <v>5291398.83504529</v>
      </c>
      <c r="K84" s="0" t="n">
        <v>5132656.86999393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40432645.0290104</v>
      </c>
      <c r="C85" s="0" t="n">
        <v>38761420.7092191</v>
      </c>
      <c r="D85" s="0" t="n">
        <v>40597016.3337765</v>
      </c>
      <c r="E85" s="0" t="n">
        <v>38915941.1153356</v>
      </c>
      <c r="F85" s="0" t="n">
        <v>28351333.7666129</v>
      </c>
      <c r="G85" s="0" t="n">
        <v>10410086.9426061</v>
      </c>
      <c r="H85" s="0" t="n">
        <v>28505854.8237873</v>
      </c>
      <c r="I85" s="0" t="n">
        <v>10410086.2915483</v>
      </c>
      <c r="J85" s="0" t="n">
        <v>5420075.26598003</v>
      </c>
      <c r="K85" s="0" t="n">
        <v>5257473.00800063</v>
      </c>
      <c r="L85" s="0" t="n">
        <v>6728756.37265858</v>
      </c>
      <c r="M85" s="0" t="n">
        <v>6357901.12616951</v>
      </c>
      <c r="N85" s="0" t="n">
        <v>6756153.60778563</v>
      </c>
      <c r="O85" s="0" t="n">
        <v>6383658.8849698</v>
      </c>
      <c r="P85" s="0" t="n">
        <v>903345.877663338</v>
      </c>
      <c r="Q85" s="0" t="n">
        <v>876245.501333438</v>
      </c>
    </row>
    <row r="86" customFormat="false" ht="12.8" hidden="false" customHeight="false" outlineLevel="0" collapsed="false">
      <c r="A86" s="0" t="n">
        <v>133</v>
      </c>
      <c r="B86" s="0" t="n">
        <v>40183188.5184958</v>
      </c>
      <c r="C86" s="0" t="n">
        <v>38524475.5360046</v>
      </c>
      <c r="D86" s="0" t="n">
        <v>40346162.6618823</v>
      </c>
      <c r="E86" s="0" t="n">
        <v>38677682.5257002</v>
      </c>
      <c r="F86" s="0" t="n">
        <v>28226612.222646</v>
      </c>
      <c r="G86" s="0" t="n">
        <v>10297863.3133586</v>
      </c>
      <c r="H86" s="0" t="n">
        <v>28379819.8585521</v>
      </c>
      <c r="I86" s="0" t="n">
        <v>10297862.6671481</v>
      </c>
      <c r="J86" s="0" t="n">
        <v>5492816.62748682</v>
      </c>
      <c r="K86" s="0" t="n">
        <v>5328032.12866222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40883465.8032587</v>
      </c>
      <c r="C87" s="0" t="n">
        <v>39198565.7952651</v>
      </c>
      <c r="D87" s="0" t="n">
        <v>41047731.444283</v>
      </c>
      <c r="E87" s="0" t="n">
        <v>39352987.5706978</v>
      </c>
      <c r="F87" s="0" t="n">
        <v>28754967.7065721</v>
      </c>
      <c r="G87" s="0" t="n">
        <v>10443598.088693</v>
      </c>
      <c r="H87" s="0" t="n">
        <v>28909390.1369377</v>
      </c>
      <c r="I87" s="0" t="n">
        <v>10443597.4337601</v>
      </c>
      <c r="J87" s="0" t="n">
        <v>5675688.95341215</v>
      </c>
      <c r="K87" s="0" t="n">
        <v>5505418.28480979</v>
      </c>
      <c r="L87" s="0" t="n">
        <v>6804626.09845618</v>
      </c>
      <c r="M87" s="0" t="n">
        <v>6430551.79322085</v>
      </c>
      <c r="N87" s="0" t="n">
        <v>6832005.84587333</v>
      </c>
      <c r="O87" s="0" t="n">
        <v>6456293.87835116</v>
      </c>
      <c r="P87" s="0" t="n">
        <v>945948.158902026</v>
      </c>
      <c r="Q87" s="0" t="n">
        <v>917569.714134965</v>
      </c>
    </row>
    <row r="88" customFormat="false" ht="12.8" hidden="false" customHeight="false" outlineLevel="0" collapsed="false">
      <c r="A88" s="0" t="n">
        <v>135</v>
      </c>
      <c r="B88" s="0" t="n">
        <v>40593611.214228</v>
      </c>
      <c r="C88" s="0" t="n">
        <v>38922042.2305461</v>
      </c>
      <c r="D88" s="0" t="n">
        <v>40753540.0439729</v>
      </c>
      <c r="E88" s="0" t="n">
        <v>39072387.3408511</v>
      </c>
      <c r="F88" s="0" t="n">
        <v>28513760.7869731</v>
      </c>
      <c r="G88" s="0" t="n">
        <v>10408281.443573</v>
      </c>
      <c r="H88" s="0" t="n">
        <v>28664106.5898092</v>
      </c>
      <c r="I88" s="0" t="n">
        <v>10408280.7510419</v>
      </c>
      <c r="J88" s="0" t="n">
        <v>5717653.2581007</v>
      </c>
      <c r="K88" s="0" t="n">
        <v>5546123.66035768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41315642.8745313</v>
      </c>
      <c r="C89" s="0" t="n">
        <v>39613685.6045909</v>
      </c>
      <c r="D89" s="0" t="n">
        <v>41476622.0140387</v>
      </c>
      <c r="E89" s="0" t="n">
        <v>39765018.2094572</v>
      </c>
      <c r="F89" s="0" t="n">
        <v>29007126.8622004</v>
      </c>
      <c r="G89" s="0" t="n">
        <v>10606558.7423905</v>
      </c>
      <c r="H89" s="0" t="n">
        <v>29158460.1717175</v>
      </c>
      <c r="I89" s="0" t="n">
        <v>10606558.0377398</v>
      </c>
      <c r="J89" s="0" t="n">
        <v>5945899.56212078</v>
      </c>
      <c r="K89" s="0" t="n">
        <v>5767522.57525716</v>
      </c>
      <c r="L89" s="0" t="n">
        <v>6875618.50513296</v>
      </c>
      <c r="M89" s="0" t="n">
        <v>6498344.0495928</v>
      </c>
      <c r="N89" s="0" t="n">
        <v>6902450.52727238</v>
      </c>
      <c r="O89" s="0" t="n">
        <v>6523571.48109917</v>
      </c>
      <c r="P89" s="0" t="n">
        <v>990983.260353464</v>
      </c>
      <c r="Q89" s="0" t="n">
        <v>961253.762542859</v>
      </c>
    </row>
    <row r="90" customFormat="false" ht="12.8" hidden="false" customHeight="false" outlineLevel="0" collapsed="false">
      <c r="A90" s="0" t="n">
        <v>137</v>
      </c>
      <c r="B90" s="0" t="n">
        <v>41091882.3558143</v>
      </c>
      <c r="C90" s="0" t="n">
        <v>39400370.8346656</v>
      </c>
      <c r="D90" s="0" t="n">
        <v>41249419.8903202</v>
      </c>
      <c r="E90" s="0" t="n">
        <v>39548468.2398961</v>
      </c>
      <c r="F90" s="0" t="n">
        <v>28872836.293703</v>
      </c>
      <c r="G90" s="0" t="n">
        <v>10527534.5409625</v>
      </c>
      <c r="H90" s="0" t="n">
        <v>29020934.398338</v>
      </c>
      <c r="I90" s="0" t="n">
        <v>10527533.8415581</v>
      </c>
      <c r="J90" s="0" t="n">
        <v>5982450.14314162</v>
      </c>
      <c r="K90" s="0" t="n">
        <v>5802976.63884737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41860053.2842144</v>
      </c>
      <c r="C91" s="0" t="n">
        <v>40137253.639834</v>
      </c>
      <c r="D91" s="0" t="n">
        <v>42019728.8312516</v>
      </c>
      <c r="E91" s="0" t="n">
        <v>40287361.9182063</v>
      </c>
      <c r="F91" s="0" t="n">
        <v>29478685.7779372</v>
      </c>
      <c r="G91" s="0" t="n">
        <v>10658567.8618968</v>
      </c>
      <c r="H91" s="0" t="n">
        <v>29628794.7647952</v>
      </c>
      <c r="I91" s="0" t="n">
        <v>10658567.1534111</v>
      </c>
      <c r="J91" s="0" t="n">
        <v>6205102.58765546</v>
      </c>
      <c r="K91" s="0" t="n">
        <v>6018949.5100258</v>
      </c>
      <c r="L91" s="0" t="n">
        <v>6964945.32452055</v>
      </c>
      <c r="M91" s="0" t="n">
        <v>6582956.89691829</v>
      </c>
      <c r="N91" s="0" t="n">
        <v>6991560.26749436</v>
      </c>
      <c r="O91" s="0" t="n">
        <v>6607980.55682604</v>
      </c>
      <c r="P91" s="0" t="n">
        <v>1034183.76460924</v>
      </c>
      <c r="Q91" s="0" t="n">
        <v>1003158.25167097</v>
      </c>
    </row>
    <row r="92" customFormat="false" ht="12.8" hidden="false" customHeight="false" outlineLevel="0" collapsed="false">
      <c r="A92" s="0" t="n">
        <v>139</v>
      </c>
      <c r="B92" s="0" t="n">
        <v>41701216.6465856</v>
      </c>
      <c r="C92" s="0" t="n">
        <v>39985446.1462853</v>
      </c>
      <c r="D92" s="0" t="n">
        <v>41857786.6473765</v>
      </c>
      <c r="E92" s="0" t="n">
        <v>40132635.3741283</v>
      </c>
      <c r="F92" s="0" t="n">
        <v>29369814.3856943</v>
      </c>
      <c r="G92" s="0" t="n">
        <v>10615631.7605909</v>
      </c>
      <c r="H92" s="0" t="n">
        <v>29517004.2431967</v>
      </c>
      <c r="I92" s="0" t="n">
        <v>10615631.1309316</v>
      </c>
      <c r="J92" s="0" t="n">
        <v>6303191.16150731</v>
      </c>
      <c r="K92" s="0" t="n">
        <v>6114095.42666209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42435991.7224057</v>
      </c>
      <c r="C93" s="0" t="n">
        <v>40691173.1865151</v>
      </c>
      <c r="D93" s="0" t="n">
        <v>42592159.1300505</v>
      </c>
      <c r="E93" s="0" t="n">
        <v>40837984.2878347</v>
      </c>
      <c r="F93" s="0" t="n">
        <v>29923612.5216298</v>
      </c>
      <c r="G93" s="0" t="n">
        <v>10767560.6648854</v>
      </c>
      <c r="H93" s="0" t="n">
        <v>30070424.2605229</v>
      </c>
      <c r="I93" s="0" t="n">
        <v>10767560.0273118</v>
      </c>
      <c r="J93" s="0" t="n">
        <v>6535661.21515997</v>
      </c>
      <c r="K93" s="0" t="n">
        <v>6339591.37870517</v>
      </c>
      <c r="L93" s="0" t="n">
        <v>7056275.16416405</v>
      </c>
      <c r="M93" s="0" t="n">
        <v>6668729.37233959</v>
      </c>
      <c r="N93" s="0" t="n">
        <v>7082305.50127745</v>
      </c>
      <c r="O93" s="0" t="n">
        <v>6693204.20827679</v>
      </c>
      <c r="P93" s="0" t="n">
        <v>1089276.86919333</v>
      </c>
      <c r="Q93" s="0" t="n">
        <v>1056598.56311753</v>
      </c>
    </row>
    <row r="94" customFormat="false" ht="12.8" hidden="false" customHeight="false" outlineLevel="0" collapsed="false">
      <c r="A94" s="0" t="n">
        <v>141</v>
      </c>
      <c r="B94" s="0" t="n">
        <v>42313501.6693643</v>
      </c>
      <c r="C94" s="0" t="n">
        <v>40573689.216783</v>
      </c>
      <c r="D94" s="0" t="n">
        <v>42468273.5073911</v>
      </c>
      <c r="E94" s="0" t="n">
        <v>40719189.0589332</v>
      </c>
      <c r="F94" s="0" t="n">
        <v>29854350.1584795</v>
      </c>
      <c r="G94" s="0" t="n">
        <v>10719339.0583035</v>
      </c>
      <c r="H94" s="0" t="n">
        <v>29999850.6334564</v>
      </c>
      <c r="I94" s="0" t="n">
        <v>10719338.4254768</v>
      </c>
      <c r="J94" s="0" t="n">
        <v>6544562.765378</v>
      </c>
      <c r="K94" s="0" t="n">
        <v>6348225.88241666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42958370.5967094</v>
      </c>
      <c r="C95" s="0" t="n">
        <v>41194008.8764052</v>
      </c>
      <c r="D95" s="0" t="n">
        <v>43110452.3761385</v>
      </c>
      <c r="E95" s="0" t="n">
        <v>41336970.8706553</v>
      </c>
      <c r="F95" s="0" t="n">
        <v>30324799.6560155</v>
      </c>
      <c r="G95" s="0" t="n">
        <v>10869209.2203897</v>
      </c>
      <c r="H95" s="0" t="n">
        <v>30467762.2915955</v>
      </c>
      <c r="I95" s="0" t="n">
        <v>10869208.5790598</v>
      </c>
      <c r="J95" s="0" t="n">
        <v>6667575.68718822</v>
      </c>
      <c r="K95" s="0" t="n">
        <v>6467548.41657257</v>
      </c>
      <c r="L95" s="0" t="n">
        <v>7143176.79136418</v>
      </c>
      <c r="M95" s="0" t="n">
        <v>6751165.01297349</v>
      </c>
      <c r="N95" s="0" t="n">
        <v>7168524.66268512</v>
      </c>
      <c r="O95" s="0" t="n">
        <v>6774997.21484501</v>
      </c>
      <c r="P95" s="0" t="n">
        <v>1111262.61453137</v>
      </c>
      <c r="Q95" s="0" t="n">
        <v>1077924.73609543</v>
      </c>
    </row>
    <row r="96" customFormat="false" ht="12.8" hidden="false" customHeight="false" outlineLevel="0" collapsed="false">
      <c r="A96" s="0" t="n">
        <v>143</v>
      </c>
      <c r="B96" s="0" t="n">
        <v>42766456.5772324</v>
      </c>
      <c r="C96" s="0" t="n">
        <v>41010735.0350555</v>
      </c>
      <c r="D96" s="0" t="n">
        <v>42915300.2613935</v>
      </c>
      <c r="E96" s="0" t="n">
        <v>41150653.3170824</v>
      </c>
      <c r="F96" s="0" t="n">
        <v>30187231.7613209</v>
      </c>
      <c r="G96" s="0" t="n">
        <v>10823503.2737346</v>
      </c>
      <c r="H96" s="0" t="n">
        <v>30327150.683432</v>
      </c>
      <c r="I96" s="0" t="n">
        <v>10823502.6336504</v>
      </c>
      <c r="J96" s="0" t="n">
        <v>6741045.66309143</v>
      </c>
      <c r="K96" s="0" t="n">
        <v>6538814.29319869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43572038.3525602</v>
      </c>
      <c r="C97" s="0" t="n">
        <v>41784202.390535</v>
      </c>
      <c r="D97" s="0" t="n">
        <v>43721237.1632989</v>
      </c>
      <c r="E97" s="0" t="n">
        <v>41924454.042168</v>
      </c>
      <c r="F97" s="0" t="n">
        <v>30767395.5593616</v>
      </c>
      <c r="G97" s="0" t="n">
        <v>11016806.8311733</v>
      </c>
      <c r="H97" s="0" t="n">
        <v>30907647.8612168</v>
      </c>
      <c r="I97" s="0" t="n">
        <v>11016806.1809511</v>
      </c>
      <c r="J97" s="0" t="n">
        <v>6893113.73262657</v>
      </c>
      <c r="K97" s="0" t="n">
        <v>6686320.32064777</v>
      </c>
      <c r="L97" s="0" t="n">
        <v>7245098.47055363</v>
      </c>
      <c r="M97" s="0" t="n">
        <v>6848392.35020644</v>
      </c>
      <c r="N97" s="0" t="n">
        <v>7269965.78467296</v>
      </c>
      <c r="O97" s="0" t="n">
        <v>6871772.87156348</v>
      </c>
      <c r="P97" s="0" t="n">
        <v>1148852.28877109</v>
      </c>
      <c r="Q97" s="0" t="n">
        <v>1114386.72010796</v>
      </c>
    </row>
    <row r="98" customFormat="false" ht="12.8" hidden="false" customHeight="false" outlineLevel="0" collapsed="false">
      <c r="A98" s="0" t="n">
        <v>145</v>
      </c>
      <c r="B98" s="0" t="n">
        <v>43546490.0685271</v>
      </c>
      <c r="C98" s="0" t="n">
        <v>41759600.5772058</v>
      </c>
      <c r="D98" s="0" t="n">
        <v>43693411.5328635</v>
      </c>
      <c r="E98" s="0" t="n">
        <v>41897711.4878412</v>
      </c>
      <c r="F98" s="0" t="n">
        <v>30728853.8575155</v>
      </c>
      <c r="G98" s="0" t="n">
        <v>11030746.7196903</v>
      </c>
      <c r="H98" s="0" t="n">
        <v>30866965.413532</v>
      </c>
      <c r="I98" s="0" t="n">
        <v>11030746.0743092</v>
      </c>
      <c r="J98" s="0" t="n">
        <v>6943648.31342049</v>
      </c>
      <c r="K98" s="0" t="n">
        <v>6735338.86401787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44557904.2887572</v>
      </c>
      <c r="C99" s="0" t="n">
        <v>42730432.4615772</v>
      </c>
      <c r="D99" s="0" t="n">
        <v>44705973.3136049</v>
      </c>
      <c r="E99" s="0" t="n">
        <v>42869622.218941</v>
      </c>
      <c r="F99" s="0" t="n">
        <v>31477642.9059666</v>
      </c>
      <c r="G99" s="0" t="n">
        <v>11252789.5556106</v>
      </c>
      <c r="H99" s="0" t="n">
        <v>31616833.2858446</v>
      </c>
      <c r="I99" s="0" t="n">
        <v>11252788.9330965</v>
      </c>
      <c r="J99" s="0" t="n">
        <v>7169039.35491132</v>
      </c>
      <c r="K99" s="0" t="n">
        <v>6953968.17426398</v>
      </c>
      <c r="L99" s="0" t="n">
        <v>7408830.19254351</v>
      </c>
      <c r="M99" s="0" t="n">
        <v>7003602.91031125</v>
      </c>
      <c r="N99" s="0" t="n">
        <v>7433509.2275371</v>
      </c>
      <c r="O99" s="0" t="n">
        <v>7026806.14838196</v>
      </c>
      <c r="P99" s="0" t="n">
        <v>1194839.89248522</v>
      </c>
      <c r="Q99" s="0" t="n">
        <v>1158994.69571066</v>
      </c>
    </row>
    <row r="100" customFormat="false" ht="12.8" hidden="false" customHeight="false" outlineLevel="0" collapsed="false">
      <c r="A100" s="0" t="n">
        <v>147</v>
      </c>
      <c r="B100" s="0" t="n">
        <v>44406515.694735</v>
      </c>
      <c r="C100" s="0" t="n">
        <v>42585654.1321361</v>
      </c>
      <c r="D100" s="0" t="n">
        <v>44551336.4701875</v>
      </c>
      <c r="E100" s="0" t="n">
        <v>42721790.4989647</v>
      </c>
      <c r="F100" s="0" t="n">
        <v>31381380.5206241</v>
      </c>
      <c r="G100" s="0" t="n">
        <v>11204273.611512</v>
      </c>
      <c r="H100" s="0" t="n">
        <v>31517517.5135372</v>
      </c>
      <c r="I100" s="0" t="n">
        <v>11204272.9854275</v>
      </c>
      <c r="J100" s="0" t="n">
        <v>7208077.13741375</v>
      </c>
      <c r="K100" s="0" t="n">
        <v>6991834.82329133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45085566.6244677</v>
      </c>
      <c r="C101" s="0" t="n">
        <v>43237878.2884366</v>
      </c>
      <c r="D101" s="0" t="n">
        <v>45230489.579454</v>
      </c>
      <c r="E101" s="0" t="n">
        <v>43374110.9338554</v>
      </c>
      <c r="F101" s="0" t="n">
        <v>31832995.5383754</v>
      </c>
      <c r="G101" s="0" t="n">
        <v>11404882.7500612</v>
      </c>
      <c r="H101" s="0" t="n">
        <v>31969228.8185003</v>
      </c>
      <c r="I101" s="0" t="n">
        <v>11404882.115355</v>
      </c>
      <c r="J101" s="0" t="n">
        <v>7397510.96819829</v>
      </c>
      <c r="K101" s="0" t="n">
        <v>7175585.63915234</v>
      </c>
      <c r="L101" s="0" t="n">
        <v>7496641.64410321</v>
      </c>
      <c r="M101" s="0" t="n">
        <v>7087129.60258003</v>
      </c>
      <c r="N101" s="0" t="n">
        <v>7520796.36846823</v>
      </c>
      <c r="O101" s="0" t="n">
        <v>7109840.01978271</v>
      </c>
      <c r="P101" s="0" t="n">
        <v>1232918.49469972</v>
      </c>
      <c r="Q101" s="0" t="n">
        <v>1195930.93985872</v>
      </c>
    </row>
    <row r="102" customFormat="false" ht="12.8" hidden="false" customHeight="false" outlineLevel="0" collapsed="false">
      <c r="A102" s="0" t="n">
        <v>149</v>
      </c>
      <c r="B102" s="0" t="n">
        <v>45054055.3847386</v>
      </c>
      <c r="C102" s="0" t="n">
        <v>43207306.712672</v>
      </c>
      <c r="D102" s="0" t="n">
        <v>45197401.7895988</v>
      </c>
      <c r="E102" s="0" t="n">
        <v>43342057.6320571</v>
      </c>
      <c r="F102" s="0" t="n">
        <v>31835046.4521458</v>
      </c>
      <c r="G102" s="0" t="n">
        <v>11372260.2605262</v>
      </c>
      <c r="H102" s="0" t="n">
        <v>31969798.0015115</v>
      </c>
      <c r="I102" s="0" t="n">
        <v>11372259.6305456</v>
      </c>
      <c r="J102" s="0" t="n">
        <v>7501991.38545296</v>
      </c>
      <c r="K102" s="0" t="n">
        <v>7276931.64388937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45840473.5450257</v>
      </c>
      <c r="C103" s="0" t="n">
        <v>43961177.4902571</v>
      </c>
      <c r="D103" s="0" t="n">
        <v>45984122.6964955</v>
      </c>
      <c r="E103" s="0" t="n">
        <v>44096213.3135022</v>
      </c>
      <c r="F103" s="0" t="n">
        <v>32329513.9826454</v>
      </c>
      <c r="G103" s="0" t="n">
        <v>11631663.5076118</v>
      </c>
      <c r="H103" s="0" t="n">
        <v>32464550.4444617</v>
      </c>
      <c r="I103" s="0" t="n">
        <v>11631662.8690405</v>
      </c>
      <c r="J103" s="0" t="n">
        <v>7658670.65894825</v>
      </c>
      <c r="K103" s="0" t="n">
        <v>7428910.5391798</v>
      </c>
      <c r="L103" s="0" t="n">
        <v>7622456.88272169</v>
      </c>
      <c r="M103" s="0" t="n">
        <v>7206606.83661446</v>
      </c>
      <c r="N103" s="0" t="n">
        <v>7646399.40457365</v>
      </c>
      <c r="O103" s="0" t="n">
        <v>7229117.81375795</v>
      </c>
      <c r="P103" s="0" t="n">
        <v>1276445.10982471</v>
      </c>
      <c r="Q103" s="0" t="n">
        <v>1238151.75652997</v>
      </c>
    </row>
    <row r="104" customFormat="false" ht="12.8" hidden="false" customHeight="false" outlineLevel="0" collapsed="false">
      <c r="A104" s="0" t="n">
        <v>151</v>
      </c>
      <c r="B104" s="0" t="n">
        <v>45648387.4107126</v>
      </c>
      <c r="C104" s="0" t="n">
        <v>43778478.6530716</v>
      </c>
      <c r="D104" s="0" t="n">
        <v>45788076.3866223</v>
      </c>
      <c r="E104" s="0" t="n">
        <v>43909791.8925574</v>
      </c>
      <c r="F104" s="0" t="n">
        <v>32247933.4452428</v>
      </c>
      <c r="G104" s="0" t="n">
        <v>11530545.2078289</v>
      </c>
      <c r="H104" s="0" t="n">
        <v>32379247.3218692</v>
      </c>
      <c r="I104" s="0" t="n">
        <v>11530544.5706882</v>
      </c>
      <c r="J104" s="0" t="n">
        <v>7702617.55568179</v>
      </c>
      <c r="K104" s="0" t="n">
        <v>7471539.02901134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46560739.0370371</v>
      </c>
      <c r="C105" s="0" t="n">
        <v>44654204.6864743</v>
      </c>
      <c r="D105" s="0" t="n">
        <v>46701257.8770023</v>
      </c>
      <c r="E105" s="0" t="n">
        <v>44786291.9572009</v>
      </c>
      <c r="F105" s="0" t="n">
        <v>32931384.5298606</v>
      </c>
      <c r="G105" s="0" t="n">
        <v>11722820.1566137</v>
      </c>
      <c r="H105" s="0" t="n">
        <v>33063472.4470068</v>
      </c>
      <c r="I105" s="0" t="n">
        <v>11722819.5101941</v>
      </c>
      <c r="J105" s="0" t="n">
        <v>7937975.9555014</v>
      </c>
      <c r="K105" s="0" t="n">
        <v>7699836.67683636</v>
      </c>
      <c r="L105" s="0" t="n">
        <v>7741638.78863893</v>
      </c>
      <c r="M105" s="0" t="n">
        <v>7319570.05197687</v>
      </c>
      <c r="N105" s="0" t="n">
        <v>7765058.51749116</v>
      </c>
      <c r="O105" s="0" t="n">
        <v>7341588.09269146</v>
      </c>
      <c r="P105" s="0" t="n">
        <v>1322995.99258357</v>
      </c>
      <c r="Q105" s="0" t="n">
        <v>1283306.11280606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3" colorId="64" zoomScale="50" zoomScaleNormal="50" zoomScalePageLayoutView="100" workbookViewId="0">
      <selection pane="topLeft" activeCell="F31" activeCellId="0" sqref="F3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2951859.64970595</v>
      </c>
      <c r="C23" s="0" t="n">
        <v>1772297.12234844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3023754.56540846</v>
      </c>
      <c r="C24" s="0" t="n">
        <v>1714731.16970569</v>
      </c>
      <c r="D24" s="0" t="n">
        <v>910712.598075125</v>
      </c>
      <c r="E24" s="0" t="n">
        <v>300346.338347781</v>
      </c>
      <c r="F24" s="0" t="n">
        <v>0</v>
      </c>
      <c r="G24" s="0" t="n">
        <v>8618.0821346714</v>
      </c>
      <c r="H24" s="0" t="n">
        <v>49311.3532278833</v>
      </c>
      <c r="I24" s="0" t="n">
        <v>32612.5992888897</v>
      </c>
      <c r="J24" s="0" t="n">
        <v>6810.53102576705</v>
      </c>
    </row>
    <row r="25" customFormat="false" ht="12.8" hidden="false" customHeight="false" outlineLevel="0" collapsed="false">
      <c r="A25" s="0" t="n">
        <v>72</v>
      </c>
      <c r="B25" s="0" t="n">
        <v>3018750.5437228</v>
      </c>
      <c r="C25" s="0" t="n">
        <v>1709190.50333655</v>
      </c>
      <c r="D25" s="0" t="n">
        <v>921597.346818207</v>
      </c>
      <c r="E25" s="0" t="n">
        <v>295245.44889637</v>
      </c>
      <c r="F25" s="0" t="n">
        <v>0</v>
      </c>
      <c r="G25" s="0" t="n">
        <v>6338.55139226517</v>
      </c>
      <c r="H25" s="0" t="n">
        <v>56781.1747777398</v>
      </c>
      <c r="I25" s="0" t="n">
        <v>22025.9673405231</v>
      </c>
      <c r="J25" s="0" t="n">
        <v>7525.1571783721</v>
      </c>
    </row>
    <row r="26" customFormat="false" ht="12.8" hidden="false" customHeight="false" outlineLevel="0" collapsed="false">
      <c r="A26" s="0" t="n">
        <v>73</v>
      </c>
      <c r="B26" s="0" t="n">
        <v>3340243.5760564</v>
      </c>
      <c r="C26" s="0" t="n">
        <v>1499561.40758116</v>
      </c>
      <c r="D26" s="0" t="n">
        <v>878057.893180395</v>
      </c>
      <c r="E26" s="0" t="n">
        <v>271669.264986682</v>
      </c>
      <c r="F26" s="0" t="n">
        <v>596083.63694129</v>
      </c>
      <c r="G26" s="0" t="n">
        <v>7192.89961821707</v>
      </c>
      <c r="H26" s="0" t="n">
        <v>58624.8969568188</v>
      </c>
      <c r="I26" s="0" t="n">
        <v>20858.151274465</v>
      </c>
      <c r="J26" s="0" t="n">
        <v>8206.49721364075</v>
      </c>
    </row>
    <row r="27" customFormat="false" ht="12.8" hidden="false" customHeight="false" outlineLevel="0" collapsed="false">
      <c r="A27" s="0" t="n">
        <v>74</v>
      </c>
      <c r="B27" s="0" t="n">
        <v>3011355.10159651</v>
      </c>
      <c r="C27" s="0" t="n">
        <v>1718191.13679868</v>
      </c>
      <c r="D27" s="0" t="n">
        <v>896168.208240562</v>
      </c>
      <c r="E27" s="0" t="n">
        <v>287389.293837459</v>
      </c>
      <c r="F27" s="0" t="n">
        <v>0</v>
      </c>
      <c r="G27" s="0" t="n">
        <v>7092.40441241464</v>
      </c>
      <c r="H27" s="0" t="n">
        <v>58980.6713627326</v>
      </c>
      <c r="I27" s="0" t="n">
        <v>36776.5241018703</v>
      </c>
      <c r="J27" s="0" t="n">
        <v>6795.96809432546</v>
      </c>
    </row>
    <row r="28" customFormat="false" ht="12.8" hidden="false" customHeight="false" outlineLevel="0" collapsed="false">
      <c r="A28" s="0" t="n">
        <v>75</v>
      </c>
      <c r="B28" s="0" t="n">
        <v>2674740.11340627</v>
      </c>
      <c r="C28" s="0" t="n">
        <v>1462095.82941586</v>
      </c>
      <c r="D28" s="0" t="n">
        <v>871287.208906833</v>
      </c>
      <c r="E28" s="0" t="n">
        <v>262370.681841093</v>
      </c>
      <c r="F28" s="0" t="n">
        <v>0</v>
      </c>
      <c r="G28" s="0" t="n">
        <v>7177.57294243679</v>
      </c>
      <c r="H28" s="0" t="n">
        <v>42779.3231439607</v>
      </c>
      <c r="I28" s="0" t="n">
        <v>21735.5435256627</v>
      </c>
      <c r="J28" s="0" t="n">
        <v>6737.27145532222</v>
      </c>
    </row>
    <row r="29" customFormat="false" ht="12.8" hidden="false" customHeight="false" outlineLevel="0" collapsed="false">
      <c r="A29" s="0" t="n">
        <v>76</v>
      </c>
      <c r="B29" s="0" t="n">
        <v>3143166.54914667</v>
      </c>
      <c r="C29" s="0" t="n">
        <v>1739629.78491533</v>
      </c>
      <c r="D29" s="0" t="n">
        <v>992662.255354595</v>
      </c>
      <c r="E29" s="0" t="n">
        <v>299191.313743433</v>
      </c>
      <c r="F29" s="0" t="n">
        <v>0</v>
      </c>
      <c r="G29" s="0" t="n">
        <v>5224.53585712491</v>
      </c>
      <c r="H29" s="0" t="n">
        <v>62032.5059801605</v>
      </c>
      <c r="I29" s="0" t="n">
        <v>35354.8947505571</v>
      </c>
      <c r="J29" s="0" t="n">
        <v>9111.86846139565</v>
      </c>
    </row>
    <row r="30" customFormat="false" ht="12.8" hidden="false" customHeight="false" outlineLevel="0" collapsed="false">
      <c r="A30" s="0" t="n">
        <v>77</v>
      </c>
      <c r="B30" s="0" t="n">
        <v>3531991.9216359</v>
      </c>
      <c r="C30" s="0" t="n">
        <v>1589055.93962175</v>
      </c>
      <c r="D30" s="0" t="n">
        <v>931901.35333927</v>
      </c>
      <c r="E30" s="0" t="n">
        <v>276350.185742826</v>
      </c>
      <c r="F30" s="0" t="n">
        <v>626416.370279908</v>
      </c>
      <c r="G30" s="0" t="n">
        <v>6143.89849746165</v>
      </c>
      <c r="H30" s="0" t="n">
        <v>56945.9388939668</v>
      </c>
      <c r="I30" s="0" t="n">
        <v>37329.5439885509</v>
      </c>
      <c r="J30" s="0" t="n">
        <v>7303.45373006256</v>
      </c>
    </row>
    <row r="31" customFormat="false" ht="12.8" hidden="false" customHeight="false" outlineLevel="0" collapsed="false">
      <c r="A31" s="0" t="n">
        <v>78</v>
      </c>
      <c r="B31" s="0" t="n">
        <v>3354812.22274015</v>
      </c>
      <c r="C31" s="0" t="n">
        <v>1902190.90123497</v>
      </c>
      <c r="D31" s="0" t="n">
        <v>1021349.19941054</v>
      </c>
      <c r="E31" s="0" t="n">
        <v>313800.950147005</v>
      </c>
      <c r="F31" s="0" t="n">
        <v>0</v>
      </c>
      <c r="G31" s="0" t="n">
        <v>7588.76948096946</v>
      </c>
      <c r="H31" s="0" t="n">
        <v>64127.0115084197</v>
      </c>
      <c r="I31" s="0" t="n">
        <v>38022.8692514133</v>
      </c>
      <c r="J31" s="0" t="n">
        <v>7775.18604189528</v>
      </c>
    </row>
    <row r="32" customFormat="false" ht="12.8" hidden="false" customHeight="false" outlineLevel="0" collapsed="false">
      <c r="A32" s="0" t="n">
        <v>79</v>
      </c>
      <c r="B32" s="0" t="n">
        <v>3022502.52795374</v>
      </c>
      <c r="C32" s="0" t="n">
        <v>1674836.45647118</v>
      </c>
      <c r="D32" s="0" t="n">
        <v>959455.730995571</v>
      </c>
      <c r="E32" s="0" t="n">
        <v>289362.598102442</v>
      </c>
      <c r="F32" s="0" t="n">
        <v>0</v>
      </c>
      <c r="G32" s="0" t="n">
        <v>9327.67079769303</v>
      </c>
      <c r="H32" s="0" t="n">
        <v>60536.9982851021</v>
      </c>
      <c r="I32" s="0" t="n">
        <v>19828.6858952545</v>
      </c>
      <c r="J32" s="0" t="n">
        <v>8540.24565568379</v>
      </c>
    </row>
    <row r="33" customFormat="false" ht="12.8" hidden="false" customHeight="false" outlineLevel="0" collapsed="false">
      <c r="A33" s="0" t="n">
        <v>80</v>
      </c>
      <c r="B33" s="0" t="n">
        <v>3339863.63736836</v>
      </c>
      <c r="C33" s="0" t="n">
        <v>1917439.00250128</v>
      </c>
      <c r="D33" s="0" t="n">
        <v>988415.883157175</v>
      </c>
      <c r="E33" s="0" t="n">
        <v>312784.855689708</v>
      </c>
      <c r="F33" s="0" t="n">
        <v>0</v>
      </c>
      <c r="G33" s="0" t="n">
        <v>6287.80634824324</v>
      </c>
      <c r="H33" s="0" t="n">
        <v>75497.261935091</v>
      </c>
      <c r="I33" s="0" t="n">
        <v>29454.1789144819</v>
      </c>
      <c r="J33" s="0" t="n">
        <v>10028.1793763333</v>
      </c>
    </row>
    <row r="34" customFormat="false" ht="12.8" hidden="false" customHeight="false" outlineLevel="0" collapsed="false">
      <c r="A34" s="0" t="n">
        <v>81</v>
      </c>
      <c r="B34" s="0" t="n">
        <v>3745669.75320594</v>
      </c>
      <c r="C34" s="0" t="n">
        <v>1734554.34506735</v>
      </c>
      <c r="D34" s="0" t="n">
        <v>940905.071613426</v>
      </c>
      <c r="E34" s="0" t="n">
        <v>293050.094109292</v>
      </c>
      <c r="F34" s="0" t="n">
        <v>672802.752861957</v>
      </c>
      <c r="G34" s="0" t="n">
        <v>6151.29960396399</v>
      </c>
      <c r="H34" s="0" t="n">
        <v>58770.8993432995</v>
      </c>
      <c r="I34" s="0" t="n">
        <v>30575.0214980172</v>
      </c>
      <c r="J34" s="0" t="n">
        <v>8374.33974572302</v>
      </c>
    </row>
    <row r="35" customFormat="false" ht="12.8" hidden="false" customHeight="false" outlineLevel="0" collapsed="false">
      <c r="A35" s="0" t="n">
        <v>82</v>
      </c>
      <c r="B35" s="0" t="n">
        <v>3430252.50072447</v>
      </c>
      <c r="C35" s="0" t="n">
        <v>2015046.64311554</v>
      </c>
      <c r="D35" s="0" t="n">
        <v>971208.405234339</v>
      </c>
      <c r="E35" s="0" t="n">
        <v>317899.410606141</v>
      </c>
      <c r="F35" s="0" t="n">
        <v>0</v>
      </c>
      <c r="G35" s="0" t="n">
        <v>6547.65603895002</v>
      </c>
      <c r="H35" s="0" t="n">
        <v>72947.1402494418</v>
      </c>
      <c r="I35" s="0" t="n">
        <v>36518.8707208399</v>
      </c>
      <c r="J35" s="0" t="n">
        <v>10910.6867796974</v>
      </c>
    </row>
    <row r="36" customFormat="false" ht="12.8" hidden="false" customHeight="false" outlineLevel="0" collapsed="false">
      <c r="A36" s="0" t="n">
        <v>83</v>
      </c>
      <c r="B36" s="0" t="n">
        <v>3153590.59705596</v>
      </c>
      <c r="C36" s="0" t="n">
        <v>1818445.63674067</v>
      </c>
      <c r="D36" s="0" t="n">
        <v>906328.454790943</v>
      </c>
      <c r="E36" s="0" t="n">
        <v>298393.473533423</v>
      </c>
      <c r="F36" s="0" t="n">
        <v>0</v>
      </c>
      <c r="G36" s="0" t="n">
        <v>10806.3454050859</v>
      </c>
      <c r="H36" s="0" t="n">
        <v>85795.1783310498</v>
      </c>
      <c r="I36" s="0" t="n">
        <v>21255.4307700792</v>
      </c>
      <c r="J36" s="0" t="n">
        <v>12725.7867091877</v>
      </c>
    </row>
    <row r="37" customFormat="false" ht="12.8" hidden="false" customHeight="false" outlineLevel="0" collapsed="false">
      <c r="A37" s="0" t="n">
        <v>84</v>
      </c>
      <c r="B37" s="0" t="n">
        <v>3455595.85262492</v>
      </c>
      <c r="C37" s="0" t="n">
        <v>2042069.91476078</v>
      </c>
      <c r="D37" s="0" t="n">
        <v>956612.399625207</v>
      </c>
      <c r="E37" s="0" t="n">
        <v>322511.17396872</v>
      </c>
      <c r="F37" s="0" t="n">
        <v>0</v>
      </c>
      <c r="G37" s="0" t="n">
        <v>8652.42134913701</v>
      </c>
      <c r="H37" s="0" t="n">
        <v>91361.9784215327</v>
      </c>
      <c r="I37" s="0" t="n">
        <v>24279.3565594354</v>
      </c>
      <c r="J37" s="0" t="n">
        <v>10532.2211155956</v>
      </c>
    </row>
    <row r="38" customFormat="false" ht="12.8" hidden="false" customHeight="false" outlineLevel="0" collapsed="false">
      <c r="A38" s="0" t="n">
        <v>85</v>
      </c>
      <c r="B38" s="0" t="n">
        <v>3936206.42350424</v>
      </c>
      <c r="C38" s="0" t="n">
        <v>1870217.83876404</v>
      </c>
      <c r="D38" s="0" t="n">
        <v>927422.132586439</v>
      </c>
      <c r="E38" s="0" t="n">
        <v>303381.244814335</v>
      </c>
      <c r="F38" s="0" t="n">
        <v>707917.675629634</v>
      </c>
      <c r="G38" s="0" t="n">
        <v>11429.4029013935</v>
      </c>
      <c r="H38" s="0" t="n">
        <v>82301.6323137043</v>
      </c>
      <c r="I38" s="0" t="n">
        <v>23437.7174996299</v>
      </c>
      <c r="J38" s="0" t="n">
        <v>11308.2378415421</v>
      </c>
    </row>
    <row r="39" customFormat="false" ht="12.8" hidden="false" customHeight="false" outlineLevel="0" collapsed="false">
      <c r="A39" s="0" t="n">
        <v>86</v>
      </c>
      <c r="B39" s="0" t="n">
        <v>3574591.45712131</v>
      </c>
      <c r="C39" s="0" t="n">
        <v>2175129.87393197</v>
      </c>
      <c r="D39" s="0" t="n">
        <v>932812.407093232</v>
      </c>
      <c r="E39" s="0" t="n">
        <v>326996.536154114</v>
      </c>
      <c r="F39" s="0" t="n">
        <v>0</v>
      </c>
      <c r="G39" s="0" t="n">
        <v>9604.97730782598</v>
      </c>
      <c r="H39" s="0" t="n">
        <v>69242.1630667754</v>
      </c>
      <c r="I39" s="0" t="n">
        <v>50661.0732768689</v>
      </c>
      <c r="J39" s="0" t="n">
        <v>10828.6655298103</v>
      </c>
    </row>
    <row r="40" customFormat="false" ht="12.8" hidden="false" customHeight="false" outlineLevel="0" collapsed="false">
      <c r="A40" s="0" t="n">
        <v>87</v>
      </c>
      <c r="B40" s="0" t="n">
        <v>3346508.48082964</v>
      </c>
      <c r="C40" s="0" t="n">
        <v>2000453.21169266</v>
      </c>
      <c r="D40" s="0" t="n">
        <v>897222.201312392</v>
      </c>
      <c r="E40" s="0" t="n">
        <v>312023.989861918</v>
      </c>
      <c r="F40" s="0" t="n">
        <v>0</v>
      </c>
      <c r="G40" s="0" t="n">
        <v>9078.57621951083</v>
      </c>
      <c r="H40" s="0" t="n">
        <v>83158.4302824908</v>
      </c>
      <c r="I40" s="0" t="n">
        <v>32864.8752578573</v>
      </c>
      <c r="J40" s="0" t="n">
        <v>12493.8711819815</v>
      </c>
    </row>
    <row r="41" customFormat="false" ht="12.8" hidden="false" customHeight="false" outlineLevel="0" collapsed="false">
      <c r="A41" s="0" t="n">
        <v>88</v>
      </c>
      <c r="B41" s="0" t="n">
        <v>3582416.0589854</v>
      </c>
      <c r="C41" s="0" t="n">
        <v>2164536.28141194</v>
      </c>
      <c r="D41" s="0" t="n">
        <v>951126.306918346</v>
      </c>
      <c r="E41" s="0" t="n">
        <v>331842.587082146</v>
      </c>
      <c r="F41" s="0" t="n">
        <v>0</v>
      </c>
      <c r="G41" s="0" t="n">
        <v>10342.8112217473</v>
      </c>
      <c r="H41" s="0" t="n">
        <v>79062.3331925342</v>
      </c>
      <c r="I41" s="0" t="n">
        <v>34697.5893182686</v>
      </c>
      <c r="J41" s="0" t="n">
        <v>11636.6064341619</v>
      </c>
    </row>
    <row r="42" customFormat="false" ht="12.8" hidden="false" customHeight="false" outlineLevel="0" collapsed="false">
      <c r="A42" s="0" t="n">
        <v>89</v>
      </c>
      <c r="B42" s="0" t="n">
        <v>4139403.97267993</v>
      </c>
      <c r="C42" s="0" t="n">
        <v>2073880.96276692</v>
      </c>
      <c r="D42" s="0" t="n">
        <v>863034.31156958</v>
      </c>
      <c r="E42" s="0" t="n">
        <v>318036.072789967</v>
      </c>
      <c r="F42" s="0" t="n">
        <v>740042.994524532</v>
      </c>
      <c r="G42" s="0" t="n">
        <v>9552.13341144711</v>
      </c>
      <c r="H42" s="0" t="n">
        <v>83852.3447485424</v>
      </c>
      <c r="I42" s="0" t="n">
        <v>40307.8080234239</v>
      </c>
      <c r="J42" s="0" t="n">
        <v>12087.2416984213</v>
      </c>
    </row>
    <row r="43" customFormat="false" ht="12.8" hidden="false" customHeight="false" outlineLevel="0" collapsed="false">
      <c r="A43" s="0" t="n">
        <v>90</v>
      </c>
      <c r="B43" s="0" t="n">
        <v>3647234.5746725</v>
      </c>
      <c r="C43" s="0" t="n">
        <v>2248743.93742358</v>
      </c>
      <c r="D43" s="0" t="n">
        <v>896524.106372272</v>
      </c>
      <c r="E43" s="0" t="n">
        <v>335316.862664489</v>
      </c>
      <c r="F43" s="0" t="n">
        <v>0</v>
      </c>
      <c r="G43" s="0" t="n">
        <v>7923.3920084689</v>
      </c>
      <c r="H43" s="0" t="n">
        <v>97516.8089510883</v>
      </c>
      <c r="I43" s="0" t="n">
        <v>48640.2438577638</v>
      </c>
      <c r="J43" s="0" t="n">
        <v>13622.8484136987</v>
      </c>
    </row>
    <row r="44" customFormat="false" ht="12.8" hidden="false" customHeight="false" outlineLevel="0" collapsed="false">
      <c r="A44" s="0" t="n">
        <v>91</v>
      </c>
      <c r="B44" s="0" t="n">
        <v>3406456.38156248</v>
      </c>
      <c r="C44" s="0" t="n">
        <v>2111846.65615218</v>
      </c>
      <c r="D44" s="0" t="n">
        <v>842883.937063433</v>
      </c>
      <c r="E44" s="0" t="n">
        <v>321961.866292271</v>
      </c>
      <c r="F44" s="0" t="n">
        <v>0</v>
      </c>
      <c r="G44" s="0" t="n">
        <v>10380.2201781311</v>
      </c>
      <c r="H44" s="0" t="n">
        <v>72794.8855390679</v>
      </c>
      <c r="I44" s="0" t="n">
        <v>36136.9095394564</v>
      </c>
      <c r="J44" s="0" t="n">
        <v>11558.0625973248</v>
      </c>
    </row>
    <row r="45" customFormat="false" ht="12.8" hidden="false" customHeight="false" outlineLevel="0" collapsed="false">
      <c r="A45" s="0" t="n">
        <v>92</v>
      </c>
      <c r="B45" s="0" t="n">
        <v>3631934.06474999</v>
      </c>
      <c r="C45" s="0" t="n">
        <v>2238926.71373527</v>
      </c>
      <c r="D45" s="0" t="n">
        <v>902102.261596753</v>
      </c>
      <c r="E45" s="0" t="n">
        <v>337329.775781358</v>
      </c>
      <c r="F45" s="0" t="n">
        <v>0</v>
      </c>
      <c r="G45" s="0" t="n">
        <v>12337.5577024523</v>
      </c>
      <c r="H45" s="0" t="n">
        <v>96278.2391146689</v>
      </c>
      <c r="I45" s="0" t="n">
        <v>32887.4214756868</v>
      </c>
      <c r="J45" s="0" t="n">
        <v>12560.3084176529</v>
      </c>
    </row>
    <row r="46" customFormat="false" ht="12.8" hidden="false" customHeight="false" outlineLevel="0" collapsed="false">
      <c r="A46" s="0" t="n">
        <v>93</v>
      </c>
      <c r="B46" s="0" t="n">
        <v>5033764.40394052</v>
      </c>
      <c r="C46" s="0" t="n">
        <v>2552150.93326866</v>
      </c>
      <c r="D46" s="0" t="n">
        <v>1077613.24523118</v>
      </c>
      <c r="E46" s="0" t="n">
        <v>376264.67979024</v>
      </c>
      <c r="F46" s="0" t="n">
        <v>897198.676050833</v>
      </c>
      <c r="G46" s="0" t="n">
        <v>10610.05470325</v>
      </c>
      <c r="H46" s="0" t="n">
        <v>87039.31230615</v>
      </c>
      <c r="I46" s="0" t="n">
        <v>26035.58153754</v>
      </c>
      <c r="J46" s="0" t="n">
        <v>11861.9599476667</v>
      </c>
    </row>
    <row r="47" customFormat="false" ht="12.8" hidden="false" customHeight="false" outlineLevel="0" collapsed="false">
      <c r="A47" s="0" t="n">
        <v>94</v>
      </c>
      <c r="B47" s="0" t="n">
        <v>4458560.4080145</v>
      </c>
      <c r="C47" s="0" t="n">
        <v>2821082.49469977</v>
      </c>
      <c r="D47" s="0" t="n">
        <v>1073820.91551123</v>
      </c>
      <c r="E47" s="0" t="n">
        <v>396811.26305241</v>
      </c>
      <c r="F47" s="0" t="n">
        <v>0</v>
      </c>
      <c r="G47" s="0" t="n">
        <v>8133.99878315333</v>
      </c>
      <c r="H47" s="0" t="n">
        <v>109821.07249989</v>
      </c>
      <c r="I47" s="0" t="n">
        <v>40585.6811541</v>
      </c>
      <c r="J47" s="0" t="n">
        <v>14244.14380648</v>
      </c>
    </row>
    <row r="48" customFormat="false" ht="12.8" hidden="false" customHeight="false" outlineLevel="0" collapsed="false">
      <c r="A48" s="0" t="n">
        <v>95</v>
      </c>
      <c r="B48" s="0" t="n">
        <v>4311135.9475558</v>
      </c>
      <c r="C48" s="0" t="n">
        <v>2675689.23770358</v>
      </c>
      <c r="D48" s="0" t="n">
        <v>1089005.73133586</v>
      </c>
      <c r="E48" s="0" t="n">
        <v>386587.02743584</v>
      </c>
      <c r="F48" s="0" t="n">
        <v>0</v>
      </c>
      <c r="G48" s="0" t="n">
        <v>8147.79616402333</v>
      </c>
      <c r="H48" s="0" t="n">
        <v>94880.32322181</v>
      </c>
      <c r="I48" s="0" t="n">
        <v>47831.60449314</v>
      </c>
      <c r="J48" s="0" t="n">
        <v>12580.6163288667</v>
      </c>
    </row>
    <row r="49" customFormat="false" ht="12.8" hidden="false" customHeight="false" outlineLevel="0" collapsed="false">
      <c r="A49" s="0" t="n">
        <v>96</v>
      </c>
      <c r="B49" s="0" t="n">
        <v>4419873.78741824</v>
      </c>
      <c r="C49" s="0" t="n">
        <v>2792153.57550164</v>
      </c>
      <c r="D49" s="0" t="n">
        <v>1083377.11810328</v>
      </c>
      <c r="E49" s="0" t="n">
        <v>402026.61099206</v>
      </c>
      <c r="F49" s="0" t="n">
        <v>0</v>
      </c>
      <c r="G49" s="0" t="n">
        <v>11984.58280993</v>
      </c>
      <c r="H49" s="0" t="n">
        <v>104133.9196548</v>
      </c>
      <c r="I49" s="0" t="n">
        <v>16764.9871851</v>
      </c>
      <c r="J49" s="0" t="n">
        <v>13470.44773932</v>
      </c>
    </row>
    <row r="50" customFormat="false" ht="12.8" hidden="false" customHeight="false" outlineLevel="0" collapsed="false">
      <c r="A50" s="0" t="n">
        <v>97</v>
      </c>
      <c r="B50" s="0" t="n">
        <v>5329616.30673696</v>
      </c>
      <c r="C50" s="0" t="n">
        <v>2727864.85040222</v>
      </c>
      <c r="D50" s="0" t="n">
        <v>1110336.4444632</v>
      </c>
      <c r="E50" s="0" t="n">
        <v>398347.83271664</v>
      </c>
      <c r="F50" s="0" t="n">
        <v>944898.90117124</v>
      </c>
      <c r="G50" s="0" t="n">
        <v>11804.2885132467</v>
      </c>
      <c r="H50" s="0" t="n">
        <v>100320.94330794</v>
      </c>
      <c r="I50" s="0" t="n">
        <v>26104.5713424</v>
      </c>
      <c r="J50" s="0" t="n">
        <v>14298.71929326</v>
      </c>
    </row>
    <row r="51" customFormat="false" ht="12.8" hidden="false" customHeight="false" outlineLevel="0" collapsed="false">
      <c r="A51" s="0" t="n">
        <v>98</v>
      </c>
      <c r="B51" s="0" t="n">
        <v>4579029.61141354</v>
      </c>
      <c r="C51" s="0" t="n">
        <v>2868661.05609101</v>
      </c>
      <c r="D51" s="0" t="n">
        <v>1126183.02054</v>
      </c>
      <c r="E51" s="0" t="n">
        <v>407830.38739982</v>
      </c>
      <c r="F51" s="0" t="n">
        <v>0</v>
      </c>
      <c r="G51" s="0" t="n">
        <v>20166.9405356067</v>
      </c>
      <c r="H51" s="0" t="n">
        <v>105729.21586824</v>
      </c>
      <c r="I51" s="0" t="n">
        <v>35921.538315</v>
      </c>
      <c r="J51" s="0" t="n">
        <v>14148.79478012</v>
      </c>
    </row>
    <row r="52" customFormat="false" ht="12.8" hidden="false" customHeight="false" outlineLevel="0" collapsed="false">
      <c r="A52" s="0" t="n">
        <v>99</v>
      </c>
      <c r="B52" s="0" t="n">
        <v>4374893.35460918</v>
      </c>
      <c r="C52" s="0" t="n">
        <v>2724673.6644378</v>
      </c>
      <c r="D52" s="0" t="n">
        <v>1066630.91475096</v>
      </c>
      <c r="E52" s="0" t="n">
        <v>400195.18240758</v>
      </c>
      <c r="F52" s="0" t="n">
        <v>0</v>
      </c>
      <c r="G52" s="0" t="n">
        <v>17857.6764514133</v>
      </c>
      <c r="H52" s="0" t="n">
        <v>122243.83339671</v>
      </c>
      <c r="I52" s="0" t="n">
        <v>28782.80593272</v>
      </c>
      <c r="J52" s="0" t="n">
        <v>16913.3118630133</v>
      </c>
    </row>
    <row r="53" customFormat="false" ht="12.8" hidden="false" customHeight="false" outlineLevel="0" collapsed="false">
      <c r="A53" s="0" t="n">
        <v>100</v>
      </c>
      <c r="B53" s="0" t="n">
        <v>4459273.5354097</v>
      </c>
      <c r="C53" s="0" t="n">
        <v>2848927.71323657</v>
      </c>
      <c r="D53" s="0" t="n">
        <v>1030359.7261076</v>
      </c>
      <c r="E53" s="0" t="n">
        <v>408428.43778033</v>
      </c>
      <c r="F53" s="0" t="n">
        <v>0</v>
      </c>
      <c r="G53" s="0" t="n">
        <v>11942.11122312</v>
      </c>
      <c r="H53" s="0" t="n">
        <v>117175.84510467</v>
      </c>
      <c r="I53" s="0" t="n">
        <v>28239.97434516</v>
      </c>
      <c r="J53" s="0" t="n">
        <v>16333.6353300267</v>
      </c>
    </row>
    <row r="54" customFormat="false" ht="12.8" hidden="false" customHeight="false" outlineLevel="0" collapsed="false">
      <c r="A54" s="0" t="n">
        <v>101</v>
      </c>
      <c r="B54" s="0" t="n">
        <v>5281243.383784</v>
      </c>
      <c r="C54" s="0" t="n">
        <v>2795643.33898338</v>
      </c>
      <c r="D54" s="0" t="n">
        <v>988127.01929579</v>
      </c>
      <c r="E54" s="0" t="n">
        <v>403323.90574744</v>
      </c>
      <c r="F54" s="0" t="n">
        <v>932724.519999413</v>
      </c>
      <c r="G54" s="0" t="n">
        <v>13319.03287338</v>
      </c>
      <c r="H54" s="0" t="n">
        <v>111424.84103748</v>
      </c>
      <c r="I54" s="0" t="n">
        <v>24078.32397894</v>
      </c>
      <c r="J54" s="0" t="n">
        <v>17379.7975356</v>
      </c>
    </row>
    <row r="55" customFormat="false" ht="12.8" hidden="false" customHeight="false" outlineLevel="0" collapsed="false">
      <c r="A55" s="0" t="n">
        <v>102</v>
      </c>
      <c r="B55" s="0" t="n">
        <v>4521217.37936084</v>
      </c>
      <c r="C55" s="0" t="n">
        <v>2849544.93141845</v>
      </c>
      <c r="D55" s="0" t="n">
        <v>1092202.9665288</v>
      </c>
      <c r="E55" s="0" t="n">
        <v>414438.41314352</v>
      </c>
      <c r="F55" s="0" t="n">
        <v>0</v>
      </c>
      <c r="G55" s="0" t="n">
        <v>9153.88062563333</v>
      </c>
      <c r="H55" s="0" t="n">
        <v>114740.19399912</v>
      </c>
      <c r="I55" s="0" t="n">
        <v>24588.64421496</v>
      </c>
      <c r="J55" s="0" t="n">
        <v>15397.430672</v>
      </c>
    </row>
    <row r="56" customFormat="false" ht="12.8" hidden="false" customHeight="false" outlineLevel="0" collapsed="false">
      <c r="A56" s="0" t="n">
        <v>103</v>
      </c>
      <c r="B56" s="0" t="n">
        <v>4433553.16986771</v>
      </c>
      <c r="C56" s="0" t="n">
        <v>2898845.74212724</v>
      </c>
      <c r="D56" s="0" t="n">
        <v>946862.8792693</v>
      </c>
      <c r="E56" s="0" t="n">
        <v>405852.09519006</v>
      </c>
      <c r="F56" s="0" t="n">
        <v>0</v>
      </c>
      <c r="G56" s="0" t="n">
        <v>16170.79205434</v>
      </c>
      <c r="H56" s="0" t="n">
        <v>117399.81771366</v>
      </c>
      <c r="I56" s="0" t="n">
        <v>33421.14369615</v>
      </c>
      <c r="J56" s="0" t="n">
        <v>16322.54179996</v>
      </c>
    </row>
    <row r="57" customFormat="false" ht="12.8" hidden="false" customHeight="false" outlineLevel="0" collapsed="false">
      <c r="A57" s="0" t="n">
        <v>104</v>
      </c>
      <c r="B57" s="0" t="n">
        <v>4505792.49710984</v>
      </c>
      <c r="C57" s="0" t="n">
        <v>2861530.29528118</v>
      </c>
      <c r="D57" s="0" t="n">
        <v>1024417.121385</v>
      </c>
      <c r="E57" s="0" t="n">
        <v>412943.73147542</v>
      </c>
      <c r="F57" s="0" t="n">
        <v>0</v>
      </c>
      <c r="G57" s="0" t="n">
        <v>15718.12556</v>
      </c>
      <c r="H57" s="0" t="n">
        <v>127626.87735372</v>
      </c>
      <c r="I57" s="0" t="n">
        <v>43772.8997601</v>
      </c>
      <c r="J57" s="0" t="n">
        <v>17658.3505711333</v>
      </c>
    </row>
    <row r="58" customFormat="false" ht="12.8" hidden="false" customHeight="false" outlineLevel="0" collapsed="false">
      <c r="A58" s="0" t="n">
        <v>105</v>
      </c>
      <c r="B58" s="0" t="n">
        <v>5349735.7894234</v>
      </c>
      <c r="C58" s="0" t="n">
        <v>2842611.60195997</v>
      </c>
      <c r="D58" s="0" t="n">
        <v>952573.6166287</v>
      </c>
      <c r="E58" s="0" t="n">
        <v>404157.39532</v>
      </c>
      <c r="F58" s="0" t="n">
        <v>938089.44140121</v>
      </c>
      <c r="G58" s="0" t="n">
        <v>13273.39054855</v>
      </c>
      <c r="H58" s="0" t="n">
        <v>130187.42295972</v>
      </c>
      <c r="I58" s="0" t="n">
        <v>53210.1563862</v>
      </c>
      <c r="J58" s="0" t="n">
        <v>19000.6682533333</v>
      </c>
    </row>
    <row r="59" customFormat="false" ht="12.8" hidden="false" customHeight="false" outlineLevel="0" collapsed="false">
      <c r="A59" s="0" t="n">
        <v>106</v>
      </c>
      <c r="B59" s="0" t="n">
        <v>4447084.77067591</v>
      </c>
      <c r="C59" s="0" t="n">
        <v>2901968.4004656</v>
      </c>
      <c r="D59" s="0" t="n">
        <v>959622.0809921</v>
      </c>
      <c r="E59" s="0" t="n">
        <v>412051.15255079</v>
      </c>
      <c r="F59" s="0" t="n">
        <v>0</v>
      </c>
      <c r="G59" s="0" t="n">
        <v>15369.9461828</v>
      </c>
      <c r="H59" s="0" t="n">
        <v>104941.90600542</v>
      </c>
      <c r="I59" s="0" t="n">
        <v>33922.91656968</v>
      </c>
      <c r="J59" s="0" t="n">
        <v>15818.1565424667</v>
      </c>
    </row>
    <row r="60" customFormat="false" ht="12.8" hidden="false" customHeight="false" outlineLevel="0" collapsed="false">
      <c r="A60" s="0" t="n">
        <v>107</v>
      </c>
      <c r="B60" s="0" t="n">
        <v>4390778.6149765</v>
      </c>
      <c r="C60" s="0" t="n">
        <v>2792884.57444399</v>
      </c>
      <c r="D60" s="0" t="n">
        <v>996393.5182938</v>
      </c>
      <c r="E60" s="0" t="n">
        <v>409762.1831007</v>
      </c>
      <c r="F60" s="0" t="n">
        <v>0</v>
      </c>
      <c r="G60" s="0" t="n">
        <v>15431.70865632</v>
      </c>
      <c r="H60" s="0" t="n">
        <v>125890.65513795</v>
      </c>
      <c r="I60" s="0" t="n">
        <v>32313.83462451</v>
      </c>
      <c r="J60" s="0" t="n">
        <v>16813.1203344867</v>
      </c>
    </row>
    <row r="61" customFormat="false" ht="12.8" hidden="false" customHeight="false" outlineLevel="0" collapsed="false">
      <c r="A61" s="0" t="n">
        <v>108</v>
      </c>
      <c r="B61" s="0" t="n">
        <v>4574571.24027845</v>
      </c>
      <c r="C61" s="0" t="n">
        <v>2937741.06374667</v>
      </c>
      <c r="D61" s="0" t="n">
        <v>994008.41257984</v>
      </c>
      <c r="E61" s="0" t="n">
        <v>419655.66693042</v>
      </c>
      <c r="F61" s="0" t="n">
        <v>0</v>
      </c>
      <c r="G61" s="0" t="n">
        <v>20670.3829519433</v>
      </c>
      <c r="H61" s="0" t="n">
        <v>132441.43730385</v>
      </c>
      <c r="I61" s="0" t="n">
        <v>52211.70726912</v>
      </c>
      <c r="J61" s="0" t="n">
        <v>14843.8027432233</v>
      </c>
    </row>
    <row r="62" customFormat="false" ht="12.8" hidden="false" customHeight="false" outlineLevel="0" collapsed="false">
      <c r="A62" s="0" t="n">
        <v>109</v>
      </c>
      <c r="B62" s="0" t="n">
        <v>5384415.58393206</v>
      </c>
      <c r="C62" s="0" t="n">
        <v>2822520.83711937</v>
      </c>
      <c r="D62" s="0" t="n">
        <v>1009199.14266045</v>
      </c>
      <c r="E62" s="0" t="n">
        <v>407594.97634176</v>
      </c>
      <c r="F62" s="0" t="n">
        <v>942533.481746173</v>
      </c>
      <c r="G62" s="0" t="n">
        <v>15782.8060684733</v>
      </c>
      <c r="H62" s="0" t="n">
        <v>120789.27267543</v>
      </c>
      <c r="I62" s="0" t="n">
        <v>51118.70792553</v>
      </c>
      <c r="J62" s="0" t="n">
        <v>15225.14318545</v>
      </c>
    </row>
    <row r="63" customFormat="false" ht="12.8" hidden="false" customHeight="false" outlineLevel="0" collapsed="false">
      <c r="A63" s="0" t="n">
        <v>110</v>
      </c>
      <c r="B63" s="0" t="n">
        <v>4540725.54797694</v>
      </c>
      <c r="C63" s="0" t="n">
        <v>2949312.70644092</v>
      </c>
      <c r="D63" s="0" t="n">
        <v>989963.2630688</v>
      </c>
      <c r="E63" s="0" t="n">
        <v>414499.62804645</v>
      </c>
      <c r="F63" s="0" t="n">
        <v>0</v>
      </c>
      <c r="G63" s="0" t="n">
        <v>10288.0773242133</v>
      </c>
      <c r="H63" s="0" t="n">
        <v>101850.50285778</v>
      </c>
      <c r="I63" s="0" t="n">
        <v>54470.8850496</v>
      </c>
      <c r="J63" s="0" t="n">
        <v>15920.1484542</v>
      </c>
    </row>
    <row r="64" customFormat="false" ht="12.8" hidden="false" customHeight="false" outlineLevel="0" collapsed="false">
      <c r="A64" s="0" t="n">
        <v>111</v>
      </c>
      <c r="B64" s="0" t="n">
        <v>4425087.96543123</v>
      </c>
      <c r="C64" s="0" t="n">
        <v>2863799.01050514</v>
      </c>
      <c r="D64" s="0" t="n">
        <v>948906.74549955</v>
      </c>
      <c r="E64" s="0" t="n">
        <v>407311.02075792</v>
      </c>
      <c r="F64" s="0" t="n">
        <v>0</v>
      </c>
      <c r="G64" s="0" t="n">
        <v>16458.5228104633</v>
      </c>
      <c r="H64" s="0" t="n">
        <v>118729.27798533</v>
      </c>
      <c r="I64" s="0" t="n">
        <v>51244.72695369</v>
      </c>
      <c r="J64" s="0" t="n">
        <v>16639.4440125333</v>
      </c>
    </row>
    <row r="65" customFormat="false" ht="12.8" hidden="false" customHeight="false" outlineLevel="0" collapsed="false">
      <c r="A65" s="0" t="n">
        <v>112</v>
      </c>
      <c r="B65" s="0" t="n">
        <v>4518897.96447689</v>
      </c>
      <c r="C65" s="0" t="n">
        <v>2920627.41791014</v>
      </c>
      <c r="D65" s="0" t="n">
        <v>995502.8575457</v>
      </c>
      <c r="E65" s="0" t="n">
        <v>412929.4929487</v>
      </c>
      <c r="F65" s="0" t="n">
        <v>0</v>
      </c>
      <c r="G65" s="0" t="n">
        <v>8772.13019693</v>
      </c>
      <c r="H65" s="0" t="n">
        <v>109983.2528841</v>
      </c>
      <c r="I65" s="0" t="n">
        <v>51924.73117017</v>
      </c>
      <c r="J65" s="0" t="n">
        <v>16274.90129064</v>
      </c>
    </row>
    <row r="66" customFormat="false" ht="12.8" hidden="false" customHeight="false" outlineLevel="0" collapsed="false">
      <c r="A66" s="0" t="n">
        <v>113</v>
      </c>
      <c r="B66" s="0" t="n">
        <v>5297880.60354124</v>
      </c>
      <c r="C66" s="0" t="n">
        <v>2910430.59889562</v>
      </c>
      <c r="D66" s="0" t="n">
        <v>880024.76471</v>
      </c>
      <c r="E66" s="0" t="n">
        <v>401358.7397698</v>
      </c>
      <c r="F66" s="0" t="n">
        <v>925048.49804576</v>
      </c>
      <c r="G66" s="0" t="n">
        <v>11930.2414911933</v>
      </c>
      <c r="H66" s="0" t="n">
        <v>109902.16396989</v>
      </c>
      <c r="I66" s="0" t="n">
        <v>40477.01937825</v>
      </c>
      <c r="J66" s="0" t="n">
        <v>16233.28518858</v>
      </c>
    </row>
    <row r="67" customFormat="false" ht="12.8" hidden="false" customHeight="false" outlineLevel="0" collapsed="false">
      <c r="A67" s="0" t="n">
        <v>114</v>
      </c>
      <c r="B67" s="0" t="n">
        <v>4459729.40432443</v>
      </c>
      <c r="C67" s="0" t="n">
        <v>2974975.43550963</v>
      </c>
      <c r="D67" s="0" t="n">
        <v>886927.53540456</v>
      </c>
      <c r="E67" s="0" t="n">
        <v>406678.9045872</v>
      </c>
      <c r="F67" s="0" t="n">
        <v>0</v>
      </c>
      <c r="G67" s="0" t="n">
        <v>16751.3276277233</v>
      </c>
      <c r="H67" s="0" t="n">
        <v>122234.9933487</v>
      </c>
      <c r="I67" s="0" t="n">
        <v>26469.48029952</v>
      </c>
      <c r="J67" s="0" t="n">
        <v>18288.86023008</v>
      </c>
    </row>
    <row r="68" customFormat="false" ht="12.8" hidden="false" customHeight="false" outlineLevel="0" collapsed="false">
      <c r="A68" s="0" t="n">
        <v>115</v>
      </c>
      <c r="B68" s="0" t="n">
        <v>4441156.90339855</v>
      </c>
      <c r="C68" s="0" t="n">
        <v>2952859.41809353</v>
      </c>
      <c r="D68" s="0" t="n">
        <v>862997.22227148</v>
      </c>
      <c r="E68" s="0" t="n">
        <v>406732.24046284</v>
      </c>
      <c r="F68" s="0" t="n">
        <v>0</v>
      </c>
      <c r="G68" s="0" t="n">
        <v>16176.61413637</v>
      </c>
      <c r="H68" s="0" t="n">
        <v>139450.09735299</v>
      </c>
      <c r="I68" s="0" t="n">
        <v>41225.48222484</v>
      </c>
      <c r="J68" s="0" t="n">
        <v>19327.8329941733</v>
      </c>
    </row>
    <row r="69" customFormat="false" ht="12.8" hidden="false" customHeight="false" outlineLevel="0" collapsed="false">
      <c r="A69" s="0" t="n">
        <v>116</v>
      </c>
      <c r="B69" s="0" t="n">
        <v>4607168.42482866</v>
      </c>
      <c r="C69" s="0" t="n">
        <v>3020004.60085965</v>
      </c>
      <c r="D69" s="0" t="n">
        <v>952584.52936425</v>
      </c>
      <c r="E69" s="0" t="n">
        <v>414586.67633808</v>
      </c>
      <c r="F69" s="0" t="n">
        <v>0</v>
      </c>
      <c r="G69" s="0" t="n">
        <v>15087.2347676033</v>
      </c>
      <c r="H69" s="0" t="n">
        <v>131769.31087095</v>
      </c>
      <c r="I69" s="0" t="n">
        <v>55195.93543329</v>
      </c>
      <c r="J69" s="0" t="n">
        <v>15799.5245786833</v>
      </c>
    </row>
    <row r="70" customFormat="false" ht="12.8" hidden="false" customHeight="false" outlineLevel="0" collapsed="false">
      <c r="A70" s="0" t="n">
        <v>117</v>
      </c>
      <c r="B70" s="0" t="n">
        <v>5468134.27903543</v>
      </c>
      <c r="C70" s="0" t="n">
        <v>2937390.92333876</v>
      </c>
      <c r="D70" s="0" t="n">
        <v>948258.87778437</v>
      </c>
      <c r="E70" s="0" t="n">
        <v>409875.15431376</v>
      </c>
      <c r="F70" s="0" t="n">
        <v>938180.404504133</v>
      </c>
      <c r="G70" s="0" t="n">
        <v>16265.0166824667</v>
      </c>
      <c r="H70" s="0" t="n">
        <v>157152.49209054</v>
      </c>
      <c r="I70" s="0" t="n">
        <v>38731.56857766</v>
      </c>
      <c r="J70" s="0" t="n">
        <v>19524.14838726</v>
      </c>
    </row>
    <row r="71" customFormat="false" ht="12.8" hidden="false" customHeight="false" outlineLevel="0" collapsed="false">
      <c r="A71" s="0" t="n">
        <v>118</v>
      </c>
      <c r="B71" s="0" t="n">
        <v>4651325.87709199</v>
      </c>
      <c r="C71" s="0" t="n">
        <v>2996433.70588454</v>
      </c>
      <c r="D71" s="0" t="n">
        <v>1020032.73418774</v>
      </c>
      <c r="E71" s="0" t="n">
        <v>419084.26826627</v>
      </c>
      <c r="F71" s="0" t="n">
        <v>0</v>
      </c>
      <c r="G71" s="0" t="n">
        <v>13849.5167786667</v>
      </c>
      <c r="H71" s="0" t="n">
        <v>133762.46783115</v>
      </c>
      <c r="I71" s="0" t="n">
        <v>47305.97645865</v>
      </c>
      <c r="J71" s="0" t="n">
        <v>18639.1849192767</v>
      </c>
    </row>
    <row r="72" customFormat="false" ht="12.8" hidden="false" customHeight="false" outlineLevel="0" collapsed="false">
      <c r="A72" s="0" t="n">
        <v>119</v>
      </c>
      <c r="B72" s="0" t="n">
        <v>4509217.87854403</v>
      </c>
      <c r="C72" s="0" t="n">
        <v>2985530.20449638</v>
      </c>
      <c r="D72" s="0" t="n">
        <v>904947.68549484</v>
      </c>
      <c r="E72" s="0" t="n">
        <v>416839.93333248</v>
      </c>
      <c r="F72" s="0" t="n">
        <v>0</v>
      </c>
      <c r="G72" s="0" t="n">
        <v>15802.5127633967</v>
      </c>
      <c r="H72" s="0" t="n">
        <v>115389.10917399</v>
      </c>
      <c r="I72" s="0" t="n">
        <v>52919.28413928</v>
      </c>
      <c r="J72" s="0" t="n">
        <v>16751.0838192667</v>
      </c>
    </row>
    <row r="73" customFormat="false" ht="12.8" hidden="false" customHeight="false" outlineLevel="0" collapsed="false">
      <c r="A73" s="0" t="n">
        <v>120</v>
      </c>
      <c r="B73" s="0" t="n">
        <v>4551135.60388561</v>
      </c>
      <c r="C73" s="0" t="n">
        <v>3071709.32318493</v>
      </c>
      <c r="D73" s="0" t="n">
        <v>883750.66096476</v>
      </c>
      <c r="E73" s="0" t="n">
        <v>419431.7707616</v>
      </c>
      <c r="F73" s="0" t="n">
        <v>0</v>
      </c>
      <c r="G73" s="0" t="n">
        <v>18360.915416</v>
      </c>
      <c r="H73" s="0" t="n">
        <v>110124.21500487</v>
      </c>
      <c r="I73" s="0" t="n">
        <v>36764.48543874</v>
      </c>
      <c r="J73" s="0" t="n">
        <v>12925.7015400133</v>
      </c>
    </row>
    <row r="74" customFormat="false" ht="12.8" hidden="false" customHeight="false" outlineLevel="0" collapsed="false">
      <c r="A74" s="0" t="n">
        <v>121</v>
      </c>
      <c r="B74" s="0" t="n">
        <v>5347400.90089712</v>
      </c>
      <c r="C74" s="0" t="n">
        <v>2977496.22363989</v>
      </c>
      <c r="D74" s="0" t="n">
        <v>866464.44586116</v>
      </c>
      <c r="E74" s="0" t="n">
        <v>414194.01466244</v>
      </c>
      <c r="F74" s="0" t="n">
        <v>926355.628462933</v>
      </c>
      <c r="G74" s="0" t="n">
        <v>14031.37696116</v>
      </c>
      <c r="H74" s="0" t="n">
        <v>87098.02607751</v>
      </c>
      <c r="I74" s="0" t="n">
        <v>54058.24256904</v>
      </c>
      <c r="J74" s="0" t="n">
        <v>11970.60552772</v>
      </c>
    </row>
    <row r="75" customFormat="false" ht="12.8" hidden="false" customHeight="false" outlineLevel="0" collapsed="false">
      <c r="A75" s="0" t="n">
        <v>122</v>
      </c>
      <c r="B75" s="0" t="n">
        <v>4658085.13974607</v>
      </c>
      <c r="C75" s="0" t="n">
        <v>3141920.4767734</v>
      </c>
      <c r="D75" s="0" t="n">
        <v>886792.23777303</v>
      </c>
      <c r="E75" s="0" t="n">
        <v>417742.49280561</v>
      </c>
      <c r="F75" s="0" t="n">
        <v>0</v>
      </c>
      <c r="G75" s="0" t="n">
        <v>15749.4305919267</v>
      </c>
      <c r="H75" s="0" t="n">
        <v>137358.46460982</v>
      </c>
      <c r="I75" s="0" t="n">
        <v>38088.83063439</v>
      </c>
      <c r="J75" s="0" t="n">
        <v>20460.15310108</v>
      </c>
    </row>
    <row r="76" customFormat="false" ht="12.8" hidden="false" customHeight="false" outlineLevel="0" collapsed="false">
      <c r="A76" s="0" t="n">
        <v>123</v>
      </c>
      <c r="B76" s="0" t="n">
        <v>4499509.59182139</v>
      </c>
      <c r="C76" s="0" t="n">
        <v>3017933.71930369</v>
      </c>
      <c r="D76" s="0" t="n">
        <v>890743.99799066</v>
      </c>
      <c r="E76" s="0" t="n">
        <v>407281.96696561</v>
      </c>
      <c r="F76" s="0" t="n">
        <v>0</v>
      </c>
      <c r="G76" s="0" t="n">
        <v>11852.60699238</v>
      </c>
      <c r="H76" s="0" t="n">
        <v>113629.09464225</v>
      </c>
      <c r="I76" s="0" t="n">
        <v>43028.42248386</v>
      </c>
      <c r="J76" s="0" t="n">
        <v>17950.31423247</v>
      </c>
    </row>
    <row r="77" customFormat="false" ht="12.8" hidden="false" customHeight="false" outlineLevel="0" collapsed="false">
      <c r="A77" s="0" t="n">
        <v>124</v>
      </c>
      <c r="B77" s="0" t="n">
        <v>4636676.76601907</v>
      </c>
      <c r="C77" s="0" t="n">
        <v>3149574.03901483</v>
      </c>
      <c r="D77" s="0" t="n">
        <v>893881.34842824</v>
      </c>
      <c r="E77" s="0" t="n">
        <v>416114.9147561</v>
      </c>
      <c r="F77" s="0" t="n">
        <v>0</v>
      </c>
      <c r="G77" s="0" t="n">
        <v>17750.6484245267</v>
      </c>
      <c r="H77" s="0" t="n">
        <v>108056.69508819</v>
      </c>
      <c r="I77" s="0" t="n">
        <v>35483.63752881</v>
      </c>
      <c r="J77" s="0" t="n">
        <v>16029.11259432</v>
      </c>
    </row>
    <row r="78" customFormat="false" ht="12.8" hidden="false" customHeight="false" outlineLevel="0" collapsed="false">
      <c r="A78" s="0" t="n">
        <v>125</v>
      </c>
      <c r="B78" s="0" t="n">
        <v>5423300.60222066</v>
      </c>
      <c r="C78" s="0" t="n">
        <v>3039632.69957495</v>
      </c>
      <c r="D78" s="0" t="n">
        <v>863615.7671247</v>
      </c>
      <c r="E78" s="0" t="n">
        <v>413966.00914256</v>
      </c>
      <c r="F78" s="0" t="n">
        <v>935798.001050233</v>
      </c>
      <c r="G78" s="0" t="n">
        <v>16022.03970608</v>
      </c>
      <c r="H78" s="0" t="n">
        <v>102888.97927224</v>
      </c>
      <c r="I78" s="0" t="n">
        <v>39415.95060885</v>
      </c>
      <c r="J78" s="0" t="n">
        <v>15931.6379628</v>
      </c>
    </row>
    <row r="79" customFormat="false" ht="12.8" hidden="false" customHeight="false" outlineLevel="0" collapsed="false">
      <c r="A79" s="0" t="n">
        <v>126</v>
      </c>
      <c r="B79" s="0" t="n">
        <v>4661218.47944376</v>
      </c>
      <c r="C79" s="0" t="n">
        <v>3208999.08656407</v>
      </c>
      <c r="D79" s="0" t="n">
        <v>841354.91465086</v>
      </c>
      <c r="E79" s="0" t="n">
        <v>421521.69170949</v>
      </c>
      <c r="F79" s="0" t="n">
        <v>0</v>
      </c>
      <c r="G79" s="0" t="n">
        <v>18151.87193488</v>
      </c>
      <c r="H79" s="0" t="n">
        <v>118782.22650258</v>
      </c>
      <c r="I79" s="0" t="n">
        <v>43390.8297882</v>
      </c>
      <c r="J79" s="0" t="n">
        <v>17039.05993</v>
      </c>
    </row>
    <row r="80" customFormat="false" ht="12.8" hidden="false" customHeight="false" outlineLevel="0" collapsed="false">
      <c r="A80" s="0" t="n">
        <v>127</v>
      </c>
      <c r="B80" s="0" t="n">
        <v>4513009.37604871</v>
      </c>
      <c r="C80" s="0" t="n">
        <v>3071149.36454466</v>
      </c>
      <c r="D80" s="0" t="n">
        <v>850055.43803904</v>
      </c>
      <c r="E80" s="0" t="n">
        <v>411864.72043416</v>
      </c>
      <c r="F80" s="0" t="n">
        <v>0</v>
      </c>
      <c r="G80" s="0" t="n">
        <v>14536.9280697333</v>
      </c>
      <c r="H80" s="0" t="n">
        <v>112062.72724926</v>
      </c>
      <c r="I80" s="0" t="n">
        <v>43241.23542528</v>
      </c>
      <c r="J80" s="0" t="n">
        <v>18993.52433475</v>
      </c>
    </row>
    <row r="81" customFormat="false" ht="12.8" hidden="false" customHeight="false" outlineLevel="0" collapsed="false">
      <c r="A81" s="0" t="n">
        <v>128</v>
      </c>
      <c r="B81" s="0" t="n">
        <v>4582124.66472388</v>
      </c>
      <c r="C81" s="0" t="n">
        <v>3153988.06268552</v>
      </c>
      <c r="D81" s="0" t="n">
        <v>846962.58546508</v>
      </c>
      <c r="E81" s="0" t="n">
        <v>417978.9686151</v>
      </c>
      <c r="F81" s="0" t="n">
        <v>0</v>
      </c>
      <c r="G81" s="0" t="n">
        <v>8670.88648231</v>
      </c>
      <c r="H81" s="0" t="n">
        <v>114501.67774458</v>
      </c>
      <c r="I81" s="0" t="n">
        <v>37023.42810936</v>
      </c>
      <c r="J81" s="0" t="n">
        <v>16794.0626452667</v>
      </c>
    </row>
    <row r="82" customFormat="false" ht="12.8" hidden="false" customHeight="false" outlineLevel="0" collapsed="false">
      <c r="A82" s="0" t="n">
        <v>129</v>
      </c>
      <c r="B82" s="0" t="n">
        <v>5355535.81874116</v>
      </c>
      <c r="C82" s="0" t="n">
        <v>3086333.03706526</v>
      </c>
      <c r="D82" s="0" t="n">
        <v>766928.17700268</v>
      </c>
      <c r="E82" s="0" t="n">
        <v>411117.52472518</v>
      </c>
      <c r="F82" s="0" t="n">
        <v>942381.384532267</v>
      </c>
      <c r="G82" s="0" t="n">
        <v>23191.62866608</v>
      </c>
      <c r="H82" s="0" t="n">
        <v>81820.12731825</v>
      </c>
      <c r="I82" s="0" t="n">
        <v>39478.3665903</v>
      </c>
      <c r="J82" s="0" t="n">
        <v>14103.0351194</v>
      </c>
    </row>
    <row r="83" customFormat="false" ht="12.8" hidden="false" customHeight="false" outlineLevel="0" collapsed="false">
      <c r="A83" s="0" t="n">
        <v>130</v>
      </c>
      <c r="B83" s="0" t="n">
        <v>4547913.85108286</v>
      </c>
      <c r="C83" s="0" t="n">
        <v>3140920.30265318</v>
      </c>
      <c r="D83" s="0" t="n">
        <v>814266.23384456</v>
      </c>
      <c r="E83" s="0" t="n">
        <v>422412.76444803</v>
      </c>
      <c r="F83" s="0" t="n">
        <v>0</v>
      </c>
      <c r="G83" s="0" t="n">
        <v>14382.05858908</v>
      </c>
      <c r="H83" s="0" t="n">
        <v>98013.47670027</v>
      </c>
      <c r="I83" s="0" t="n">
        <v>41674.54292064</v>
      </c>
      <c r="J83" s="0" t="n">
        <v>16207.3926202067</v>
      </c>
    </row>
    <row r="84" customFormat="false" ht="12.8" hidden="false" customHeight="false" outlineLevel="0" collapsed="false">
      <c r="A84" s="0" t="n">
        <v>131</v>
      </c>
      <c r="B84" s="0" t="n">
        <v>4439413.84629755</v>
      </c>
      <c r="C84" s="0" t="n">
        <v>3073202.01177421</v>
      </c>
      <c r="D84" s="0" t="n">
        <v>756427.41355006</v>
      </c>
      <c r="E84" s="0" t="n">
        <v>417444.15949628</v>
      </c>
      <c r="F84" s="0" t="n">
        <v>0</v>
      </c>
      <c r="G84" s="0" t="n">
        <v>18546.78133491</v>
      </c>
      <c r="H84" s="0" t="n">
        <v>128365.99453878</v>
      </c>
      <c r="I84" s="0" t="n">
        <v>28165.15687398</v>
      </c>
      <c r="J84" s="0" t="n">
        <v>19727.4632488267</v>
      </c>
    </row>
    <row r="85" customFormat="false" ht="12.8" hidden="false" customHeight="false" outlineLevel="0" collapsed="false">
      <c r="A85" s="0" t="n">
        <v>132</v>
      </c>
      <c r="B85" s="0" t="n">
        <v>4501453.34980719</v>
      </c>
      <c r="C85" s="0" t="n">
        <v>3231328.94090376</v>
      </c>
      <c r="D85" s="0" t="n">
        <v>692710.57673276</v>
      </c>
      <c r="E85" s="0" t="n">
        <v>421961.57170936</v>
      </c>
      <c r="F85" s="0" t="n">
        <v>0</v>
      </c>
      <c r="G85" s="0" t="n">
        <v>19354.9631933333</v>
      </c>
      <c r="H85" s="0" t="n">
        <v>102542.29904376</v>
      </c>
      <c r="I85" s="0" t="n">
        <v>16356.18784152</v>
      </c>
      <c r="J85" s="0" t="n">
        <v>19373.8454463333</v>
      </c>
    </row>
    <row r="86" customFormat="false" ht="12.8" hidden="false" customHeight="false" outlineLevel="0" collapsed="false">
      <c r="A86" s="0" t="n">
        <v>133</v>
      </c>
      <c r="B86" s="0" t="n">
        <v>5397420.4825285</v>
      </c>
      <c r="C86" s="0" t="n">
        <v>3175931.14889757</v>
      </c>
      <c r="D86" s="0" t="n">
        <v>698478.1012276</v>
      </c>
      <c r="E86" s="0" t="n">
        <v>413548.82455616</v>
      </c>
      <c r="F86" s="0" t="n">
        <v>950181.04232128</v>
      </c>
      <c r="G86" s="0" t="n">
        <v>20829.58742283</v>
      </c>
      <c r="H86" s="0" t="n">
        <v>109734.33266292</v>
      </c>
      <c r="I86" s="0" t="n">
        <v>27705.07148382</v>
      </c>
      <c r="J86" s="0" t="n">
        <v>17709.19368439</v>
      </c>
    </row>
    <row r="87" customFormat="false" ht="12.8" hidden="false" customHeight="false" outlineLevel="0" collapsed="false">
      <c r="A87" s="0" t="n">
        <v>134</v>
      </c>
      <c r="B87" s="0" t="n">
        <v>4570394.7624756</v>
      </c>
      <c r="C87" s="0" t="n">
        <v>3273785.13667727</v>
      </c>
      <c r="D87" s="0" t="n">
        <v>680596.06269226</v>
      </c>
      <c r="E87" s="0" t="n">
        <v>421182.218378</v>
      </c>
      <c r="F87" s="0" t="n">
        <v>0</v>
      </c>
      <c r="G87" s="0" t="n">
        <v>19043.4340700467</v>
      </c>
      <c r="H87" s="0" t="n">
        <v>127584.70250634</v>
      </c>
      <c r="I87" s="0" t="n">
        <v>26135.28741252</v>
      </c>
      <c r="J87" s="0" t="n">
        <v>19091.92813934</v>
      </c>
    </row>
    <row r="88" customFormat="false" ht="12.8" hidden="false" customHeight="false" outlineLevel="0" collapsed="false">
      <c r="A88" s="0" t="n">
        <v>135</v>
      </c>
      <c r="B88" s="0" t="n">
        <v>4461234.50665978</v>
      </c>
      <c r="C88" s="0" t="n">
        <v>3101515.77011303</v>
      </c>
      <c r="D88" s="0" t="n">
        <v>775105.52376142</v>
      </c>
      <c r="E88" s="0" t="n">
        <v>411293.70064896</v>
      </c>
      <c r="F88" s="0" t="n">
        <v>0</v>
      </c>
      <c r="G88" s="0" t="n">
        <v>20483.2214407333</v>
      </c>
      <c r="H88" s="0" t="n">
        <v>115942.68398277</v>
      </c>
      <c r="I88" s="0" t="n">
        <v>28361.88100368</v>
      </c>
      <c r="J88" s="0" t="n">
        <v>17052.49912331</v>
      </c>
    </row>
    <row r="89" customFormat="false" ht="12.8" hidden="false" customHeight="false" outlineLevel="0" collapsed="false">
      <c r="A89" s="0" t="n">
        <v>136</v>
      </c>
      <c r="B89" s="0" t="n">
        <v>4477116.96420792</v>
      </c>
      <c r="C89" s="0" t="n">
        <v>3148693.16426818</v>
      </c>
      <c r="D89" s="0" t="n">
        <v>759866.27421816</v>
      </c>
      <c r="E89" s="0" t="n">
        <v>419244.6813977</v>
      </c>
      <c r="F89" s="0" t="n">
        <v>0</v>
      </c>
      <c r="G89" s="0" t="n">
        <v>21736.80041498</v>
      </c>
      <c r="H89" s="0" t="n">
        <v>91275.83969814</v>
      </c>
      <c r="I89" s="0" t="n">
        <v>29365.65871416</v>
      </c>
      <c r="J89" s="0" t="n">
        <v>15242.98569976</v>
      </c>
    </row>
    <row r="90" customFormat="false" ht="12.8" hidden="false" customHeight="false" outlineLevel="0" collapsed="false">
      <c r="A90" s="0" t="n">
        <v>137</v>
      </c>
      <c r="B90" s="0" t="n">
        <v>5353539.77654878</v>
      </c>
      <c r="C90" s="0" t="n">
        <v>3015884.31532062</v>
      </c>
      <c r="D90" s="0" t="n">
        <v>803077.29288864</v>
      </c>
      <c r="E90" s="0" t="n">
        <v>414253.9635948</v>
      </c>
      <c r="F90" s="0" t="n">
        <v>946645.59448926</v>
      </c>
      <c r="G90" s="0" t="n">
        <v>22931.45389999</v>
      </c>
      <c r="H90" s="0" t="n">
        <v>109365.04162467</v>
      </c>
      <c r="I90" s="0" t="n">
        <v>31189.27377384</v>
      </c>
      <c r="J90" s="0" t="n">
        <v>17590.6741816667</v>
      </c>
    </row>
    <row r="91" customFormat="false" ht="12.8" hidden="false" customHeight="false" outlineLevel="0" collapsed="false">
      <c r="A91" s="0" t="n">
        <v>138</v>
      </c>
      <c r="B91" s="0" t="n">
        <v>4541500.16874715</v>
      </c>
      <c r="C91" s="0" t="n">
        <v>3151272.01408672</v>
      </c>
      <c r="D91" s="0" t="n">
        <v>802506.61248864</v>
      </c>
      <c r="E91" s="0" t="n">
        <v>422238.58454251</v>
      </c>
      <c r="F91" s="0" t="n">
        <v>0</v>
      </c>
      <c r="G91" s="0" t="n">
        <v>17723.13671252</v>
      </c>
      <c r="H91" s="0" t="n">
        <v>118709.44094043</v>
      </c>
      <c r="I91" s="0" t="n">
        <v>23396.8361733</v>
      </c>
      <c r="J91" s="0" t="n">
        <v>17750.37275271</v>
      </c>
    </row>
    <row r="92" customFormat="false" ht="12.8" hidden="false" customHeight="false" outlineLevel="0" collapsed="false">
      <c r="A92" s="0" t="n">
        <v>139</v>
      </c>
      <c r="B92" s="0" t="n">
        <v>4410303.1674374</v>
      </c>
      <c r="C92" s="0" t="n">
        <v>3104094.90043965</v>
      </c>
      <c r="D92" s="0" t="n">
        <v>705549.2893101</v>
      </c>
      <c r="E92" s="0" t="n">
        <v>417179.5966848</v>
      </c>
      <c r="F92" s="0" t="n">
        <v>0</v>
      </c>
      <c r="G92" s="0" t="n">
        <v>13742.65026726</v>
      </c>
      <c r="H92" s="0" t="n">
        <v>136837.7438055</v>
      </c>
      <c r="I92" s="0" t="n">
        <v>23485.418517</v>
      </c>
      <c r="J92" s="0" t="n">
        <v>20615.3230528667</v>
      </c>
    </row>
    <row r="93" customFormat="false" ht="12.8" hidden="false" customHeight="false" outlineLevel="0" collapsed="false">
      <c r="A93" s="0" t="n">
        <v>140</v>
      </c>
      <c r="B93" s="0" t="n">
        <v>4531445.32727043</v>
      </c>
      <c r="C93" s="0" t="n">
        <v>3151885.41890182</v>
      </c>
      <c r="D93" s="0" t="n">
        <v>784093.05762544</v>
      </c>
      <c r="E93" s="0" t="n">
        <v>427662.39109292</v>
      </c>
      <c r="F93" s="0" t="n">
        <v>0</v>
      </c>
      <c r="G93" s="0" t="n">
        <v>18411.63228236</v>
      </c>
      <c r="H93" s="0" t="n">
        <v>107366.94654843</v>
      </c>
      <c r="I93" s="0" t="n">
        <v>30766.87173777</v>
      </c>
      <c r="J93" s="0" t="n">
        <v>18555.0203779333</v>
      </c>
    </row>
    <row r="94" customFormat="false" ht="12.8" hidden="false" customHeight="false" outlineLevel="0" collapsed="false">
      <c r="A94" s="0" t="n">
        <v>141</v>
      </c>
      <c r="B94" s="0" t="n">
        <v>5357094.58439633</v>
      </c>
      <c r="C94" s="0" t="n">
        <v>2977281.19493901</v>
      </c>
      <c r="D94" s="0" t="n">
        <v>849256.54010778</v>
      </c>
      <c r="E94" s="0" t="n">
        <v>420743.03093988</v>
      </c>
      <c r="F94" s="0" t="n">
        <v>941965.29789744</v>
      </c>
      <c r="G94" s="0" t="n">
        <v>18002.40648628</v>
      </c>
      <c r="H94" s="0" t="n">
        <v>109229.38946547</v>
      </c>
      <c r="I94" s="0" t="n">
        <v>34126.317204</v>
      </c>
      <c r="J94" s="0" t="n">
        <v>16833.10047021</v>
      </c>
    </row>
    <row r="95" customFormat="false" ht="12.8" hidden="false" customHeight="false" outlineLevel="0" collapsed="false">
      <c r="A95" s="0" t="n">
        <v>142</v>
      </c>
      <c r="B95" s="0" t="n">
        <v>4524774.34441254</v>
      </c>
      <c r="C95" s="0" t="n">
        <v>3060850.88967027</v>
      </c>
      <c r="D95" s="0" t="n">
        <v>839147.99700321</v>
      </c>
      <c r="E95" s="0" t="n">
        <v>423175.4851912</v>
      </c>
      <c r="F95" s="0" t="n">
        <v>0</v>
      </c>
      <c r="G95" s="0" t="n">
        <v>15881.1979142667</v>
      </c>
      <c r="H95" s="0" t="n">
        <v>142054.32467817</v>
      </c>
      <c r="I95" s="0" t="n">
        <v>22281.95208645</v>
      </c>
      <c r="J95" s="0" t="n">
        <v>22233.13759656</v>
      </c>
    </row>
    <row r="96" customFormat="false" ht="12.8" hidden="false" customHeight="false" outlineLevel="0" collapsed="false">
      <c r="A96" s="0" t="n">
        <v>143</v>
      </c>
      <c r="B96" s="0" t="n">
        <v>4375407.24261769</v>
      </c>
      <c r="C96" s="0" t="n">
        <v>3018115.22613033</v>
      </c>
      <c r="D96" s="0" t="n">
        <v>768708.67645728</v>
      </c>
      <c r="E96" s="0" t="n">
        <v>411660.06190416</v>
      </c>
      <c r="F96" s="0" t="n">
        <v>0</v>
      </c>
      <c r="G96" s="0" t="n">
        <v>21759.88917536</v>
      </c>
      <c r="H96" s="0" t="n">
        <v>122347.10165715</v>
      </c>
      <c r="I96" s="0" t="n">
        <v>13979.19091752</v>
      </c>
      <c r="J96" s="0" t="n">
        <v>18527.64036008</v>
      </c>
    </row>
    <row r="97" customFormat="false" ht="12.8" hidden="false" customHeight="false" outlineLevel="0" collapsed="false">
      <c r="A97" s="0" t="n">
        <v>144</v>
      </c>
      <c r="B97" s="0" t="n">
        <v>4429483.55392487</v>
      </c>
      <c r="C97" s="0" t="n">
        <v>3144538.10312106</v>
      </c>
      <c r="D97" s="0" t="n">
        <v>663570.97314651</v>
      </c>
      <c r="E97" s="0" t="n">
        <v>421318.75043744</v>
      </c>
      <c r="F97" s="0" t="n">
        <v>0</v>
      </c>
      <c r="G97" s="0" t="n">
        <v>19550.14194496</v>
      </c>
      <c r="H97" s="0" t="n">
        <v>127487.48740608</v>
      </c>
      <c r="I97" s="0" t="n">
        <v>34480.33104087</v>
      </c>
      <c r="J97" s="0" t="n">
        <v>19566.6811673667</v>
      </c>
    </row>
    <row r="98" customFormat="false" ht="12.8" hidden="false" customHeight="false" outlineLevel="0" collapsed="false">
      <c r="A98" s="0" t="n">
        <v>145</v>
      </c>
      <c r="B98" s="0" t="n">
        <v>5403272.25924114</v>
      </c>
      <c r="C98" s="0" t="n">
        <v>3102694.79743775</v>
      </c>
      <c r="D98" s="0" t="n">
        <v>715686.76137896</v>
      </c>
      <c r="E98" s="0" t="n">
        <v>417087.90420452</v>
      </c>
      <c r="F98" s="0" t="n">
        <v>955200.794191483</v>
      </c>
      <c r="G98" s="0" t="n">
        <v>22902.5479460733</v>
      </c>
      <c r="H98" s="0" t="n">
        <v>139860.61998723</v>
      </c>
      <c r="I98" s="0" t="n">
        <v>33100.8482772</v>
      </c>
      <c r="J98" s="0" t="n">
        <v>21746.4384062</v>
      </c>
    </row>
    <row r="99" customFormat="false" ht="12.8" hidden="false" customHeight="false" outlineLevel="0" collapsed="false">
      <c r="A99" s="0" t="n">
        <v>146</v>
      </c>
      <c r="B99" s="0" t="n">
        <v>4553344.9685431</v>
      </c>
      <c r="C99" s="0" t="n">
        <v>3228998.00850854</v>
      </c>
      <c r="D99" s="0" t="n">
        <v>701914.84702248</v>
      </c>
      <c r="E99" s="0" t="n">
        <v>425212.83316512</v>
      </c>
      <c r="F99" s="0" t="n">
        <v>0</v>
      </c>
      <c r="G99" s="0" t="n">
        <v>26487.2016810333</v>
      </c>
      <c r="H99" s="0" t="n">
        <v>126855.33045984</v>
      </c>
      <c r="I99" s="0" t="n">
        <v>31027.61777544</v>
      </c>
      <c r="J99" s="0" t="n">
        <v>19164.3747304067</v>
      </c>
    </row>
    <row r="100" customFormat="false" ht="12.8" hidden="false" customHeight="false" outlineLevel="0" collapsed="false">
      <c r="A100" s="0" t="n">
        <v>147</v>
      </c>
      <c r="B100" s="0" t="n">
        <v>4502909.74110654</v>
      </c>
      <c r="C100" s="0" t="n">
        <v>3122991.26396289</v>
      </c>
      <c r="D100" s="0" t="n">
        <v>778753.24555875</v>
      </c>
      <c r="E100" s="0" t="n">
        <v>419928.7368385</v>
      </c>
      <c r="F100" s="0" t="n">
        <v>0</v>
      </c>
      <c r="G100" s="0" t="n">
        <v>18853.8137318133</v>
      </c>
      <c r="H100" s="0" t="n">
        <v>120873.66320721</v>
      </c>
      <c r="I100" s="0" t="n">
        <v>25113.34725375</v>
      </c>
      <c r="J100" s="0" t="n">
        <v>18288.1521236267</v>
      </c>
    </row>
    <row r="101" customFormat="false" ht="12.8" hidden="false" customHeight="false" outlineLevel="0" collapsed="false">
      <c r="A101" s="0" t="n">
        <v>148</v>
      </c>
      <c r="B101" s="0" t="n">
        <v>4597677.17922493</v>
      </c>
      <c r="C101" s="0" t="n">
        <v>3334690.61010206</v>
      </c>
      <c r="D101" s="0" t="n">
        <v>624485.24663156</v>
      </c>
      <c r="E101" s="0" t="n">
        <v>425823.30025725</v>
      </c>
      <c r="F101" s="0" t="n">
        <v>0</v>
      </c>
      <c r="G101" s="0" t="n">
        <v>28137.3738482667</v>
      </c>
      <c r="H101" s="0" t="n">
        <v>134316.87411393</v>
      </c>
      <c r="I101" s="0" t="n">
        <v>34607.9895351</v>
      </c>
      <c r="J101" s="0" t="n">
        <v>21826.6900247267</v>
      </c>
    </row>
    <row r="102" customFormat="false" ht="12.8" hidden="false" customHeight="false" outlineLevel="0" collapsed="false">
      <c r="A102" s="0" t="n">
        <v>149</v>
      </c>
      <c r="B102" s="0" t="n">
        <v>5450757.99970178</v>
      </c>
      <c r="C102" s="0" t="n">
        <v>3247435.38559149</v>
      </c>
      <c r="D102" s="0" t="n">
        <v>621104.85521858</v>
      </c>
      <c r="E102" s="0" t="n">
        <v>419130.25738794</v>
      </c>
      <c r="F102" s="0" t="n">
        <v>970712.211359147</v>
      </c>
      <c r="G102" s="0" t="n">
        <v>19392.52680378</v>
      </c>
      <c r="H102" s="0" t="n">
        <v>131348.56230768</v>
      </c>
      <c r="I102" s="0" t="n">
        <v>27649.7103222</v>
      </c>
      <c r="J102" s="0" t="n">
        <v>20498.6888416067</v>
      </c>
    </row>
    <row r="103" customFormat="false" ht="12.8" hidden="false" customHeight="false" outlineLevel="0" collapsed="false">
      <c r="A103" s="0" t="n">
        <v>150</v>
      </c>
      <c r="B103" s="0" t="n">
        <v>4594044.7709138</v>
      </c>
      <c r="C103" s="0" t="n">
        <v>3296404.73753511</v>
      </c>
      <c r="D103" s="0" t="n">
        <v>671730.60492864</v>
      </c>
      <c r="E103" s="0" t="n">
        <v>427097.30428752</v>
      </c>
      <c r="F103" s="0" t="n">
        <v>0</v>
      </c>
      <c r="G103" s="0" t="n">
        <v>25877.89854132</v>
      </c>
      <c r="H103" s="0" t="n">
        <v>120017.47642797</v>
      </c>
      <c r="I103" s="0" t="n">
        <v>34583.42793348</v>
      </c>
      <c r="J103" s="0" t="n">
        <v>20315.8139260267</v>
      </c>
    </row>
    <row r="104" customFormat="false" ht="12.8" hidden="false" customHeight="false" outlineLevel="0" collapsed="false">
      <c r="A104" s="0" t="n">
        <v>151</v>
      </c>
      <c r="B104" s="0" t="n">
        <v>4420941.96500853</v>
      </c>
      <c r="C104" s="0" t="n">
        <v>3188255.27593429</v>
      </c>
      <c r="D104" s="0" t="n">
        <v>624015.63878624</v>
      </c>
      <c r="E104" s="0" t="n">
        <v>422703.23915152</v>
      </c>
      <c r="F104" s="0" t="n">
        <v>0</v>
      </c>
      <c r="G104" s="0" t="n">
        <v>30057.7150026267</v>
      </c>
      <c r="H104" s="0" t="n">
        <v>123655.71226047</v>
      </c>
      <c r="I104" s="0" t="n">
        <v>17325.80787135</v>
      </c>
      <c r="J104" s="0" t="n">
        <v>20653.15130324</v>
      </c>
    </row>
    <row r="105" customFormat="false" ht="12.8" hidden="false" customHeight="false" outlineLevel="0" collapsed="false">
      <c r="A105" s="0" t="n">
        <v>152</v>
      </c>
      <c r="B105" s="0" t="n">
        <v>4521925.74933221</v>
      </c>
      <c r="C105" s="0" t="n">
        <v>3231550.27370102</v>
      </c>
      <c r="D105" s="0" t="n">
        <v>666537.69936914</v>
      </c>
      <c r="E105" s="0" t="n">
        <v>433728.01054696</v>
      </c>
      <c r="F105" s="0" t="n">
        <v>0</v>
      </c>
      <c r="G105" s="0" t="n">
        <v>23380.2638656333</v>
      </c>
      <c r="H105" s="0" t="n">
        <v>121615.5445797</v>
      </c>
      <c r="I105" s="0" t="n">
        <v>32687.70338202</v>
      </c>
      <c r="J105" s="0" t="n">
        <v>20015.09446105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G16" colorId="64" zoomScale="50" zoomScaleNormal="50" zoomScalePageLayoutView="100" workbookViewId="0">
      <selection pane="topLeft" activeCell="K112" activeCellId="0" sqref="K112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2889624.61058165</v>
      </c>
      <c r="C25" s="0" t="n">
        <v>1608547.06556893</v>
      </c>
      <c r="D25" s="0" t="n">
        <v>907016.529372614</v>
      </c>
      <c r="E25" s="0" t="n">
        <v>286694.472319909</v>
      </c>
      <c r="F25" s="0" t="n">
        <v>0</v>
      </c>
      <c r="G25" s="0" t="n">
        <v>5848.58613560875</v>
      </c>
      <c r="H25" s="0" t="n">
        <v>51876.5030589104</v>
      </c>
      <c r="I25" s="0" t="n">
        <v>22704.0986586403</v>
      </c>
      <c r="J25" s="0" t="n">
        <v>6891.66200673101</v>
      </c>
    </row>
    <row r="26" customFormat="false" ht="12.8" hidden="false" customHeight="false" outlineLevel="0" collapsed="false">
      <c r="A26" s="0" t="n">
        <v>73</v>
      </c>
      <c r="B26" s="0" t="n">
        <v>3153047.80853241</v>
      </c>
      <c r="C26" s="0" t="n">
        <v>1393456.59798223</v>
      </c>
      <c r="D26" s="0" t="n">
        <v>845196.167142239</v>
      </c>
      <c r="E26" s="0" t="n">
        <v>261513.157981165</v>
      </c>
      <c r="F26" s="0" t="n">
        <v>559317.982155382</v>
      </c>
      <c r="G26" s="0" t="n">
        <v>6257.06972957868</v>
      </c>
      <c r="H26" s="0" t="n">
        <v>57020.5973166345</v>
      </c>
      <c r="I26" s="0" t="n">
        <v>23438.3878955601</v>
      </c>
      <c r="J26" s="0" t="n">
        <v>7347.88532744981</v>
      </c>
    </row>
    <row r="27" customFormat="false" ht="12.8" hidden="false" customHeight="false" outlineLevel="0" collapsed="false">
      <c r="A27" s="0" t="n">
        <v>74</v>
      </c>
      <c r="B27" s="0" t="n">
        <v>3118717.59897386</v>
      </c>
      <c r="C27" s="0" t="n">
        <v>1769829.16309521</v>
      </c>
      <c r="D27" s="0" t="n">
        <v>937346.144600812</v>
      </c>
      <c r="E27" s="0" t="n">
        <v>298414.292573175</v>
      </c>
      <c r="F27" s="0" t="n">
        <v>0</v>
      </c>
      <c r="G27" s="0" t="n">
        <v>6681.47425641955</v>
      </c>
      <c r="H27" s="0" t="n">
        <v>56869.222645991</v>
      </c>
      <c r="I27" s="0" t="n">
        <v>43159.754147248</v>
      </c>
      <c r="J27" s="0" t="n">
        <v>5907.06890191954</v>
      </c>
    </row>
    <row r="28" customFormat="false" ht="12.8" hidden="false" customHeight="false" outlineLevel="0" collapsed="false">
      <c r="A28" s="0" t="n">
        <v>75</v>
      </c>
      <c r="B28" s="0" t="n">
        <v>2764986.6395106</v>
      </c>
      <c r="C28" s="0" t="n">
        <v>1493134.68738676</v>
      </c>
      <c r="D28" s="0" t="n">
        <v>912323.113640301</v>
      </c>
      <c r="E28" s="0" t="n">
        <v>270781.376906077</v>
      </c>
      <c r="F28" s="0" t="n">
        <v>0</v>
      </c>
      <c r="G28" s="0" t="n">
        <v>7867.26125673382</v>
      </c>
      <c r="H28" s="0" t="n">
        <v>47623.5101023015</v>
      </c>
      <c r="I28" s="0" t="n">
        <v>26489.9007606793</v>
      </c>
      <c r="J28" s="0" t="n">
        <v>6703.65942490936</v>
      </c>
    </row>
    <row r="29" customFormat="false" ht="12.8" hidden="false" customHeight="false" outlineLevel="0" collapsed="false">
      <c r="A29" s="0" t="n">
        <v>76</v>
      </c>
      <c r="B29" s="0" t="n">
        <v>3238552.89006216</v>
      </c>
      <c r="C29" s="0" t="n">
        <v>1774542.74931291</v>
      </c>
      <c r="D29" s="0" t="n">
        <v>1041606.83778379</v>
      </c>
      <c r="E29" s="0" t="n">
        <v>305122.007607108</v>
      </c>
      <c r="F29" s="0" t="n">
        <v>0</v>
      </c>
      <c r="G29" s="0" t="n">
        <v>7345.36547110609</v>
      </c>
      <c r="H29" s="0" t="n">
        <v>72027.4354482824</v>
      </c>
      <c r="I29" s="0" t="n">
        <v>29156.183151125</v>
      </c>
      <c r="J29" s="0" t="n">
        <v>8115.14882329077</v>
      </c>
    </row>
    <row r="30" customFormat="false" ht="12.8" hidden="false" customHeight="false" outlineLevel="0" collapsed="false">
      <c r="A30" s="0" t="n">
        <v>77</v>
      </c>
      <c r="B30" s="0" t="n">
        <v>3547842.17644447</v>
      </c>
      <c r="C30" s="0" t="n">
        <v>1526194.1617439</v>
      </c>
      <c r="D30" s="0" t="n">
        <v>1004643.29480067</v>
      </c>
      <c r="E30" s="0" t="n">
        <v>281517.27644099</v>
      </c>
      <c r="F30" s="0" t="n">
        <v>635668.7145747</v>
      </c>
      <c r="G30" s="0" t="n">
        <v>7535.44153703619</v>
      </c>
      <c r="H30" s="0" t="n">
        <v>52789.1012832153</v>
      </c>
      <c r="I30" s="0" t="n">
        <v>32351.0606445082</v>
      </c>
      <c r="J30" s="0" t="n">
        <v>7234.6478363231</v>
      </c>
    </row>
    <row r="31" customFormat="false" ht="12.8" hidden="false" customHeight="false" outlineLevel="0" collapsed="false">
      <c r="A31" s="0" t="n">
        <v>78</v>
      </c>
      <c r="B31" s="0" t="n">
        <v>3301706.54846112</v>
      </c>
      <c r="C31" s="0" t="n">
        <v>1752596.10700089</v>
      </c>
      <c r="D31" s="0" t="n">
        <v>1117443.94942297</v>
      </c>
      <c r="E31" s="0" t="n">
        <v>309000.022006553</v>
      </c>
      <c r="F31" s="0" t="n">
        <v>0</v>
      </c>
      <c r="G31" s="0" t="n">
        <v>5676.05254527757</v>
      </c>
      <c r="H31" s="0" t="n">
        <v>53169.9158922086</v>
      </c>
      <c r="I31" s="0" t="n">
        <v>57073.0534333738</v>
      </c>
      <c r="J31" s="0" t="n">
        <v>6308.65453022102</v>
      </c>
    </row>
    <row r="32" customFormat="false" ht="12.8" hidden="false" customHeight="false" outlineLevel="0" collapsed="false">
      <c r="A32" s="0" t="n">
        <v>79</v>
      </c>
      <c r="B32" s="0" t="n">
        <v>2931425.57500184</v>
      </c>
      <c r="C32" s="0" t="n">
        <v>1586443.52284942</v>
      </c>
      <c r="D32" s="0" t="n">
        <v>951436.64105611</v>
      </c>
      <c r="E32" s="0" t="n">
        <v>286961.708700183</v>
      </c>
      <c r="F32" s="0" t="n">
        <v>0</v>
      </c>
      <c r="G32" s="0" t="n">
        <v>5858.57988137442</v>
      </c>
      <c r="H32" s="0" t="n">
        <v>60069.6296897664</v>
      </c>
      <c r="I32" s="0" t="n">
        <v>34111.7384690239</v>
      </c>
      <c r="J32" s="0" t="n">
        <v>6566.83849255033</v>
      </c>
    </row>
    <row r="33" customFormat="false" ht="12.8" hidden="false" customHeight="false" outlineLevel="0" collapsed="false">
      <c r="A33" s="0" t="n">
        <v>80</v>
      </c>
      <c r="B33" s="0" t="n">
        <v>3349855.80378857</v>
      </c>
      <c r="C33" s="0" t="n">
        <v>1901876.39819537</v>
      </c>
      <c r="D33" s="0" t="n">
        <v>1003464.40393702</v>
      </c>
      <c r="E33" s="0" t="n">
        <v>314867.984947038</v>
      </c>
      <c r="F33" s="0" t="n">
        <v>0</v>
      </c>
      <c r="G33" s="0" t="n">
        <v>4777.36629430448</v>
      </c>
      <c r="H33" s="0" t="n">
        <v>76649.9434797636</v>
      </c>
      <c r="I33" s="0" t="n">
        <v>38700.8348312105</v>
      </c>
      <c r="J33" s="0" t="n">
        <v>8361.69308246741</v>
      </c>
    </row>
    <row r="34" customFormat="false" ht="12.8" hidden="false" customHeight="false" outlineLevel="0" collapsed="false">
      <c r="A34" s="0" t="n">
        <v>81</v>
      </c>
      <c r="B34" s="0" t="n">
        <v>3689647.01981075</v>
      </c>
      <c r="C34" s="0" t="n">
        <v>1636948.14448486</v>
      </c>
      <c r="D34" s="0" t="n">
        <v>998399.659118818</v>
      </c>
      <c r="E34" s="0" t="n">
        <v>289697.925443232</v>
      </c>
      <c r="F34" s="0" t="n">
        <v>657410.752136592</v>
      </c>
      <c r="G34" s="0" t="n">
        <v>8881.71246693622</v>
      </c>
      <c r="H34" s="0" t="n">
        <v>56845.349514332</v>
      </c>
      <c r="I34" s="0" t="n">
        <v>33206.2808880281</v>
      </c>
      <c r="J34" s="0" t="n">
        <v>7213.45688128376</v>
      </c>
    </row>
    <row r="35" customFormat="false" ht="12.8" hidden="false" customHeight="false" outlineLevel="0" collapsed="false">
      <c r="A35" s="0" t="n">
        <v>82</v>
      </c>
      <c r="B35" s="0" t="n">
        <v>3503228.18370861</v>
      </c>
      <c r="C35" s="0" t="n">
        <v>1964012.81183478</v>
      </c>
      <c r="D35" s="0" t="n">
        <v>1078818.82268933</v>
      </c>
      <c r="E35" s="0" t="n">
        <v>324432.33245578</v>
      </c>
      <c r="F35" s="0" t="n">
        <v>0</v>
      </c>
      <c r="G35" s="0" t="n">
        <v>5460.58691408059</v>
      </c>
      <c r="H35" s="0" t="n">
        <v>64716.0325561736</v>
      </c>
      <c r="I35" s="0" t="n">
        <v>50097.8193840324</v>
      </c>
      <c r="J35" s="0" t="n">
        <v>8492.92666505804</v>
      </c>
    </row>
    <row r="36" customFormat="false" ht="12.8" hidden="false" customHeight="false" outlineLevel="0" collapsed="false">
      <c r="A36" s="0" t="n">
        <v>83</v>
      </c>
      <c r="B36" s="0" t="n">
        <v>3218102.02418137</v>
      </c>
      <c r="C36" s="0" t="n">
        <v>1800640.39336208</v>
      </c>
      <c r="D36" s="0" t="n">
        <v>981833.800147367</v>
      </c>
      <c r="E36" s="0" t="n">
        <v>302139.470696768</v>
      </c>
      <c r="F36" s="0" t="n">
        <v>0</v>
      </c>
      <c r="G36" s="0" t="n">
        <v>7468.2522909735</v>
      </c>
      <c r="H36" s="0" t="n">
        <v>74402.1310621582</v>
      </c>
      <c r="I36" s="0" t="n">
        <v>40351.4723396522</v>
      </c>
      <c r="J36" s="0" t="n">
        <v>10491.265812119</v>
      </c>
    </row>
    <row r="37" customFormat="false" ht="12.8" hidden="false" customHeight="false" outlineLevel="0" collapsed="false">
      <c r="A37" s="0" t="n">
        <v>84</v>
      </c>
      <c r="B37" s="0" t="n">
        <v>3629833.24762585</v>
      </c>
      <c r="C37" s="0" t="n">
        <v>2128708.45816152</v>
      </c>
      <c r="D37" s="0" t="n">
        <v>1025703.19618667</v>
      </c>
      <c r="E37" s="0" t="n">
        <v>333954.71278158</v>
      </c>
      <c r="F37" s="0" t="n">
        <v>0</v>
      </c>
      <c r="G37" s="0" t="n">
        <v>9660.70707239141</v>
      </c>
      <c r="H37" s="0" t="n">
        <v>66771.9439591957</v>
      </c>
      <c r="I37" s="0" t="n">
        <v>47214.40806286</v>
      </c>
      <c r="J37" s="0" t="n">
        <v>9467.00161336274</v>
      </c>
    </row>
    <row r="38" customFormat="false" ht="12.8" hidden="false" customHeight="false" outlineLevel="0" collapsed="false">
      <c r="A38" s="0" t="n">
        <v>85</v>
      </c>
      <c r="B38" s="0" t="n">
        <v>4056604.28944005</v>
      </c>
      <c r="C38" s="0" t="n">
        <v>1929609.14264683</v>
      </c>
      <c r="D38" s="0" t="n">
        <v>972611.092897507</v>
      </c>
      <c r="E38" s="0" t="n">
        <v>314880.228701209</v>
      </c>
      <c r="F38" s="0" t="n">
        <v>716574.866053481</v>
      </c>
      <c r="G38" s="0" t="n">
        <v>5688.00413846213</v>
      </c>
      <c r="H38" s="0" t="n">
        <v>62084.809690544</v>
      </c>
      <c r="I38" s="0" t="n">
        <v>45028.1827535213</v>
      </c>
      <c r="J38" s="0" t="n">
        <v>8752.19076681802</v>
      </c>
    </row>
    <row r="39" customFormat="false" ht="12.8" hidden="false" customHeight="false" outlineLevel="0" collapsed="false">
      <c r="A39" s="0" t="n">
        <v>86</v>
      </c>
      <c r="B39" s="0" t="n">
        <v>3704552.7310087</v>
      </c>
      <c r="C39" s="0" t="n">
        <v>2243440.33134944</v>
      </c>
      <c r="D39" s="0" t="n">
        <v>971560.864676817</v>
      </c>
      <c r="E39" s="0" t="n">
        <v>340050.30389213</v>
      </c>
      <c r="F39" s="0" t="n">
        <v>0</v>
      </c>
      <c r="G39" s="0" t="n">
        <v>7616.68941930193</v>
      </c>
      <c r="H39" s="0" t="n">
        <v>74850.437440675</v>
      </c>
      <c r="I39" s="0" t="n">
        <v>51249.3220875492</v>
      </c>
      <c r="J39" s="0" t="n">
        <v>9668.84504020509</v>
      </c>
    </row>
    <row r="40" customFormat="false" ht="12.8" hidden="false" customHeight="false" outlineLevel="0" collapsed="false">
      <c r="A40" s="0" t="n">
        <v>87</v>
      </c>
      <c r="B40" s="0" t="n">
        <v>3437472.4144329</v>
      </c>
      <c r="C40" s="0" t="n">
        <v>2029061.40151012</v>
      </c>
      <c r="D40" s="0" t="n">
        <v>958146.0687207</v>
      </c>
      <c r="E40" s="0" t="n">
        <v>314825.915824932</v>
      </c>
      <c r="F40" s="0" t="n">
        <v>0</v>
      </c>
      <c r="G40" s="0" t="n">
        <v>8080.84701016967</v>
      </c>
      <c r="H40" s="0" t="n">
        <v>76274.0604371147</v>
      </c>
      <c r="I40" s="0" t="n">
        <v>40173.4181054187</v>
      </c>
      <c r="J40" s="0" t="n">
        <v>10232.076414916</v>
      </c>
    </row>
    <row r="41" customFormat="false" ht="12.8" hidden="false" customHeight="false" outlineLevel="0" collapsed="false">
      <c r="A41" s="0" t="n">
        <v>88</v>
      </c>
      <c r="B41" s="0" t="n">
        <v>3819884.79768495</v>
      </c>
      <c r="C41" s="0" t="n">
        <v>2251856.09504486</v>
      </c>
      <c r="D41" s="0" t="n">
        <v>1083104.03999023</v>
      </c>
      <c r="E41" s="0" t="n">
        <v>340763.393487934</v>
      </c>
      <c r="F41" s="0" t="n">
        <v>0</v>
      </c>
      <c r="G41" s="0" t="n">
        <v>8070.1222559778</v>
      </c>
      <c r="H41" s="0" t="n">
        <v>78320.2400593307</v>
      </c>
      <c r="I41" s="0" t="n">
        <v>40086.3571187397</v>
      </c>
      <c r="J41" s="0" t="n">
        <v>10828.2073056306</v>
      </c>
    </row>
    <row r="42" customFormat="false" ht="12.8" hidden="false" customHeight="false" outlineLevel="0" collapsed="false">
      <c r="A42" s="0" t="n">
        <v>89</v>
      </c>
      <c r="B42" s="0" t="n">
        <v>4402054.91159519</v>
      </c>
      <c r="C42" s="0" t="n">
        <v>2113963.62357731</v>
      </c>
      <c r="D42" s="0" t="n">
        <v>1032273.85176196</v>
      </c>
      <c r="E42" s="0" t="n">
        <v>327773.992134181</v>
      </c>
      <c r="F42" s="0" t="n">
        <v>773454.159999835</v>
      </c>
      <c r="G42" s="0" t="n">
        <v>9868.21780740718</v>
      </c>
      <c r="H42" s="0" t="n">
        <v>83411.9756515096</v>
      </c>
      <c r="I42" s="0" t="n">
        <v>49438.3317891765</v>
      </c>
      <c r="J42" s="0" t="n">
        <v>9880.49494117338</v>
      </c>
    </row>
    <row r="43" customFormat="false" ht="12.8" hidden="false" customHeight="false" outlineLevel="0" collapsed="false">
      <c r="A43" s="0" t="n">
        <v>90</v>
      </c>
      <c r="B43" s="0" t="n">
        <v>4008675.72557179</v>
      </c>
      <c r="C43" s="0" t="n">
        <v>2326302.33249207</v>
      </c>
      <c r="D43" s="0" t="n">
        <v>1135567.7728211</v>
      </c>
      <c r="E43" s="0" t="n">
        <v>352558.755458199</v>
      </c>
      <c r="F43" s="0" t="n">
        <v>0</v>
      </c>
      <c r="G43" s="0" t="n">
        <v>11128.2424454731</v>
      </c>
      <c r="H43" s="0" t="n">
        <v>104661.184009888</v>
      </c>
      <c r="I43" s="0" t="n">
        <v>60607.7812538768</v>
      </c>
      <c r="J43" s="0" t="n">
        <v>11802.8335032286</v>
      </c>
    </row>
    <row r="44" customFormat="false" ht="12.8" hidden="false" customHeight="false" outlineLevel="0" collapsed="false">
      <c r="A44" s="0" t="n">
        <v>91</v>
      </c>
      <c r="B44" s="0" t="n">
        <v>3717371.60286032</v>
      </c>
      <c r="C44" s="0" t="n">
        <v>2192985.86849413</v>
      </c>
      <c r="D44" s="0" t="n">
        <v>1045604.69416352</v>
      </c>
      <c r="E44" s="0" t="n">
        <v>340777.983465388</v>
      </c>
      <c r="F44" s="0" t="n">
        <v>0</v>
      </c>
      <c r="G44" s="0" t="n">
        <v>9311.24445846304</v>
      </c>
      <c r="H44" s="0" t="n">
        <v>81983.259779979</v>
      </c>
      <c r="I44" s="0" t="n">
        <v>33267.6254702187</v>
      </c>
      <c r="J44" s="0" t="n">
        <v>11404.2291641599</v>
      </c>
    </row>
    <row r="45" customFormat="false" ht="12.8" hidden="false" customHeight="false" outlineLevel="0" collapsed="false">
      <c r="A45" s="0" t="n">
        <v>92</v>
      </c>
      <c r="B45" s="0" t="n">
        <v>4024272.44461776</v>
      </c>
      <c r="C45" s="0" t="n">
        <v>2507334.06069817</v>
      </c>
      <c r="D45" s="0" t="n">
        <v>1007793.10109491</v>
      </c>
      <c r="E45" s="0" t="n">
        <v>361840.442952065</v>
      </c>
      <c r="F45" s="0" t="n">
        <v>0</v>
      </c>
      <c r="G45" s="0" t="n">
        <v>11158.8029854722</v>
      </c>
      <c r="H45" s="0" t="n">
        <v>73803.6222471015</v>
      </c>
      <c r="I45" s="0" t="n">
        <v>47146.6800834856</v>
      </c>
      <c r="J45" s="0" t="n">
        <v>8209.72046486471</v>
      </c>
    </row>
    <row r="46" customFormat="false" ht="12.8" hidden="false" customHeight="false" outlineLevel="0" collapsed="false">
      <c r="A46" s="0" t="n">
        <v>93</v>
      </c>
      <c r="B46" s="0" t="n">
        <v>4709908.53270562</v>
      </c>
      <c r="C46" s="0" t="n">
        <v>2364063.44115296</v>
      </c>
      <c r="D46" s="0" t="n">
        <v>1001212.01608336</v>
      </c>
      <c r="E46" s="0" t="n">
        <v>351151.62813283</v>
      </c>
      <c r="F46" s="0" t="n">
        <v>816714.677973221</v>
      </c>
      <c r="G46" s="0" t="n">
        <v>16170.437691022</v>
      </c>
      <c r="H46" s="0" t="n">
        <v>102158.411491019</v>
      </c>
      <c r="I46" s="0" t="n">
        <v>43861.3168642241</v>
      </c>
      <c r="J46" s="0" t="n">
        <v>12985.0100152248</v>
      </c>
    </row>
    <row r="47" customFormat="false" ht="12.8" hidden="false" customHeight="false" outlineLevel="0" collapsed="false">
      <c r="A47" s="0" t="n">
        <v>94</v>
      </c>
      <c r="B47" s="0" t="n">
        <v>4299282.75400827</v>
      </c>
      <c r="C47" s="0" t="n">
        <v>2538044.11959446</v>
      </c>
      <c r="D47" s="0" t="n">
        <v>1176920.59361824</v>
      </c>
      <c r="E47" s="0" t="n">
        <v>374589.568206839</v>
      </c>
      <c r="F47" s="0" t="n">
        <v>0</v>
      </c>
      <c r="G47" s="0" t="n">
        <v>12588.867019347</v>
      </c>
      <c r="H47" s="0" t="n">
        <v>103725.792506206</v>
      </c>
      <c r="I47" s="0" t="n">
        <v>68827.5631673966</v>
      </c>
      <c r="J47" s="0" t="n">
        <v>14334.8957352839</v>
      </c>
    </row>
    <row r="48" customFormat="false" ht="12.8" hidden="false" customHeight="false" outlineLevel="0" collapsed="false">
      <c r="A48" s="0" t="n">
        <v>95</v>
      </c>
      <c r="B48" s="0" t="n">
        <v>4145259.71473982</v>
      </c>
      <c r="C48" s="0" t="n">
        <v>2462658.61433012</v>
      </c>
      <c r="D48" s="0" t="n">
        <v>1126704.45577909</v>
      </c>
      <c r="E48" s="0" t="n">
        <v>365758.535063614</v>
      </c>
      <c r="F48" s="0" t="n">
        <v>0</v>
      </c>
      <c r="G48" s="0" t="n">
        <v>9277.57249223273</v>
      </c>
      <c r="H48" s="0" t="n">
        <v>101803.758467212</v>
      </c>
      <c r="I48" s="0" t="n">
        <v>51402.7647131244</v>
      </c>
      <c r="J48" s="0" t="n">
        <v>14436.967417751</v>
      </c>
    </row>
    <row r="49" customFormat="false" ht="12.8" hidden="false" customHeight="false" outlineLevel="0" collapsed="false">
      <c r="A49" s="0" t="n">
        <v>96</v>
      </c>
      <c r="B49" s="0" t="n">
        <v>4290365.41958048</v>
      </c>
      <c r="C49" s="0" t="n">
        <v>2567480.21782991</v>
      </c>
      <c r="D49" s="0" t="n">
        <v>1184010.31162973</v>
      </c>
      <c r="E49" s="0" t="n">
        <v>378091.206041642</v>
      </c>
      <c r="F49" s="0" t="n">
        <v>0</v>
      </c>
      <c r="G49" s="0" t="n">
        <v>10855.2514882426</v>
      </c>
      <c r="H49" s="0" t="n">
        <v>91249.0811740843</v>
      </c>
      <c r="I49" s="0" t="n">
        <v>34142.7535623164</v>
      </c>
      <c r="J49" s="0" t="n">
        <v>13383.1683641801</v>
      </c>
    </row>
    <row r="50" customFormat="false" ht="12.8" hidden="false" customHeight="false" outlineLevel="0" collapsed="false">
      <c r="A50" s="0" t="n">
        <v>97</v>
      </c>
      <c r="B50" s="0" t="n">
        <v>5026613.47604576</v>
      </c>
      <c r="C50" s="0" t="n">
        <v>2459029.55532608</v>
      </c>
      <c r="D50" s="0" t="n">
        <v>1139940.93826669</v>
      </c>
      <c r="E50" s="0" t="n">
        <v>363291.580999478</v>
      </c>
      <c r="F50" s="0" t="n">
        <v>866330.304103248</v>
      </c>
      <c r="G50" s="0" t="n">
        <v>12570.5098911307</v>
      </c>
      <c r="H50" s="0" t="n">
        <v>111284.598975684</v>
      </c>
      <c r="I50" s="0" t="n">
        <v>54493.4708838703</v>
      </c>
      <c r="J50" s="0" t="n">
        <v>14903.9580923428</v>
      </c>
    </row>
    <row r="51" customFormat="false" ht="12.8" hidden="false" customHeight="false" outlineLevel="0" collapsed="false">
      <c r="A51" s="0" t="n">
        <v>98</v>
      </c>
      <c r="B51" s="0" t="n">
        <v>4342516.04545126</v>
      </c>
      <c r="C51" s="0" t="n">
        <v>2636694.64296592</v>
      </c>
      <c r="D51" s="0" t="n">
        <v>1123936.68434733</v>
      </c>
      <c r="E51" s="0" t="n">
        <v>374699.312653198</v>
      </c>
      <c r="F51" s="0" t="n">
        <v>0</v>
      </c>
      <c r="G51" s="0" t="n">
        <v>17907.9387691302</v>
      </c>
      <c r="H51" s="0" t="n">
        <v>115979.512235383</v>
      </c>
      <c r="I51" s="0" t="n">
        <v>46027.9597993421</v>
      </c>
      <c r="J51" s="0" t="n">
        <v>14175.0278176774</v>
      </c>
    </row>
    <row r="52" customFormat="false" ht="12.8" hidden="false" customHeight="false" outlineLevel="0" collapsed="false">
      <c r="A52" s="0" t="n">
        <v>99</v>
      </c>
      <c r="B52" s="0" t="n">
        <v>4146006.27005327</v>
      </c>
      <c r="C52" s="0" t="n">
        <v>2512057.70224375</v>
      </c>
      <c r="D52" s="0" t="n">
        <v>1103099.39202457</v>
      </c>
      <c r="E52" s="0" t="n">
        <v>364322.647295199</v>
      </c>
      <c r="F52" s="0" t="n">
        <v>0</v>
      </c>
      <c r="G52" s="0" t="n">
        <v>13264.6334015172</v>
      </c>
      <c r="H52" s="0" t="n">
        <v>101333.843773036</v>
      </c>
      <c r="I52" s="0" t="n">
        <v>39576.9401001133</v>
      </c>
      <c r="J52" s="0" t="n">
        <v>11398.7758944109</v>
      </c>
    </row>
    <row r="53" customFormat="false" ht="12.8" hidden="false" customHeight="false" outlineLevel="0" collapsed="false">
      <c r="A53" s="0" t="n">
        <v>100</v>
      </c>
      <c r="B53" s="0" t="n">
        <v>4330565.47037388</v>
      </c>
      <c r="C53" s="0" t="n">
        <v>2684589.16125248</v>
      </c>
      <c r="D53" s="0" t="n">
        <v>1065795.61665098</v>
      </c>
      <c r="E53" s="0" t="n">
        <v>375500.21288474</v>
      </c>
      <c r="F53" s="0" t="n">
        <v>0</v>
      </c>
      <c r="G53" s="0" t="n">
        <v>12411.5113775267</v>
      </c>
      <c r="H53" s="0" t="n">
        <v>116661.402087075</v>
      </c>
      <c r="I53" s="0" t="n">
        <v>46965.7748254923</v>
      </c>
      <c r="J53" s="0" t="n">
        <v>14273.4139538588</v>
      </c>
    </row>
    <row r="54" customFormat="false" ht="12.8" hidden="false" customHeight="false" outlineLevel="0" collapsed="false">
      <c r="A54" s="0" t="n">
        <v>101</v>
      </c>
      <c r="B54" s="0" t="n">
        <v>5148054.65042021</v>
      </c>
      <c r="C54" s="0" t="n">
        <v>2650111.38016883</v>
      </c>
      <c r="D54" s="0" t="n">
        <v>1050126.77358025</v>
      </c>
      <c r="E54" s="0" t="n">
        <v>363234.888289178</v>
      </c>
      <c r="F54" s="0" t="n">
        <v>870756.391679562</v>
      </c>
      <c r="G54" s="0" t="n">
        <v>13353.6549689655</v>
      </c>
      <c r="H54" s="0" t="n">
        <v>130806.201021928</v>
      </c>
      <c r="I54" s="0" t="n">
        <v>51662.0189963954</v>
      </c>
      <c r="J54" s="0" t="n">
        <v>16643.2811909154</v>
      </c>
    </row>
    <row r="55" customFormat="false" ht="12.8" hidden="false" customHeight="false" outlineLevel="0" collapsed="false">
      <c r="A55" s="0" t="n">
        <v>102</v>
      </c>
      <c r="B55" s="0" t="n">
        <v>4398797.38299964</v>
      </c>
      <c r="C55" s="0" t="n">
        <v>2656027.6389997</v>
      </c>
      <c r="D55" s="0" t="n">
        <v>1163634.9652997</v>
      </c>
      <c r="E55" s="0" t="n">
        <v>373073.339547737</v>
      </c>
      <c r="F55" s="0" t="n">
        <v>0</v>
      </c>
      <c r="G55" s="0" t="n">
        <v>17436.5954475557</v>
      </c>
      <c r="H55" s="0" t="n">
        <v>115492.986413024</v>
      </c>
      <c r="I55" s="0" t="n">
        <v>53895.9063102773</v>
      </c>
      <c r="J55" s="0" t="n">
        <v>14033.0952683485</v>
      </c>
    </row>
    <row r="56" customFormat="false" ht="12.8" hidden="false" customHeight="false" outlineLevel="0" collapsed="false">
      <c r="A56" s="0" t="n">
        <v>103</v>
      </c>
      <c r="B56" s="0" t="n">
        <v>4259711.74898081</v>
      </c>
      <c r="C56" s="0" t="n">
        <v>2602253.5348135</v>
      </c>
      <c r="D56" s="0" t="n">
        <v>1127055.54134144</v>
      </c>
      <c r="E56" s="0" t="n">
        <v>362601.382552862</v>
      </c>
      <c r="F56" s="0" t="n">
        <v>0</v>
      </c>
      <c r="G56" s="0" t="n">
        <v>14280.7904592497</v>
      </c>
      <c r="H56" s="0" t="n">
        <v>99522.6420855125</v>
      </c>
      <c r="I56" s="0" t="n">
        <v>38966.2039672962</v>
      </c>
      <c r="J56" s="0" t="n">
        <v>13562.5688895848</v>
      </c>
    </row>
    <row r="57" customFormat="false" ht="12.8" hidden="false" customHeight="false" outlineLevel="0" collapsed="false">
      <c r="A57" s="0" t="n">
        <v>104</v>
      </c>
      <c r="B57" s="0" t="n">
        <v>4473845.93671972</v>
      </c>
      <c r="C57" s="0" t="n">
        <v>2796802.8714176</v>
      </c>
      <c r="D57" s="0" t="n">
        <v>1113441.66773588</v>
      </c>
      <c r="E57" s="0" t="n">
        <v>370850.996159357</v>
      </c>
      <c r="F57" s="0" t="n">
        <v>0</v>
      </c>
      <c r="G57" s="0" t="n">
        <v>13067.8431106711</v>
      </c>
      <c r="H57" s="0" t="n">
        <v>125516.822953329</v>
      </c>
      <c r="I57" s="0" t="n">
        <v>38019.1153472545</v>
      </c>
      <c r="J57" s="0" t="n">
        <v>15319.2775464991</v>
      </c>
    </row>
    <row r="58" customFormat="false" ht="12.8" hidden="false" customHeight="false" outlineLevel="0" collapsed="false">
      <c r="A58" s="0" t="n">
        <v>105</v>
      </c>
      <c r="B58" s="0" t="n">
        <v>5186858.95830472</v>
      </c>
      <c r="C58" s="0" t="n">
        <v>2699194.60261382</v>
      </c>
      <c r="D58" s="0" t="n">
        <v>1042433.15206705</v>
      </c>
      <c r="E58" s="0" t="n">
        <v>360548.468925506</v>
      </c>
      <c r="F58" s="0" t="n">
        <v>875961.872491674</v>
      </c>
      <c r="G58" s="0" t="n">
        <v>13289.835650592</v>
      </c>
      <c r="H58" s="0" t="n">
        <v>124068.906928868</v>
      </c>
      <c r="I58" s="0" t="n">
        <v>44199.732260078</v>
      </c>
      <c r="J58" s="0" t="n">
        <v>17318.2529017951</v>
      </c>
    </row>
    <row r="59" customFormat="false" ht="12.8" hidden="false" customHeight="false" outlineLevel="0" collapsed="false">
      <c r="A59" s="0" t="n">
        <v>106</v>
      </c>
      <c r="B59" s="0" t="n">
        <v>4484461.26975643</v>
      </c>
      <c r="C59" s="0" t="n">
        <v>2823002.44960839</v>
      </c>
      <c r="D59" s="0" t="n">
        <v>1084532.65111562</v>
      </c>
      <c r="E59" s="0" t="n">
        <v>369573.800065725</v>
      </c>
      <c r="F59" s="0" t="n">
        <v>0</v>
      </c>
      <c r="G59" s="0" t="n">
        <v>16436.9913573147</v>
      </c>
      <c r="H59" s="0" t="n">
        <v>120545.841527492</v>
      </c>
      <c r="I59" s="0" t="n">
        <v>53002.3022313275</v>
      </c>
      <c r="J59" s="0" t="n">
        <v>16641.1759133165</v>
      </c>
    </row>
    <row r="60" customFormat="false" ht="12.8" hidden="false" customHeight="false" outlineLevel="0" collapsed="false">
      <c r="A60" s="0" t="n">
        <v>107</v>
      </c>
      <c r="B60" s="0" t="n">
        <v>4348689.12303128</v>
      </c>
      <c r="C60" s="0" t="n">
        <v>2684405.18251087</v>
      </c>
      <c r="D60" s="0" t="n">
        <v>1114197.68248863</v>
      </c>
      <c r="E60" s="0" t="n">
        <v>360667.205406824</v>
      </c>
      <c r="F60" s="0" t="n">
        <v>0</v>
      </c>
      <c r="G60" s="0" t="n">
        <v>12051.5150127921</v>
      </c>
      <c r="H60" s="0" t="n">
        <v>116077.280792416</v>
      </c>
      <c r="I60" s="0" t="n">
        <v>28588.7932192897</v>
      </c>
      <c r="J60" s="0" t="n">
        <v>17206.4668431154</v>
      </c>
    </row>
    <row r="61" customFormat="false" ht="12.8" hidden="false" customHeight="false" outlineLevel="0" collapsed="false">
      <c r="A61" s="0" t="n">
        <v>108</v>
      </c>
      <c r="B61" s="0" t="n">
        <v>4470452.11445651</v>
      </c>
      <c r="C61" s="0" t="n">
        <v>2849569.71472253</v>
      </c>
      <c r="D61" s="0" t="n">
        <v>1069237.46361932</v>
      </c>
      <c r="E61" s="0" t="n">
        <v>367443.432928766</v>
      </c>
      <c r="F61" s="0" t="n">
        <v>0</v>
      </c>
      <c r="G61" s="0" t="n">
        <v>19642.1390128781</v>
      </c>
      <c r="H61" s="0" t="n">
        <v>115299.519807677</v>
      </c>
      <c r="I61" s="0" t="n">
        <v>30937.1302941672</v>
      </c>
      <c r="J61" s="0" t="n">
        <v>17800.3661032819</v>
      </c>
    </row>
    <row r="62" customFormat="false" ht="12.8" hidden="false" customHeight="false" outlineLevel="0" collapsed="false">
      <c r="A62" s="0" t="n">
        <v>109</v>
      </c>
      <c r="B62" s="0" t="n">
        <v>5195957.25751681</v>
      </c>
      <c r="C62" s="0" t="n">
        <v>2705366.46800018</v>
      </c>
      <c r="D62" s="0" t="n">
        <v>1072308.53783182</v>
      </c>
      <c r="E62" s="0" t="n">
        <v>360858.718439344</v>
      </c>
      <c r="F62" s="0" t="n">
        <v>874996.774610457</v>
      </c>
      <c r="G62" s="0" t="n">
        <v>13365.7244077087</v>
      </c>
      <c r="H62" s="0" t="n">
        <v>97179.8952415074</v>
      </c>
      <c r="I62" s="0" t="n">
        <v>36844.6427853276</v>
      </c>
      <c r="J62" s="0" t="n">
        <v>15844.137583369</v>
      </c>
    </row>
    <row r="63" customFormat="false" ht="12.8" hidden="false" customHeight="false" outlineLevel="0" collapsed="false">
      <c r="A63" s="0" t="n">
        <v>110</v>
      </c>
      <c r="B63" s="0" t="n">
        <v>4410737.72772753</v>
      </c>
      <c r="C63" s="0" t="n">
        <v>2729990.45557078</v>
      </c>
      <c r="D63" s="0" t="n">
        <v>1123138.47028611</v>
      </c>
      <c r="E63" s="0" t="n">
        <v>365318.247468934</v>
      </c>
      <c r="F63" s="0" t="n">
        <v>0</v>
      </c>
      <c r="G63" s="0" t="n">
        <v>8921.9724789929</v>
      </c>
      <c r="H63" s="0" t="n">
        <v>116639.948983244</v>
      </c>
      <c r="I63" s="0" t="n">
        <v>41463.8397776962</v>
      </c>
      <c r="J63" s="0" t="n">
        <v>16678.2962219881</v>
      </c>
    </row>
    <row r="64" customFormat="false" ht="12.8" hidden="false" customHeight="false" outlineLevel="0" collapsed="false">
      <c r="A64" s="0" t="n">
        <v>111</v>
      </c>
      <c r="B64" s="0" t="n">
        <v>4312576.51067292</v>
      </c>
      <c r="C64" s="0" t="n">
        <v>2610225.62548903</v>
      </c>
      <c r="D64" s="0" t="n">
        <v>1153844.6503259</v>
      </c>
      <c r="E64" s="0" t="n">
        <v>360750.251318215</v>
      </c>
      <c r="F64" s="0" t="n">
        <v>0</v>
      </c>
      <c r="G64" s="0" t="n">
        <v>17166.2708889003</v>
      </c>
      <c r="H64" s="0" t="n">
        <v>97841.1842243087</v>
      </c>
      <c r="I64" s="0" t="n">
        <v>54888.8324293357</v>
      </c>
      <c r="J64" s="0" t="n">
        <v>13946.1389209088</v>
      </c>
    </row>
    <row r="65" customFormat="false" ht="12.8" hidden="false" customHeight="false" outlineLevel="0" collapsed="false">
      <c r="A65" s="0" t="n">
        <v>112</v>
      </c>
      <c r="B65" s="0" t="n">
        <v>4457206.27358638</v>
      </c>
      <c r="C65" s="0" t="n">
        <v>2723391.32201569</v>
      </c>
      <c r="D65" s="0" t="n">
        <v>1186225.22426825</v>
      </c>
      <c r="E65" s="0" t="n">
        <v>367095.324286913</v>
      </c>
      <c r="F65" s="0" t="n">
        <v>0</v>
      </c>
      <c r="G65" s="0" t="n">
        <v>10727.5023309439</v>
      </c>
      <c r="H65" s="0" t="n">
        <v>105816.922690667</v>
      </c>
      <c r="I65" s="0" t="n">
        <v>49563.5860693503</v>
      </c>
      <c r="J65" s="0" t="n">
        <v>15473.6442264546</v>
      </c>
    </row>
    <row r="66" customFormat="false" ht="12.8" hidden="false" customHeight="false" outlineLevel="0" collapsed="false">
      <c r="A66" s="0" t="n">
        <v>113</v>
      </c>
      <c r="B66" s="0" t="n">
        <v>5111161.00921715</v>
      </c>
      <c r="C66" s="0" t="n">
        <v>2664912.40004494</v>
      </c>
      <c r="D66" s="0" t="n">
        <v>1048352.35858595</v>
      </c>
      <c r="E66" s="0" t="n">
        <v>360543.036638776</v>
      </c>
      <c r="F66" s="0" t="n">
        <v>847401.280382666</v>
      </c>
      <c r="G66" s="0" t="n">
        <v>12500.8731707366</v>
      </c>
      <c r="H66" s="0" t="n">
        <v>106784.880361939</v>
      </c>
      <c r="I66" s="0" t="n">
        <v>51227.4041038103</v>
      </c>
      <c r="J66" s="0" t="n">
        <v>15403.8834406126</v>
      </c>
    </row>
    <row r="67" customFormat="false" ht="12.8" hidden="false" customHeight="false" outlineLevel="0" collapsed="false">
      <c r="A67" s="0" t="n">
        <v>114</v>
      </c>
      <c r="B67" s="0" t="n">
        <v>4301723.23163275</v>
      </c>
      <c r="C67" s="0" t="n">
        <v>2664775.24900998</v>
      </c>
      <c r="D67" s="0" t="n">
        <v>1104927.29172123</v>
      </c>
      <c r="E67" s="0" t="n">
        <v>366222.087816518</v>
      </c>
      <c r="F67" s="0" t="n">
        <v>0</v>
      </c>
      <c r="G67" s="0" t="n">
        <v>12072.4734779083</v>
      </c>
      <c r="H67" s="0" t="n">
        <v>114618.941723868</v>
      </c>
      <c r="I67" s="0" t="n">
        <v>27843.1577769791</v>
      </c>
      <c r="J67" s="0" t="n">
        <v>14948.7741757964</v>
      </c>
    </row>
    <row r="68" customFormat="false" ht="12.8" hidden="false" customHeight="false" outlineLevel="0" collapsed="false">
      <c r="A68" s="0" t="n">
        <v>115</v>
      </c>
      <c r="B68" s="0" t="n">
        <v>4254902.61390924</v>
      </c>
      <c r="C68" s="0" t="n">
        <v>2657962.50647949</v>
      </c>
      <c r="D68" s="0" t="n">
        <v>1067100.34519016</v>
      </c>
      <c r="E68" s="0" t="n">
        <v>357244.920852748</v>
      </c>
      <c r="F68" s="0" t="n">
        <v>0</v>
      </c>
      <c r="G68" s="0" t="n">
        <v>12701.053415521</v>
      </c>
      <c r="H68" s="0" t="n">
        <v>104600.820781081</v>
      </c>
      <c r="I68" s="0" t="n">
        <v>30207.717531403</v>
      </c>
      <c r="J68" s="0" t="n">
        <v>14256.5266290142</v>
      </c>
    </row>
    <row r="69" customFormat="false" ht="12.8" hidden="false" customHeight="false" outlineLevel="0" collapsed="false">
      <c r="A69" s="0" t="n">
        <v>116</v>
      </c>
      <c r="B69" s="0" t="n">
        <v>4315332.23499254</v>
      </c>
      <c r="C69" s="0" t="n">
        <v>2668146.27933218</v>
      </c>
      <c r="D69" s="0" t="n">
        <v>1104465.72649823</v>
      </c>
      <c r="E69" s="0" t="n">
        <v>364674.43036328</v>
      </c>
      <c r="F69" s="0" t="n">
        <v>0</v>
      </c>
      <c r="G69" s="0" t="n">
        <v>15113.0475098724</v>
      </c>
      <c r="H69" s="0" t="n">
        <v>104951.71262215</v>
      </c>
      <c r="I69" s="0" t="n">
        <v>33006.9785832841</v>
      </c>
      <c r="J69" s="0" t="n">
        <v>14795.2675039781</v>
      </c>
    </row>
    <row r="70" customFormat="false" ht="12.8" hidden="false" customHeight="false" outlineLevel="0" collapsed="false">
      <c r="A70" s="0" t="n">
        <v>117</v>
      </c>
      <c r="B70" s="0" t="n">
        <v>5029272.4493308</v>
      </c>
      <c r="C70" s="0" t="n">
        <v>2615878.98421047</v>
      </c>
      <c r="D70" s="0" t="n">
        <v>1040177.13097719</v>
      </c>
      <c r="E70" s="0" t="n">
        <v>358497.953119223</v>
      </c>
      <c r="F70" s="0" t="n">
        <v>844966.37939263</v>
      </c>
      <c r="G70" s="0" t="n">
        <v>10791.2114677725</v>
      </c>
      <c r="H70" s="0" t="n">
        <v>98579.0869418699</v>
      </c>
      <c r="I70" s="0" t="n">
        <v>32551.9965904558</v>
      </c>
      <c r="J70" s="0" t="n">
        <v>12863.797603722</v>
      </c>
    </row>
    <row r="71" customFormat="false" ht="12.8" hidden="false" customHeight="false" outlineLevel="0" collapsed="false">
      <c r="A71" s="0" t="n">
        <v>118</v>
      </c>
      <c r="B71" s="0" t="n">
        <v>4270403.48652888</v>
      </c>
      <c r="C71" s="0" t="n">
        <v>2709105.2149738</v>
      </c>
      <c r="D71" s="0" t="n">
        <v>1021703.13038135</v>
      </c>
      <c r="E71" s="0" t="n">
        <v>366055.720758988</v>
      </c>
      <c r="F71" s="0" t="n">
        <v>0</v>
      </c>
      <c r="G71" s="0" t="n">
        <v>11915.0025765644</v>
      </c>
      <c r="H71" s="0" t="n">
        <v>97628.2357679541</v>
      </c>
      <c r="I71" s="0" t="n">
        <v>46334.9716552045</v>
      </c>
      <c r="J71" s="0" t="n">
        <v>13898.4052523081</v>
      </c>
    </row>
    <row r="72" customFormat="false" ht="12.8" hidden="false" customHeight="false" outlineLevel="0" collapsed="false">
      <c r="A72" s="0" t="n">
        <v>119</v>
      </c>
      <c r="B72" s="0" t="n">
        <v>4139839.42088492</v>
      </c>
      <c r="C72" s="0" t="n">
        <v>2655158.6507274</v>
      </c>
      <c r="D72" s="0" t="n">
        <v>949853.631669849</v>
      </c>
      <c r="E72" s="0" t="n">
        <v>358124.161883859</v>
      </c>
      <c r="F72" s="0" t="n">
        <v>0</v>
      </c>
      <c r="G72" s="0" t="n">
        <v>12522.6972200673</v>
      </c>
      <c r="H72" s="0" t="n">
        <v>112233.454623854</v>
      </c>
      <c r="I72" s="0" t="n">
        <v>36895.8137680794</v>
      </c>
      <c r="J72" s="0" t="n">
        <v>13850.7391289201</v>
      </c>
    </row>
    <row r="73" customFormat="false" ht="12.8" hidden="false" customHeight="false" outlineLevel="0" collapsed="false">
      <c r="A73" s="0" t="n">
        <v>120</v>
      </c>
      <c r="B73" s="0" t="n">
        <v>4273728.16455975</v>
      </c>
      <c r="C73" s="0" t="n">
        <v>2714458.93835729</v>
      </c>
      <c r="D73" s="0" t="n">
        <v>1019031.14854708</v>
      </c>
      <c r="E73" s="0" t="n">
        <v>365997.344711021</v>
      </c>
      <c r="F73" s="0" t="n">
        <v>0</v>
      </c>
      <c r="G73" s="0" t="n">
        <v>11899.7718526707</v>
      </c>
      <c r="H73" s="0" t="n">
        <v>91529.0466729175</v>
      </c>
      <c r="I73" s="0" t="n">
        <v>46442.3510596302</v>
      </c>
      <c r="J73" s="0" t="n">
        <v>12245.795915801</v>
      </c>
    </row>
    <row r="74" customFormat="false" ht="12.8" hidden="false" customHeight="false" outlineLevel="0" collapsed="false">
      <c r="A74" s="0" t="n">
        <v>121</v>
      </c>
      <c r="B74" s="0" t="n">
        <v>5070263.67216198</v>
      </c>
      <c r="C74" s="0" t="n">
        <v>2736578.67582655</v>
      </c>
      <c r="D74" s="0" t="n">
        <v>941260.140015646</v>
      </c>
      <c r="E74" s="0" t="n">
        <v>358171.802407816</v>
      </c>
      <c r="F74" s="0" t="n">
        <v>860116.340550224</v>
      </c>
      <c r="G74" s="0" t="n">
        <v>11023.8122155914</v>
      </c>
      <c r="H74" s="0" t="n">
        <v>94596.2378591691</v>
      </c>
      <c r="I74" s="0" t="n">
        <v>40043.6324015775</v>
      </c>
      <c r="J74" s="0" t="n">
        <v>13273.3117219823</v>
      </c>
    </row>
    <row r="75" customFormat="false" ht="12.8" hidden="false" customHeight="false" outlineLevel="0" collapsed="false">
      <c r="A75" s="0" t="n">
        <v>122</v>
      </c>
      <c r="B75" s="0" t="n">
        <v>4269045.56929578</v>
      </c>
      <c r="C75" s="0" t="n">
        <v>2733368.9691005</v>
      </c>
      <c r="D75" s="0" t="n">
        <v>961154.854002098</v>
      </c>
      <c r="E75" s="0" t="n">
        <v>367211.206096713</v>
      </c>
      <c r="F75" s="0" t="n">
        <v>0</v>
      </c>
      <c r="G75" s="0" t="n">
        <v>12893.7668248861</v>
      </c>
      <c r="H75" s="0" t="n">
        <v>116812.287172159</v>
      </c>
      <c r="I75" s="0" t="n">
        <v>52907.6774507106</v>
      </c>
      <c r="J75" s="0" t="n">
        <v>12988.2612981279</v>
      </c>
    </row>
    <row r="76" customFormat="false" ht="12.8" hidden="false" customHeight="false" outlineLevel="0" collapsed="false">
      <c r="A76" s="0" t="n">
        <v>123</v>
      </c>
      <c r="B76" s="0" t="n">
        <v>4151354.99895236</v>
      </c>
      <c r="C76" s="0" t="n">
        <v>2708370.84341714</v>
      </c>
      <c r="D76" s="0" t="n">
        <v>901629.362801264</v>
      </c>
      <c r="E76" s="0" t="n">
        <v>352694.050120474</v>
      </c>
      <c r="F76" s="0" t="n">
        <v>0</v>
      </c>
      <c r="G76" s="0" t="n">
        <v>10497.5672700895</v>
      </c>
      <c r="H76" s="0" t="n">
        <v>98864.1160616031</v>
      </c>
      <c r="I76" s="0" t="n">
        <v>53758.0720546459</v>
      </c>
      <c r="J76" s="0" t="n">
        <v>12855.8501796295</v>
      </c>
    </row>
    <row r="77" customFormat="false" ht="12.8" hidden="false" customHeight="false" outlineLevel="0" collapsed="false">
      <c r="A77" s="0" t="n">
        <v>124</v>
      </c>
      <c r="B77" s="0" t="n">
        <v>4283689.96036167</v>
      </c>
      <c r="C77" s="0" t="n">
        <v>2697415.04999829</v>
      </c>
      <c r="D77" s="0" t="n">
        <v>1043416.85052329</v>
      </c>
      <c r="E77" s="0" t="n">
        <v>358951.47892381</v>
      </c>
      <c r="F77" s="0" t="n">
        <v>0</v>
      </c>
      <c r="G77" s="0" t="n">
        <v>13911.5533549731</v>
      </c>
      <c r="H77" s="0" t="n">
        <v>97026.032553095</v>
      </c>
      <c r="I77" s="0" t="n">
        <v>47045.2372763559</v>
      </c>
      <c r="J77" s="0" t="n">
        <v>12539.0088027121</v>
      </c>
    </row>
    <row r="78" customFormat="false" ht="12.8" hidden="false" customHeight="false" outlineLevel="0" collapsed="false">
      <c r="A78" s="0" t="n">
        <v>125</v>
      </c>
      <c r="B78" s="0" t="n">
        <v>5044396.4462994</v>
      </c>
      <c r="C78" s="0" t="n">
        <v>2655108.87379082</v>
      </c>
      <c r="D78" s="0" t="n">
        <v>983157.522715981</v>
      </c>
      <c r="E78" s="0" t="n">
        <v>353781.560199113</v>
      </c>
      <c r="F78" s="0" t="n">
        <v>859362.557416857</v>
      </c>
      <c r="G78" s="0" t="n">
        <v>13392.7905980662</v>
      </c>
      <c r="H78" s="0" t="n">
        <v>106391.492644891</v>
      </c>
      <c r="I78" s="0" t="n">
        <v>42805.8386523837</v>
      </c>
      <c r="J78" s="0" t="n">
        <v>14028.0705403038</v>
      </c>
    </row>
    <row r="79" customFormat="false" ht="12.8" hidden="false" customHeight="false" outlineLevel="0" collapsed="false">
      <c r="A79" s="0" t="n">
        <v>126</v>
      </c>
      <c r="B79" s="0" t="n">
        <v>4116706.87065004</v>
      </c>
      <c r="C79" s="0" t="n">
        <v>2716181.99920308</v>
      </c>
      <c r="D79" s="0" t="n">
        <v>884105.40219285</v>
      </c>
      <c r="E79" s="0" t="n">
        <v>360312.886618108</v>
      </c>
      <c r="F79" s="0" t="n">
        <v>0</v>
      </c>
      <c r="G79" s="0" t="n">
        <v>14778.8575027997</v>
      </c>
      <c r="H79" s="0" t="n">
        <v>98095.9990768788</v>
      </c>
      <c r="I79" s="0" t="n">
        <v>25104.9970799988</v>
      </c>
      <c r="J79" s="0" t="n">
        <v>13314.3425680444</v>
      </c>
    </row>
    <row r="80" customFormat="false" ht="12.8" hidden="false" customHeight="false" outlineLevel="0" collapsed="false">
      <c r="A80" s="0" t="n">
        <v>127</v>
      </c>
      <c r="B80" s="0" t="n">
        <v>4134530.28821847</v>
      </c>
      <c r="C80" s="0" t="n">
        <v>2720122.06716787</v>
      </c>
      <c r="D80" s="0" t="n">
        <v>875473.257089635</v>
      </c>
      <c r="E80" s="0" t="n">
        <v>353970.793770822</v>
      </c>
      <c r="F80" s="0" t="n">
        <v>0</v>
      </c>
      <c r="G80" s="0" t="n">
        <v>12362.0227878407</v>
      </c>
      <c r="H80" s="0" t="n">
        <v>110608.300912057</v>
      </c>
      <c r="I80" s="0" t="n">
        <v>35167.3865918456</v>
      </c>
      <c r="J80" s="0" t="n">
        <v>13909.1685684215</v>
      </c>
    </row>
    <row r="81" customFormat="false" ht="12.8" hidden="false" customHeight="false" outlineLevel="0" collapsed="false">
      <c r="A81" s="0" t="n">
        <v>128</v>
      </c>
      <c r="B81" s="0" t="n">
        <v>4223105.02284249</v>
      </c>
      <c r="C81" s="0" t="n">
        <v>2755873.55894518</v>
      </c>
      <c r="D81" s="0" t="n">
        <v>932347.541364946</v>
      </c>
      <c r="E81" s="0" t="n">
        <v>356773.802770059</v>
      </c>
      <c r="F81" s="0" t="n">
        <v>0</v>
      </c>
      <c r="G81" s="0" t="n">
        <v>18517.7628150864</v>
      </c>
      <c r="H81" s="0" t="n">
        <v>106930.120407366</v>
      </c>
      <c r="I81" s="0" t="n">
        <v>27992.0778573823</v>
      </c>
      <c r="J81" s="0" t="n">
        <v>13681.4165179377</v>
      </c>
    </row>
    <row r="82" customFormat="false" ht="12.8" hidden="false" customHeight="false" outlineLevel="0" collapsed="false">
      <c r="A82" s="0" t="n">
        <v>129</v>
      </c>
      <c r="B82" s="0" t="n">
        <v>4977615.15666281</v>
      </c>
      <c r="C82" s="0" t="n">
        <v>2687293.11374038</v>
      </c>
      <c r="D82" s="0" t="n">
        <v>892489.194125033</v>
      </c>
      <c r="E82" s="0" t="n">
        <v>348743.284618403</v>
      </c>
      <c r="F82" s="0" t="n">
        <v>850309.631454898</v>
      </c>
      <c r="G82" s="0" t="n">
        <v>17612.1721954103</v>
      </c>
      <c r="H82" s="0" t="n">
        <v>113724.995068834</v>
      </c>
      <c r="I82" s="0" t="n">
        <v>50109.6281032995</v>
      </c>
      <c r="J82" s="0" t="n">
        <v>15832.3988835502</v>
      </c>
    </row>
    <row r="83" customFormat="false" ht="12.8" hidden="false" customHeight="false" outlineLevel="0" collapsed="false">
      <c r="A83" s="0" t="n">
        <v>130</v>
      </c>
      <c r="B83" s="0" t="n">
        <v>4130524.86790439</v>
      </c>
      <c r="C83" s="0" t="n">
        <v>2682369.2861611</v>
      </c>
      <c r="D83" s="0" t="n">
        <v>914076.654766055</v>
      </c>
      <c r="E83" s="0" t="n">
        <v>353779.193627603</v>
      </c>
      <c r="F83" s="0" t="n">
        <v>0</v>
      </c>
      <c r="G83" s="0" t="n">
        <v>14728.2771761502</v>
      </c>
      <c r="H83" s="0" t="n">
        <v>95138.62707505</v>
      </c>
      <c r="I83" s="0" t="n">
        <v>43168.3029789964</v>
      </c>
      <c r="J83" s="0" t="n">
        <v>15966.7498079214</v>
      </c>
    </row>
    <row r="84" customFormat="false" ht="12.8" hidden="false" customHeight="false" outlineLevel="0" collapsed="false">
      <c r="A84" s="0" t="n">
        <v>131</v>
      </c>
      <c r="B84" s="0" t="n">
        <v>4030843.23494647</v>
      </c>
      <c r="C84" s="0" t="n">
        <v>2637657.48672257</v>
      </c>
      <c r="D84" s="0" t="n">
        <v>885658.905064695</v>
      </c>
      <c r="E84" s="0" t="n">
        <v>346008.055726506</v>
      </c>
      <c r="F84" s="0" t="n">
        <v>0</v>
      </c>
      <c r="G84" s="0" t="n">
        <v>15857.8065563754</v>
      </c>
      <c r="H84" s="0" t="n">
        <v>93829.6917151189</v>
      </c>
      <c r="I84" s="0" t="n">
        <v>31917.2630849639</v>
      </c>
      <c r="J84" s="0" t="n">
        <v>11013.9854173933</v>
      </c>
    </row>
    <row r="85" customFormat="false" ht="12.8" hidden="false" customHeight="false" outlineLevel="0" collapsed="false">
      <c r="A85" s="0" t="n">
        <v>132</v>
      </c>
      <c r="B85" s="0" t="n">
        <v>4170209.41483187</v>
      </c>
      <c r="C85" s="0" t="n">
        <v>2716327.16013371</v>
      </c>
      <c r="D85" s="0" t="n">
        <v>925966.626795282</v>
      </c>
      <c r="E85" s="0" t="n">
        <v>349051.142086661</v>
      </c>
      <c r="F85" s="0" t="n">
        <v>0</v>
      </c>
      <c r="G85" s="0" t="n">
        <v>10918.7034776607</v>
      </c>
      <c r="H85" s="0" t="n">
        <v>107328.189003095</v>
      </c>
      <c r="I85" s="0" t="n">
        <v>40948.7114324208</v>
      </c>
      <c r="J85" s="0" t="n">
        <v>16585.3037402724</v>
      </c>
    </row>
    <row r="86" customFormat="false" ht="12.8" hidden="false" customHeight="false" outlineLevel="0" collapsed="false">
      <c r="A86" s="0" t="n">
        <v>133</v>
      </c>
      <c r="B86" s="0" t="n">
        <v>4981013.34033823</v>
      </c>
      <c r="C86" s="0" t="n">
        <v>2671682.01750588</v>
      </c>
      <c r="D86" s="0" t="n">
        <v>905495.674044948</v>
      </c>
      <c r="E86" s="0" t="n">
        <v>342911.69183184</v>
      </c>
      <c r="F86" s="0" t="n">
        <v>849472.426823724</v>
      </c>
      <c r="G86" s="0" t="n">
        <v>12080.895961343</v>
      </c>
      <c r="H86" s="0" t="n">
        <v>142482.250162625</v>
      </c>
      <c r="I86" s="0" t="n">
        <v>29082.1724148375</v>
      </c>
      <c r="J86" s="0" t="n">
        <v>18843.876055678</v>
      </c>
    </row>
    <row r="87" customFormat="false" ht="12.8" hidden="false" customHeight="false" outlineLevel="0" collapsed="false">
      <c r="A87" s="0" t="n">
        <v>134</v>
      </c>
      <c r="B87" s="0" t="n">
        <v>4258338.82622923</v>
      </c>
      <c r="C87" s="0" t="n">
        <v>2830795.91937097</v>
      </c>
      <c r="D87" s="0" t="n">
        <v>877759.146408424</v>
      </c>
      <c r="E87" s="0" t="n">
        <v>348408.991561356</v>
      </c>
      <c r="F87" s="0" t="n">
        <v>0</v>
      </c>
      <c r="G87" s="0" t="n">
        <v>15350.0376193934</v>
      </c>
      <c r="H87" s="0" t="n">
        <v>134518.872165155</v>
      </c>
      <c r="I87" s="0" t="n">
        <v>32805.7562833593</v>
      </c>
      <c r="J87" s="0" t="n">
        <v>19828.2735438146</v>
      </c>
    </row>
    <row r="88" customFormat="false" ht="12.8" hidden="false" customHeight="false" outlineLevel="0" collapsed="false">
      <c r="A88" s="0" t="n">
        <v>135</v>
      </c>
      <c r="B88" s="0" t="n">
        <v>4087330.13950394</v>
      </c>
      <c r="C88" s="0" t="n">
        <v>2692081.05298737</v>
      </c>
      <c r="D88" s="0" t="n">
        <v>893698.805187585</v>
      </c>
      <c r="E88" s="0" t="n">
        <v>345174.703008306</v>
      </c>
      <c r="F88" s="0" t="n">
        <v>0</v>
      </c>
      <c r="G88" s="0" t="n">
        <v>10633.0092595347</v>
      </c>
      <c r="H88" s="0" t="n">
        <v>86027.1457158303</v>
      </c>
      <c r="I88" s="0" t="n">
        <v>37718.7381953405</v>
      </c>
      <c r="J88" s="0" t="n">
        <v>13163.2630233853</v>
      </c>
    </row>
    <row r="89" customFormat="false" ht="12.8" hidden="false" customHeight="false" outlineLevel="0" collapsed="false">
      <c r="A89" s="0" t="n">
        <v>136</v>
      </c>
      <c r="B89" s="0" t="n">
        <v>4276227.58593192</v>
      </c>
      <c r="C89" s="0" t="n">
        <v>2861718.28757689</v>
      </c>
      <c r="D89" s="0" t="n">
        <v>866417.116863668</v>
      </c>
      <c r="E89" s="0" t="n">
        <v>355015.214319725</v>
      </c>
      <c r="F89" s="0" t="n">
        <v>0</v>
      </c>
      <c r="G89" s="0" t="n">
        <v>19218.4256866437</v>
      </c>
      <c r="H89" s="0" t="n">
        <v>113133.585054989</v>
      </c>
      <c r="I89" s="0" t="n">
        <v>43464.3571301021</v>
      </c>
      <c r="J89" s="0" t="n">
        <v>13597.7653131261</v>
      </c>
    </row>
    <row r="90" customFormat="false" ht="12.8" hidden="false" customHeight="false" outlineLevel="0" collapsed="false">
      <c r="A90" s="0" t="n">
        <v>137</v>
      </c>
      <c r="B90" s="0" t="n">
        <v>5038518.1166417</v>
      </c>
      <c r="C90" s="0" t="n">
        <v>2818272.27336499</v>
      </c>
      <c r="D90" s="0" t="n">
        <v>810633.650800254</v>
      </c>
      <c r="E90" s="0" t="n">
        <v>347147.335453572</v>
      </c>
      <c r="F90" s="0" t="n">
        <v>865064.746876253</v>
      </c>
      <c r="G90" s="0" t="n">
        <v>23060.5006808368</v>
      </c>
      <c r="H90" s="0" t="n">
        <v>104307.989101088</v>
      </c>
      <c r="I90" s="0" t="n">
        <v>42120.0439570808</v>
      </c>
      <c r="J90" s="0" t="n">
        <v>14773.9308847166</v>
      </c>
    </row>
    <row r="91" customFormat="false" ht="12.8" hidden="false" customHeight="false" outlineLevel="0" collapsed="false">
      <c r="A91" s="0" t="n">
        <v>138</v>
      </c>
      <c r="B91" s="0" t="n">
        <v>4156839.30942326</v>
      </c>
      <c r="C91" s="0" t="n">
        <v>2808780.90329405</v>
      </c>
      <c r="D91" s="0" t="n">
        <v>803190.786714405</v>
      </c>
      <c r="E91" s="0" t="n">
        <v>354905.190926873</v>
      </c>
      <c r="F91" s="0" t="n">
        <v>0</v>
      </c>
      <c r="G91" s="0" t="n">
        <v>17422.3619914208</v>
      </c>
      <c r="H91" s="0" t="n">
        <v>120073.198694496</v>
      </c>
      <c r="I91" s="0" t="n">
        <v>28158.9042360778</v>
      </c>
      <c r="J91" s="0" t="n">
        <v>15202.4285677202</v>
      </c>
    </row>
    <row r="92" customFormat="false" ht="12.8" hidden="false" customHeight="false" outlineLevel="0" collapsed="false">
      <c r="A92" s="0" t="n">
        <v>139</v>
      </c>
      <c r="B92" s="0" t="n">
        <v>3976581.6267301</v>
      </c>
      <c r="C92" s="0" t="n">
        <v>2590316.92823764</v>
      </c>
      <c r="D92" s="0" t="n">
        <v>872355.073792313</v>
      </c>
      <c r="E92" s="0" t="n">
        <v>342417.492619032</v>
      </c>
      <c r="F92" s="0" t="n">
        <v>0</v>
      </c>
      <c r="G92" s="0" t="n">
        <v>14184.3153917</v>
      </c>
      <c r="H92" s="0" t="n">
        <v>106018.55977162</v>
      </c>
      <c r="I92" s="0" t="n">
        <v>36497.9804555595</v>
      </c>
      <c r="J92" s="0" t="n">
        <v>15194.3066296298</v>
      </c>
    </row>
    <row r="93" customFormat="false" ht="12.8" hidden="false" customHeight="false" outlineLevel="0" collapsed="false">
      <c r="A93" s="0" t="n">
        <v>140</v>
      </c>
      <c r="B93" s="0" t="n">
        <v>4071007.7481742</v>
      </c>
      <c r="C93" s="0" t="n">
        <v>2685118.49011136</v>
      </c>
      <c r="D93" s="0" t="n">
        <v>879050.391684134</v>
      </c>
      <c r="E93" s="0" t="n">
        <v>351761.48318724</v>
      </c>
      <c r="F93" s="0" t="n">
        <v>0</v>
      </c>
      <c r="G93" s="0" t="n">
        <v>16573.5054372853</v>
      </c>
      <c r="H93" s="0" t="n">
        <v>89960.0029644654</v>
      </c>
      <c r="I93" s="0" t="n">
        <v>37562.5300242881</v>
      </c>
      <c r="J93" s="0" t="n">
        <v>14074.812883393</v>
      </c>
    </row>
    <row r="94" customFormat="false" ht="12.8" hidden="false" customHeight="false" outlineLevel="0" collapsed="false">
      <c r="A94" s="0" t="n">
        <v>141</v>
      </c>
      <c r="B94" s="0" t="n">
        <v>4845243.2703875</v>
      </c>
      <c r="C94" s="0" t="n">
        <v>2736376.85451394</v>
      </c>
      <c r="D94" s="0" t="n">
        <v>770790.182677391</v>
      </c>
      <c r="E94" s="0" t="n">
        <v>343417.75708961</v>
      </c>
      <c r="F94" s="0" t="n">
        <v>845915.368835659</v>
      </c>
      <c r="G94" s="0" t="n">
        <v>18754.6028563712</v>
      </c>
      <c r="H94" s="0" t="n">
        <v>95399.7941500879</v>
      </c>
      <c r="I94" s="0" t="n">
        <v>25156.0311522946</v>
      </c>
      <c r="J94" s="0" t="n">
        <v>12781.9300530585</v>
      </c>
    </row>
    <row r="95" customFormat="false" ht="12.8" hidden="false" customHeight="false" outlineLevel="0" collapsed="false">
      <c r="A95" s="0" t="n">
        <v>142</v>
      </c>
      <c r="B95" s="0" t="n">
        <v>4128102.020608</v>
      </c>
      <c r="C95" s="0" t="n">
        <v>2755970.78469185</v>
      </c>
      <c r="D95" s="0" t="n">
        <v>840035.910934018</v>
      </c>
      <c r="E95" s="0" t="n">
        <v>347886.790095462</v>
      </c>
      <c r="F95" s="0" t="n">
        <v>0</v>
      </c>
      <c r="G95" s="0" t="n">
        <v>11611.7155522369</v>
      </c>
      <c r="H95" s="0" t="n">
        <v>115755.764917525</v>
      </c>
      <c r="I95" s="0" t="n">
        <v>40480.2677601236</v>
      </c>
      <c r="J95" s="0" t="n">
        <v>13941.2524740996</v>
      </c>
    </row>
    <row r="96" customFormat="false" ht="12.8" hidden="false" customHeight="false" outlineLevel="0" collapsed="false">
      <c r="A96" s="0" t="n">
        <v>143</v>
      </c>
      <c r="B96" s="0" t="n">
        <v>3975670.63507214</v>
      </c>
      <c r="C96" s="0" t="n">
        <v>2644583.68287356</v>
      </c>
      <c r="D96" s="0" t="n">
        <v>846269.658104343</v>
      </c>
      <c r="E96" s="0" t="n">
        <v>341529.264966983</v>
      </c>
      <c r="F96" s="0" t="n">
        <v>0</v>
      </c>
      <c r="G96" s="0" t="n">
        <v>14296.2051570061</v>
      </c>
      <c r="H96" s="0" t="n">
        <v>83092.4083564825</v>
      </c>
      <c r="I96" s="0" t="n">
        <v>30039.9393034781</v>
      </c>
      <c r="J96" s="0" t="n">
        <v>14376.2737982518</v>
      </c>
    </row>
    <row r="97" customFormat="false" ht="12.8" hidden="false" customHeight="false" outlineLevel="0" collapsed="false">
      <c r="A97" s="0" t="n">
        <v>144</v>
      </c>
      <c r="B97" s="0" t="n">
        <v>4061017.21880915</v>
      </c>
      <c r="C97" s="0" t="n">
        <v>2709447.69865317</v>
      </c>
      <c r="D97" s="0" t="n">
        <v>832824.071672536</v>
      </c>
      <c r="E97" s="0" t="n">
        <v>348452.259627832</v>
      </c>
      <c r="F97" s="0" t="n">
        <v>0</v>
      </c>
      <c r="G97" s="0" t="n">
        <v>13391.3529865888</v>
      </c>
      <c r="H97" s="0" t="n">
        <v>103798.476684309</v>
      </c>
      <c r="I97" s="0" t="n">
        <v>35003.5905618841</v>
      </c>
      <c r="J97" s="0" t="n">
        <v>15274.4163141587</v>
      </c>
    </row>
    <row r="98" customFormat="false" ht="12.8" hidden="false" customHeight="false" outlineLevel="0" collapsed="false">
      <c r="A98" s="0" t="n">
        <v>145</v>
      </c>
      <c r="B98" s="0" t="n">
        <v>4763037.96268781</v>
      </c>
      <c r="C98" s="0" t="n">
        <v>2598792.66662139</v>
      </c>
      <c r="D98" s="0" t="n">
        <v>820558.530921942</v>
      </c>
      <c r="E98" s="0" t="n">
        <v>338837.175753817</v>
      </c>
      <c r="F98" s="0" t="n">
        <v>848694.546141749</v>
      </c>
      <c r="G98" s="0" t="n">
        <v>15264.8115733881</v>
      </c>
      <c r="H98" s="0" t="n">
        <v>95432.3711398001</v>
      </c>
      <c r="I98" s="0" t="n">
        <v>28032.6075509924</v>
      </c>
      <c r="J98" s="0" t="n">
        <v>13816.1984086684</v>
      </c>
    </row>
    <row r="99" customFormat="false" ht="12.8" hidden="false" customHeight="false" outlineLevel="0" collapsed="false">
      <c r="A99" s="0" t="n">
        <v>146</v>
      </c>
      <c r="B99" s="0" t="n">
        <v>3968154.25622029</v>
      </c>
      <c r="C99" s="0" t="n">
        <v>2679687.78664975</v>
      </c>
      <c r="D99" s="0" t="n">
        <v>783786.78121402</v>
      </c>
      <c r="E99" s="0" t="n">
        <v>342938.424207335</v>
      </c>
      <c r="F99" s="0" t="n">
        <v>0</v>
      </c>
      <c r="G99" s="0" t="n">
        <v>16692.4665800924</v>
      </c>
      <c r="H99" s="0" t="n">
        <v>110881.641577003</v>
      </c>
      <c r="I99" s="0" t="n">
        <v>16079.3540316344</v>
      </c>
      <c r="J99" s="0" t="n">
        <v>16120.9251059686</v>
      </c>
    </row>
    <row r="100" customFormat="false" ht="12.8" hidden="false" customHeight="false" outlineLevel="0" collapsed="false">
      <c r="A100" s="0" t="n">
        <v>147</v>
      </c>
      <c r="B100" s="0" t="n">
        <v>3842701.29290076</v>
      </c>
      <c r="C100" s="0" t="n">
        <v>2484788.3322743</v>
      </c>
      <c r="D100" s="0" t="n">
        <v>862845.944546666</v>
      </c>
      <c r="E100" s="0" t="n">
        <v>331227.40878969</v>
      </c>
      <c r="F100" s="0" t="n">
        <v>0</v>
      </c>
      <c r="G100" s="0" t="n">
        <v>19485.2136285534</v>
      </c>
      <c r="H100" s="0" t="n">
        <v>92806.6359660267</v>
      </c>
      <c r="I100" s="0" t="n">
        <v>34353.1785813551</v>
      </c>
      <c r="J100" s="0" t="n">
        <v>14430.1838215659</v>
      </c>
    </row>
    <row r="101" customFormat="false" ht="12.8" hidden="false" customHeight="false" outlineLevel="0" collapsed="false">
      <c r="A101" s="0" t="n">
        <v>148</v>
      </c>
      <c r="B101" s="0" t="n">
        <v>3924135.88868999</v>
      </c>
      <c r="C101" s="0" t="n">
        <v>2595352.0872385</v>
      </c>
      <c r="D101" s="0" t="n">
        <v>839182.100664736</v>
      </c>
      <c r="E101" s="0" t="n">
        <v>342033.366255504</v>
      </c>
      <c r="F101" s="0" t="n">
        <v>0</v>
      </c>
      <c r="G101" s="0" t="n">
        <v>14593.4986685598</v>
      </c>
      <c r="H101" s="0" t="n">
        <v>96765.9684959557</v>
      </c>
      <c r="I101" s="0" t="n">
        <v>21751.8027844792</v>
      </c>
      <c r="J101" s="0" t="n">
        <v>14362.5393719596</v>
      </c>
    </row>
    <row r="102" customFormat="false" ht="12.8" hidden="false" customHeight="false" outlineLevel="0" collapsed="false">
      <c r="A102" s="0" t="n">
        <v>149</v>
      </c>
      <c r="B102" s="0" t="n">
        <v>4626052.2664926</v>
      </c>
      <c r="C102" s="0" t="n">
        <v>2486256.78410179</v>
      </c>
      <c r="D102" s="0" t="n">
        <v>834192.864635651</v>
      </c>
      <c r="E102" s="0" t="n">
        <v>334719.377599371</v>
      </c>
      <c r="F102" s="0" t="n">
        <v>829025.666373745</v>
      </c>
      <c r="G102" s="0" t="n">
        <v>11429.0999681847</v>
      </c>
      <c r="H102" s="0" t="n">
        <v>92705.6587518594</v>
      </c>
      <c r="I102" s="0" t="n">
        <v>20303.7954656038</v>
      </c>
      <c r="J102" s="0" t="n">
        <v>14934.4162017321</v>
      </c>
    </row>
    <row r="103" customFormat="false" ht="12.8" hidden="false" customHeight="false" outlineLevel="0" collapsed="false">
      <c r="A103" s="0" t="n">
        <v>150</v>
      </c>
      <c r="B103" s="0" t="n">
        <v>3950458.19111234</v>
      </c>
      <c r="C103" s="0" t="n">
        <v>2587570.96264644</v>
      </c>
      <c r="D103" s="0" t="n">
        <v>873747.317800754</v>
      </c>
      <c r="E103" s="0" t="n">
        <v>337648.167563178</v>
      </c>
      <c r="F103" s="0" t="n">
        <v>0</v>
      </c>
      <c r="G103" s="0" t="n">
        <v>12744.5761776059</v>
      </c>
      <c r="H103" s="0" t="n">
        <v>99539.404716653</v>
      </c>
      <c r="I103" s="0" t="n">
        <v>23781.9122687636</v>
      </c>
      <c r="J103" s="0" t="n">
        <v>15324.4477114539</v>
      </c>
    </row>
    <row r="104" customFormat="false" ht="12.8" hidden="false" customHeight="false" outlineLevel="0" collapsed="false">
      <c r="A104" s="0" t="n">
        <v>151</v>
      </c>
      <c r="B104" s="0" t="n">
        <v>3743311.10580411</v>
      </c>
      <c r="C104" s="0" t="n">
        <v>2458671.56234329</v>
      </c>
      <c r="D104" s="0" t="n">
        <v>834400.190771579</v>
      </c>
      <c r="E104" s="0" t="n">
        <v>333047.453936155</v>
      </c>
      <c r="F104" s="0" t="n">
        <v>0</v>
      </c>
      <c r="G104" s="0" t="n">
        <v>16123.5156342984</v>
      </c>
      <c r="H104" s="0" t="n">
        <v>71897.0131309209</v>
      </c>
      <c r="I104" s="0" t="n">
        <v>10692.50224771</v>
      </c>
      <c r="J104" s="0" t="n">
        <v>12567.6549959193</v>
      </c>
    </row>
    <row r="105" customFormat="false" ht="12.8" hidden="false" customHeight="false" outlineLevel="0" collapsed="false">
      <c r="A105" s="0" t="n">
        <v>152</v>
      </c>
      <c r="B105" s="0" t="n">
        <v>3901693.24821321</v>
      </c>
      <c r="C105" s="0" t="n">
        <v>2584986.10273011</v>
      </c>
      <c r="D105" s="0" t="n">
        <v>831685.671239253</v>
      </c>
      <c r="E105" s="0" t="n">
        <v>340041.380216604</v>
      </c>
      <c r="F105" s="0" t="n">
        <v>0</v>
      </c>
      <c r="G105" s="0" t="n">
        <v>16140.0053537285</v>
      </c>
      <c r="H105" s="0" t="n">
        <v>91189.2699167565</v>
      </c>
      <c r="I105" s="0" t="n">
        <v>21574.3589462814</v>
      </c>
      <c r="J105" s="0" t="n">
        <v>14445.5088970651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M96" colorId="64" zoomScale="50" zoomScaleNormal="50" zoomScalePageLayoutView="100" workbookViewId="0">
      <selection pane="topLeft" activeCell="O107" activeCellId="0" sqref="O107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3005061.5127094</v>
      </c>
      <c r="C25" s="0" t="n">
        <v>1680869.73708395</v>
      </c>
      <c r="D25" s="0" t="n">
        <v>935669.140998738</v>
      </c>
      <c r="E25" s="0" t="n">
        <v>296886.980381568</v>
      </c>
      <c r="F25" s="0" t="n">
        <v>0</v>
      </c>
      <c r="G25" s="0" t="n">
        <v>6993.78601574769</v>
      </c>
      <c r="H25" s="0" t="n">
        <v>54064.0418926376</v>
      </c>
      <c r="I25" s="0" t="n">
        <v>23421.3201205658</v>
      </c>
      <c r="J25" s="0" t="n">
        <v>7109.36930151865</v>
      </c>
    </row>
    <row r="26" customFormat="false" ht="12.8" hidden="false" customHeight="false" outlineLevel="0" collapsed="false">
      <c r="A26" s="0" t="n">
        <v>73</v>
      </c>
      <c r="B26" s="0" t="n">
        <v>3328817.33909425</v>
      </c>
      <c r="C26" s="0" t="n">
        <v>1481311.19598589</v>
      </c>
      <c r="D26" s="0" t="n">
        <v>883677.53497009</v>
      </c>
      <c r="E26" s="0" t="n">
        <v>274328.323009439</v>
      </c>
      <c r="F26" s="0" t="n">
        <v>590858.297776742</v>
      </c>
      <c r="G26" s="0" t="n">
        <v>6541.95105198526</v>
      </c>
      <c r="H26" s="0" t="n">
        <v>60299.1520870785</v>
      </c>
      <c r="I26" s="0" t="n">
        <v>24505.5262250565</v>
      </c>
      <c r="J26" s="0" t="n">
        <v>7818.16142557023</v>
      </c>
    </row>
    <row r="27" customFormat="false" ht="12.8" hidden="false" customHeight="false" outlineLevel="0" collapsed="false">
      <c r="A27" s="0" t="n">
        <v>74</v>
      </c>
      <c r="B27" s="0" t="n">
        <v>3290265.89116019</v>
      </c>
      <c r="C27" s="0" t="n">
        <v>1873304.67361355</v>
      </c>
      <c r="D27" s="0" t="n">
        <v>984126.865388256</v>
      </c>
      <c r="E27" s="0" t="n">
        <v>314030.146410195</v>
      </c>
      <c r="F27" s="0" t="n">
        <v>0</v>
      </c>
      <c r="G27" s="0" t="n">
        <v>7045.18797217014</v>
      </c>
      <c r="H27" s="0" t="n">
        <v>59707.4305389077</v>
      </c>
      <c r="I27" s="0" t="n">
        <v>45313.755014107</v>
      </c>
      <c r="J27" s="0" t="n">
        <v>6201.87668724476</v>
      </c>
    </row>
    <row r="28" customFormat="false" ht="12.8" hidden="false" customHeight="false" outlineLevel="0" collapsed="false">
      <c r="A28" s="0" t="n">
        <v>75</v>
      </c>
      <c r="B28" s="0" t="n">
        <v>2949735.84977345</v>
      </c>
      <c r="C28" s="0" t="n">
        <v>1596207.40924542</v>
      </c>
      <c r="D28" s="0" t="n">
        <v>970198.615657136</v>
      </c>
      <c r="E28" s="0" t="n">
        <v>288191.942436486</v>
      </c>
      <c r="F28" s="0" t="n">
        <v>0</v>
      </c>
      <c r="G28" s="0" t="n">
        <v>8366.02552026082</v>
      </c>
      <c r="H28" s="0" t="n">
        <v>51406.7775037375</v>
      </c>
      <c r="I28" s="0" t="n">
        <v>28169.2927895755</v>
      </c>
      <c r="J28" s="0" t="n">
        <v>7128.65430519743</v>
      </c>
    </row>
    <row r="29" customFormat="false" ht="12.8" hidden="false" customHeight="false" outlineLevel="0" collapsed="false">
      <c r="A29" s="0" t="n">
        <v>76</v>
      </c>
      <c r="B29" s="0" t="n">
        <v>3496703.25376028</v>
      </c>
      <c r="C29" s="0" t="n">
        <v>1921076.96100909</v>
      </c>
      <c r="D29" s="0" t="n">
        <v>1116170.95461807</v>
      </c>
      <c r="E29" s="0" t="n">
        <v>329987.779580602</v>
      </c>
      <c r="F29" s="0" t="n">
        <v>0</v>
      </c>
      <c r="G29" s="0" t="n">
        <v>7633.13809289062</v>
      </c>
      <c r="H29" s="0" t="n">
        <v>78581.0179913146</v>
      </c>
      <c r="I29" s="0" t="n">
        <v>33326.2178320976</v>
      </c>
      <c r="J29" s="0" t="n">
        <v>9240.57251539968</v>
      </c>
    </row>
    <row r="30" customFormat="false" ht="12.8" hidden="false" customHeight="false" outlineLevel="0" collapsed="false">
      <c r="A30" s="0" t="n">
        <v>77</v>
      </c>
      <c r="B30" s="0" t="n">
        <v>3890698.99662942</v>
      </c>
      <c r="C30" s="0" t="n">
        <v>1681058.81567751</v>
      </c>
      <c r="D30" s="0" t="n">
        <v>1092096.12306613</v>
      </c>
      <c r="E30" s="0" t="n">
        <v>308934.719910209</v>
      </c>
      <c r="F30" s="0" t="n">
        <v>696976.799521593</v>
      </c>
      <c r="G30" s="0" t="n">
        <v>8390.31601661609</v>
      </c>
      <c r="H30" s="0" t="n">
        <v>60459.2023848861</v>
      </c>
      <c r="I30" s="0" t="n">
        <v>35019.7451196175</v>
      </c>
      <c r="J30" s="0" t="n">
        <v>7863.32007473092</v>
      </c>
    </row>
    <row r="31" customFormat="false" ht="12.8" hidden="false" customHeight="false" outlineLevel="0" collapsed="false">
      <c r="A31" s="0" t="n">
        <v>78</v>
      </c>
      <c r="B31" s="0" t="n">
        <v>3694800.2714868</v>
      </c>
      <c r="C31" s="0" t="n">
        <v>1985224.18320217</v>
      </c>
      <c r="D31" s="0" t="n">
        <v>1225577.20017068</v>
      </c>
      <c r="E31" s="0" t="n">
        <v>347401.226000457</v>
      </c>
      <c r="F31" s="0" t="n">
        <v>0</v>
      </c>
      <c r="G31" s="0" t="n">
        <v>6996.94721686862</v>
      </c>
      <c r="H31" s="0" t="n">
        <v>62526.2977430353</v>
      </c>
      <c r="I31" s="0" t="n">
        <v>59246.3092062038</v>
      </c>
      <c r="J31" s="0" t="n">
        <v>7339.86263912375</v>
      </c>
    </row>
    <row r="32" customFormat="false" ht="12.8" hidden="false" customHeight="false" outlineLevel="0" collapsed="false">
      <c r="A32" s="0" t="n">
        <v>79</v>
      </c>
      <c r="B32" s="0" t="n">
        <v>3304846.97477271</v>
      </c>
      <c r="C32" s="0" t="n">
        <v>1812607.69832483</v>
      </c>
      <c r="D32" s="0" t="n">
        <v>1050876.78479645</v>
      </c>
      <c r="E32" s="0" t="n">
        <v>327045.073732018</v>
      </c>
      <c r="F32" s="0" t="n">
        <v>0</v>
      </c>
      <c r="G32" s="0" t="n">
        <v>5941.92810059982</v>
      </c>
      <c r="H32" s="0" t="n">
        <v>67678.6636587472</v>
      </c>
      <c r="I32" s="0" t="n">
        <v>32925.8091495945</v>
      </c>
      <c r="J32" s="0" t="n">
        <v>7797.0417393316</v>
      </c>
    </row>
    <row r="33" customFormat="false" ht="12.8" hidden="false" customHeight="false" outlineLevel="0" collapsed="false">
      <c r="A33" s="0" t="n">
        <v>80</v>
      </c>
      <c r="B33" s="0" t="n">
        <v>3690893.88801279</v>
      </c>
      <c r="C33" s="0" t="n">
        <v>2117918.87957173</v>
      </c>
      <c r="D33" s="0" t="n">
        <v>1073881.74451274</v>
      </c>
      <c r="E33" s="0" t="n">
        <v>351767.362931807</v>
      </c>
      <c r="F33" s="0" t="n">
        <v>0</v>
      </c>
      <c r="G33" s="0" t="n">
        <v>6151.32229012754</v>
      </c>
      <c r="H33" s="0" t="n">
        <v>91027.7705535192</v>
      </c>
      <c r="I33" s="0" t="n">
        <v>38714.217876886</v>
      </c>
      <c r="J33" s="0" t="n">
        <v>10149.2533110194</v>
      </c>
    </row>
    <row r="34" customFormat="false" ht="12.8" hidden="false" customHeight="false" outlineLevel="0" collapsed="false">
      <c r="A34" s="0" t="n">
        <v>81</v>
      </c>
      <c r="B34" s="0" t="n">
        <v>4162054.54436991</v>
      </c>
      <c r="C34" s="0" t="n">
        <v>1886685.71397044</v>
      </c>
      <c r="D34" s="0" t="n">
        <v>1074548.66659515</v>
      </c>
      <c r="E34" s="0" t="n">
        <v>330043.691924079</v>
      </c>
      <c r="F34" s="0" t="n">
        <v>740860.598855303</v>
      </c>
      <c r="G34" s="0" t="n">
        <v>9567.72866313982</v>
      </c>
      <c r="H34" s="0" t="n">
        <v>61912.6327706469</v>
      </c>
      <c r="I34" s="0" t="n">
        <v>48938.7456809101</v>
      </c>
      <c r="J34" s="0" t="n">
        <v>8322.49658720172</v>
      </c>
    </row>
    <row r="35" customFormat="false" ht="12.8" hidden="false" customHeight="false" outlineLevel="0" collapsed="false">
      <c r="A35" s="0" t="n">
        <v>82</v>
      </c>
      <c r="B35" s="0" t="n">
        <v>3835159.94292126</v>
      </c>
      <c r="C35" s="0" t="n">
        <v>2211073.77541818</v>
      </c>
      <c r="D35" s="0" t="n">
        <v>1113937.48692798</v>
      </c>
      <c r="E35" s="0" t="n">
        <v>361181.767237395</v>
      </c>
      <c r="F35" s="0" t="n">
        <v>0</v>
      </c>
      <c r="G35" s="0" t="n">
        <v>6320.84810224835</v>
      </c>
      <c r="H35" s="0" t="n">
        <v>65198.3725377576</v>
      </c>
      <c r="I35" s="0" t="n">
        <v>61712.5496098243</v>
      </c>
      <c r="J35" s="0" t="n">
        <v>7788.94764253303</v>
      </c>
    </row>
    <row r="36" customFormat="false" ht="12.8" hidden="false" customHeight="false" outlineLevel="0" collapsed="false">
      <c r="A36" s="0" t="n">
        <v>83</v>
      </c>
      <c r="B36" s="0" t="n">
        <v>3580077.71732207</v>
      </c>
      <c r="C36" s="0" t="n">
        <v>2048309.63072151</v>
      </c>
      <c r="D36" s="0" t="n">
        <v>1043059.00893185</v>
      </c>
      <c r="E36" s="0" t="n">
        <v>337399.891022464</v>
      </c>
      <c r="F36" s="0" t="n">
        <v>0</v>
      </c>
      <c r="G36" s="0" t="n">
        <v>9884.69884963265</v>
      </c>
      <c r="H36" s="0" t="n">
        <v>89299.1729286586</v>
      </c>
      <c r="I36" s="0" t="n">
        <v>39221.9529646704</v>
      </c>
      <c r="J36" s="0" t="n">
        <v>12031.5360264344</v>
      </c>
    </row>
    <row r="37" customFormat="false" ht="12.8" hidden="false" customHeight="false" outlineLevel="0" collapsed="false">
      <c r="A37" s="0" t="n">
        <v>84</v>
      </c>
      <c r="B37" s="0" t="n">
        <v>3923526.67024882</v>
      </c>
      <c r="C37" s="0" t="n">
        <v>2348497.44968307</v>
      </c>
      <c r="D37" s="0" t="n">
        <v>1055653.20239208</v>
      </c>
      <c r="E37" s="0" t="n">
        <v>368708.140752516</v>
      </c>
      <c r="F37" s="0" t="n">
        <v>0</v>
      </c>
      <c r="G37" s="0" t="n">
        <v>7175.47049007026</v>
      </c>
      <c r="H37" s="0" t="n">
        <v>83819.5783642826</v>
      </c>
      <c r="I37" s="0" t="n">
        <v>40220.9390721013</v>
      </c>
      <c r="J37" s="0" t="n">
        <v>10672.581523764</v>
      </c>
    </row>
    <row r="38" customFormat="false" ht="12.8" hidden="false" customHeight="false" outlineLevel="0" collapsed="false">
      <c r="A38" s="0" t="n">
        <v>85</v>
      </c>
      <c r="B38" s="0" t="n">
        <v>4501507.12537338</v>
      </c>
      <c r="C38" s="0" t="n">
        <v>2190066.38693511</v>
      </c>
      <c r="D38" s="0" t="n">
        <v>1002450.29577123</v>
      </c>
      <c r="E38" s="0" t="n">
        <v>352390.230057693</v>
      </c>
      <c r="F38" s="0" t="n">
        <v>801907.915556712</v>
      </c>
      <c r="G38" s="0" t="n">
        <v>8956.65367450973</v>
      </c>
      <c r="H38" s="0" t="n">
        <v>85539.0024362595</v>
      </c>
      <c r="I38" s="0" t="n">
        <v>47771.2155171015</v>
      </c>
      <c r="J38" s="0" t="n">
        <v>11273.9764930829</v>
      </c>
    </row>
    <row r="39" customFormat="false" ht="12.8" hidden="false" customHeight="false" outlineLevel="0" collapsed="false">
      <c r="A39" s="0" t="n">
        <v>86</v>
      </c>
      <c r="B39" s="0" t="n">
        <v>4061421.76777339</v>
      </c>
      <c r="C39" s="0" t="n">
        <v>2430911.8472102</v>
      </c>
      <c r="D39" s="0" t="n">
        <v>1088437.55483324</v>
      </c>
      <c r="E39" s="0" t="n">
        <v>380864.306564722</v>
      </c>
      <c r="F39" s="0" t="n">
        <v>0</v>
      </c>
      <c r="G39" s="0" t="n">
        <v>6335.58141316398</v>
      </c>
      <c r="H39" s="0" t="n">
        <v>90001.2226205519</v>
      </c>
      <c r="I39" s="0" t="n">
        <v>46290.4666064189</v>
      </c>
      <c r="J39" s="0" t="n">
        <v>12180.3636155122</v>
      </c>
    </row>
    <row r="40" customFormat="false" ht="12.8" hidden="false" customHeight="false" outlineLevel="0" collapsed="false">
      <c r="A40" s="0" t="n">
        <v>87</v>
      </c>
      <c r="B40" s="0" t="n">
        <v>3880130.76077686</v>
      </c>
      <c r="C40" s="0" t="n">
        <v>2365650.62359691</v>
      </c>
      <c r="D40" s="0" t="n">
        <v>970308.224616276</v>
      </c>
      <c r="E40" s="0" t="n">
        <v>366811.778029188</v>
      </c>
      <c r="F40" s="0" t="n">
        <v>0</v>
      </c>
      <c r="G40" s="0" t="n">
        <v>12760.4320033917</v>
      </c>
      <c r="H40" s="0" t="n">
        <v>122593.934506903</v>
      </c>
      <c r="I40" s="0" t="n">
        <v>24661.8595686533</v>
      </c>
      <c r="J40" s="0" t="n">
        <v>16452.7512673848</v>
      </c>
    </row>
    <row r="41" customFormat="false" ht="12.8" hidden="false" customHeight="false" outlineLevel="0" collapsed="false">
      <c r="A41" s="0" t="n">
        <v>88</v>
      </c>
      <c r="B41" s="0" t="n">
        <v>4180592.13398808</v>
      </c>
      <c r="C41" s="0" t="n">
        <v>2650060.84391654</v>
      </c>
      <c r="D41" s="0" t="n">
        <v>984612.718275722</v>
      </c>
      <c r="E41" s="0" t="n">
        <v>391109.564922922</v>
      </c>
      <c r="F41" s="0" t="n">
        <v>0</v>
      </c>
      <c r="G41" s="0" t="n">
        <v>9673.37958240491</v>
      </c>
      <c r="H41" s="0" t="n">
        <v>108476.74400412</v>
      </c>
      <c r="I41" s="0" t="n">
        <v>15393.9070438611</v>
      </c>
      <c r="J41" s="0" t="n">
        <v>14757.6544515784</v>
      </c>
    </row>
    <row r="42" customFormat="false" ht="12.8" hidden="false" customHeight="false" outlineLevel="0" collapsed="false">
      <c r="A42" s="0" t="n">
        <v>89</v>
      </c>
      <c r="B42" s="0" t="n">
        <v>4937471.38656433</v>
      </c>
      <c r="C42" s="0" t="n">
        <v>2511574.94777126</v>
      </c>
      <c r="D42" s="0" t="n">
        <v>1008257.78521811</v>
      </c>
      <c r="E42" s="0" t="n">
        <v>374380.607937696</v>
      </c>
      <c r="F42" s="0" t="n">
        <v>875255.700117339</v>
      </c>
      <c r="G42" s="0" t="n">
        <v>12985.5164347529</v>
      </c>
      <c r="H42" s="0" t="n">
        <v>105429.116185579</v>
      </c>
      <c r="I42" s="0" t="n">
        <v>33803.7522845558</v>
      </c>
      <c r="J42" s="0" t="n">
        <v>14852.0055548172</v>
      </c>
    </row>
    <row r="43" customFormat="false" ht="12.8" hidden="false" customHeight="false" outlineLevel="0" collapsed="false">
      <c r="A43" s="0" t="n">
        <v>90</v>
      </c>
      <c r="B43" s="0" t="n">
        <v>4380496.35406715</v>
      </c>
      <c r="C43" s="0" t="n">
        <v>2777996.26598168</v>
      </c>
      <c r="D43" s="0" t="n">
        <v>1007340.03161301</v>
      </c>
      <c r="E43" s="0" t="n">
        <v>402404.20895074</v>
      </c>
      <c r="F43" s="0" t="n">
        <v>0</v>
      </c>
      <c r="G43" s="0" t="n">
        <v>13566.1416972236</v>
      </c>
      <c r="H43" s="0" t="n">
        <v>110367.970053832</v>
      </c>
      <c r="I43" s="0" t="n">
        <v>44893.0654132323</v>
      </c>
      <c r="J43" s="0" t="n">
        <v>14500.4785734176</v>
      </c>
    </row>
    <row r="44" customFormat="false" ht="12.8" hidden="false" customHeight="false" outlineLevel="0" collapsed="false">
      <c r="A44" s="0" t="n">
        <v>91</v>
      </c>
      <c r="B44" s="0" t="n">
        <v>4239041.32779332</v>
      </c>
      <c r="C44" s="0" t="n">
        <v>2698483.80900546</v>
      </c>
      <c r="D44" s="0" t="n">
        <v>956736.992479173</v>
      </c>
      <c r="E44" s="0" t="n">
        <v>388270.949930403</v>
      </c>
      <c r="F44" s="0" t="n">
        <v>0</v>
      </c>
      <c r="G44" s="0" t="n">
        <v>7953.57041352665</v>
      </c>
      <c r="H44" s="0" t="n">
        <v>114358.041645757</v>
      </c>
      <c r="I44" s="0" t="n">
        <v>48514.2971431213</v>
      </c>
      <c r="J44" s="0" t="n">
        <v>15410.3693591636</v>
      </c>
    </row>
    <row r="45" customFormat="false" ht="12.8" hidden="false" customHeight="false" outlineLevel="0" collapsed="false">
      <c r="A45" s="0" t="n">
        <v>92</v>
      </c>
      <c r="B45" s="0" t="n">
        <v>4512057.58468883</v>
      </c>
      <c r="C45" s="0" t="n">
        <v>2913307.11352098</v>
      </c>
      <c r="D45" s="0" t="n">
        <v>1007175.16788255</v>
      </c>
      <c r="E45" s="0" t="n">
        <v>409384.817145485</v>
      </c>
      <c r="F45" s="0" t="n">
        <v>0</v>
      </c>
      <c r="G45" s="0" t="n">
        <v>17957.3663309257</v>
      </c>
      <c r="H45" s="0" t="n">
        <v>99331.4619823174</v>
      </c>
      <c r="I45" s="0" t="n">
        <v>41177.9626249329</v>
      </c>
      <c r="J45" s="0" t="n">
        <v>14148.2541207562</v>
      </c>
    </row>
    <row r="46" customFormat="false" ht="12.8" hidden="false" customHeight="false" outlineLevel="0" collapsed="false">
      <c r="A46" s="0" t="n">
        <v>93</v>
      </c>
      <c r="B46" s="0" t="n">
        <v>5358446.92237609</v>
      </c>
      <c r="C46" s="0" t="n">
        <v>2836074.33505581</v>
      </c>
      <c r="D46" s="0" t="n">
        <v>968188.349050279</v>
      </c>
      <c r="E46" s="0" t="n">
        <v>401379.745902342</v>
      </c>
      <c r="F46" s="0" t="n">
        <v>931672.709719442</v>
      </c>
      <c r="G46" s="0" t="n">
        <v>16627.5002059556</v>
      </c>
      <c r="H46" s="0" t="n">
        <v>133589.467499922</v>
      </c>
      <c r="I46" s="0" t="n">
        <v>32157.2546516009</v>
      </c>
      <c r="J46" s="0" t="n">
        <v>16993.6266961402</v>
      </c>
    </row>
    <row r="47" customFormat="false" ht="12.8" hidden="false" customHeight="false" outlineLevel="0" collapsed="false">
      <c r="A47" s="0" t="n">
        <v>94</v>
      </c>
      <c r="B47" s="0" t="n">
        <v>4738478.46611024</v>
      </c>
      <c r="C47" s="0" t="n">
        <v>3035553.97013416</v>
      </c>
      <c r="D47" s="0" t="n">
        <v>1070744.43764001</v>
      </c>
      <c r="E47" s="0" t="n">
        <v>417058.235495404</v>
      </c>
      <c r="F47" s="0" t="n">
        <v>0</v>
      </c>
      <c r="G47" s="0" t="n">
        <v>19418.0722886047</v>
      </c>
      <c r="H47" s="0" t="n">
        <v>101727.834834014</v>
      </c>
      <c r="I47" s="0" t="n">
        <v>61534.6347082444</v>
      </c>
      <c r="J47" s="0" t="n">
        <v>13860.1522521127</v>
      </c>
    </row>
    <row r="48" customFormat="false" ht="12.8" hidden="false" customHeight="false" outlineLevel="0" collapsed="false">
      <c r="A48" s="0" t="n">
        <v>95</v>
      </c>
      <c r="B48" s="0" t="n">
        <v>4588100.38061376</v>
      </c>
      <c r="C48" s="0" t="n">
        <v>2961836.80876703</v>
      </c>
      <c r="D48" s="0" t="n">
        <v>1009887.46985619</v>
      </c>
      <c r="E48" s="0" t="n">
        <v>411856.951936238</v>
      </c>
      <c r="F48" s="0" t="n">
        <v>0</v>
      </c>
      <c r="G48" s="0" t="n">
        <v>12024.1062463621</v>
      </c>
      <c r="H48" s="0" t="n">
        <v>124238.318589015</v>
      </c>
      <c r="I48" s="0" t="n">
        <v>39438.8081616302</v>
      </c>
      <c r="J48" s="0" t="n">
        <v>17917.3091940447</v>
      </c>
    </row>
    <row r="49" customFormat="false" ht="12.8" hidden="false" customHeight="false" outlineLevel="0" collapsed="false">
      <c r="A49" s="0" t="n">
        <v>96</v>
      </c>
      <c r="B49" s="0" t="n">
        <v>4693611.11429908</v>
      </c>
      <c r="C49" s="0" t="n">
        <v>3102597.22224652</v>
      </c>
      <c r="D49" s="0" t="n">
        <v>988158.034921462</v>
      </c>
      <c r="E49" s="0" t="n">
        <v>422710.222642681</v>
      </c>
      <c r="F49" s="0" t="n">
        <v>0</v>
      </c>
      <c r="G49" s="0" t="n">
        <v>10975.9431442503</v>
      </c>
      <c r="H49" s="0" t="n">
        <v>98554.3883626066</v>
      </c>
      <c r="I49" s="0" t="n">
        <v>35542.9659960327</v>
      </c>
      <c r="J49" s="0" t="n">
        <v>16005.9700692194</v>
      </c>
    </row>
    <row r="50" customFormat="false" ht="12.8" hidden="false" customHeight="false" outlineLevel="0" collapsed="false">
      <c r="A50" s="0" t="n">
        <v>97</v>
      </c>
      <c r="B50" s="0" t="n">
        <v>5607980.41421046</v>
      </c>
      <c r="C50" s="0" t="n">
        <v>2983438.22366515</v>
      </c>
      <c r="D50" s="0" t="n">
        <v>1017490.27640319</v>
      </c>
      <c r="E50" s="0" t="n">
        <v>414969.521170573</v>
      </c>
      <c r="F50" s="0" t="n">
        <v>982523.731968502</v>
      </c>
      <c r="G50" s="0" t="n">
        <v>16388.2967658043</v>
      </c>
      <c r="H50" s="0" t="n">
        <v>115175.107406655</v>
      </c>
      <c r="I50" s="0" t="n">
        <v>36281.0968540576</v>
      </c>
      <c r="J50" s="0" t="n">
        <v>17504.2635041778</v>
      </c>
    </row>
    <row r="51" customFormat="false" ht="12.8" hidden="false" customHeight="false" outlineLevel="0" collapsed="false">
      <c r="A51" s="0" t="n">
        <v>98</v>
      </c>
      <c r="B51" s="0" t="n">
        <v>4741371.09313736</v>
      </c>
      <c r="C51" s="0" t="n">
        <v>3036144.00499551</v>
      </c>
      <c r="D51" s="0" t="n">
        <v>1086232.12845669</v>
      </c>
      <c r="E51" s="0" t="n">
        <v>423295.948192124</v>
      </c>
      <c r="F51" s="0" t="n">
        <v>0</v>
      </c>
      <c r="G51" s="0" t="n">
        <v>15117.1945701694</v>
      </c>
      <c r="H51" s="0" t="n">
        <v>112444.117317681</v>
      </c>
      <c r="I51" s="0" t="n">
        <v>33733.7025510562</v>
      </c>
      <c r="J51" s="0" t="n">
        <v>15670.1895584708</v>
      </c>
    </row>
    <row r="52" customFormat="false" ht="12.8" hidden="false" customHeight="false" outlineLevel="0" collapsed="false">
      <c r="A52" s="0" t="n">
        <v>99</v>
      </c>
      <c r="B52" s="0" t="n">
        <v>4654564.06563078</v>
      </c>
      <c r="C52" s="0" t="n">
        <v>3003129.81563191</v>
      </c>
      <c r="D52" s="0" t="n">
        <v>1022446.33998069</v>
      </c>
      <c r="E52" s="0" t="n">
        <v>415078.790017522</v>
      </c>
      <c r="F52" s="0" t="n">
        <v>0</v>
      </c>
      <c r="G52" s="0" t="n">
        <v>15320.7995625683</v>
      </c>
      <c r="H52" s="0" t="n">
        <v>120712.791936976</v>
      </c>
      <c r="I52" s="0" t="n">
        <v>41412.3510076342</v>
      </c>
      <c r="J52" s="0" t="n">
        <v>17803.2183673621</v>
      </c>
    </row>
    <row r="53" customFormat="false" ht="12.8" hidden="false" customHeight="false" outlineLevel="0" collapsed="false">
      <c r="A53" s="0" t="n">
        <v>100</v>
      </c>
      <c r="B53" s="0" t="n">
        <v>4711232.38145647</v>
      </c>
      <c r="C53" s="0" t="n">
        <v>3159687.79653031</v>
      </c>
      <c r="D53" s="0" t="n">
        <v>943185.111846995</v>
      </c>
      <c r="E53" s="0" t="n">
        <v>421181.918657657</v>
      </c>
      <c r="F53" s="0" t="n">
        <v>0</v>
      </c>
      <c r="G53" s="0" t="n">
        <v>19370.3315161833</v>
      </c>
      <c r="H53" s="0" t="n">
        <v>104922.37465829</v>
      </c>
      <c r="I53" s="0" t="n">
        <v>26073.0580956027</v>
      </c>
      <c r="J53" s="0" t="n">
        <v>16129.9802229544</v>
      </c>
    </row>
    <row r="54" customFormat="false" ht="12.8" hidden="false" customHeight="false" outlineLevel="0" collapsed="false">
      <c r="A54" s="0" t="n">
        <v>101</v>
      </c>
      <c r="B54" s="0" t="n">
        <v>5591918.06202731</v>
      </c>
      <c r="C54" s="0" t="n">
        <v>3028992.43537123</v>
      </c>
      <c r="D54" s="0" t="n">
        <v>975994.568424099</v>
      </c>
      <c r="E54" s="0" t="n">
        <v>415359.931437036</v>
      </c>
      <c r="F54" s="0" t="n">
        <v>983012.820700491</v>
      </c>
      <c r="G54" s="0" t="n">
        <v>15234.3461967073</v>
      </c>
      <c r="H54" s="0" t="n">
        <v>107516.169662702</v>
      </c>
      <c r="I54" s="0" t="n">
        <v>38156.2469523884</v>
      </c>
      <c r="J54" s="0" t="n">
        <v>15526.4800721115</v>
      </c>
    </row>
    <row r="55" customFormat="false" ht="12.8" hidden="false" customHeight="false" outlineLevel="0" collapsed="false">
      <c r="A55" s="0" t="n">
        <v>102</v>
      </c>
      <c r="B55" s="0" t="n">
        <v>4779731.16239837</v>
      </c>
      <c r="C55" s="0" t="n">
        <v>3136969.40468797</v>
      </c>
      <c r="D55" s="0" t="n">
        <v>987469.821091108</v>
      </c>
      <c r="E55" s="0" t="n">
        <v>423932.861136025</v>
      </c>
      <c r="F55" s="0" t="n">
        <v>0</v>
      </c>
      <c r="G55" s="0" t="n">
        <v>21987.9326074097</v>
      </c>
      <c r="H55" s="0" t="n">
        <v>129429.905271291</v>
      </c>
      <c r="I55" s="0" t="n">
        <v>44235.6833437684</v>
      </c>
      <c r="J55" s="0" t="n">
        <v>18102.1750981937</v>
      </c>
    </row>
    <row r="56" customFormat="false" ht="12.8" hidden="false" customHeight="false" outlineLevel="0" collapsed="false">
      <c r="A56" s="0" t="n">
        <v>103</v>
      </c>
      <c r="B56" s="0" t="n">
        <v>4618624.93593153</v>
      </c>
      <c r="C56" s="0" t="n">
        <v>3051077.7605283</v>
      </c>
      <c r="D56" s="0" t="n">
        <v>943928.263806244</v>
      </c>
      <c r="E56" s="0" t="n">
        <v>422560.591793409</v>
      </c>
      <c r="F56" s="0" t="n">
        <v>0</v>
      </c>
      <c r="G56" s="0" t="n">
        <v>21440.9869144851</v>
      </c>
      <c r="H56" s="0" t="n">
        <v>127125.45885469</v>
      </c>
      <c r="I56" s="0" t="n">
        <v>34835.6057904785</v>
      </c>
      <c r="J56" s="0" t="n">
        <v>17932.2805026838</v>
      </c>
    </row>
    <row r="57" customFormat="false" ht="12.8" hidden="false" customHeight="false" outlineLevel="0" collapsed="false">
      <c r="A57" s="0" t="n">
        <v>104</v>
      </c>
      <c r="B57" s="0" t="n">
        <v>4706101.9736544</v>
      </c>
      <c r="C57" s="0" t="n">
        <v>3145922.9738599</v>
      </c>
      <c r="D57" s="0" t="n">
        <v>941368.44977583</v>
      </c>
      <c r="E57" s="0" t="n">
        <v>429094.60472249</v>
      </c>
      <c r="F57" s="0" t="n">
        <v>0</v>
      </c>
      <c r="G57" s="0" t="n">
        <v>19548.6403327126</v>
      </c>
      <c r="H57" s="0" t="n">
        <v>99026.9206412643</v>
      </c>
      <c r="I57" s="0" t="n">
        <v>37730.6491331043</v>
      </c>
      <c r="J57" s="0" t="n">
        <v>15638.2001373737</v>
      </c>
    </row>
    <row r="58" customFormat="false" ht="12.8" hidden="false" customHeight="false" outlineLevel="0" collapsed="false">
      <c r="A58" s="0" t="n">
        <v>105</v>
      </c>
      <c r="B58" s="0" t="n">
        <v>5603861.20428834</v>
      </c>
      <c r="C58" s="0" t="n">
        <v>3061059.16447688</v>
      </c>
      <c r="D58" s="0" t="n">
        <v>926173.056589631</v>
      </c>
      <c r="E58" s="0" t="n">
        <v>420281.682303384</v>
      </c>
      <c r="F58" s="0" t="n">
        <v>1004781.28966339</v>
      </c>
      <c r="G58" s="0" t="n">
        <v>19574.7566010027</v>
      </c>
      <c r="H58" s="0" t="n">
        <v>103346.364247301</v>
      </c>
      <c r="I58" s="0" t="n">
        <v>41275.6354389606</v>
      </c>
      <c r="J58" s="0" t="n">
        <v>15301.284924112</v>
      </c>
    </row>
    <row r="59" customFormat="false" ht="12.8" hidden="false" customHeight="false" outlineLevel="0" collapsed="false">
      <c r="A59" s="0" t="n">
        <v>106</v>
      </c>
      <c r="B59" s="0" t="n">
        <v>4716777.12193921</v>
      </c>
      <c r="C59" s="0" t="n">
        <v>3197123.72867975</v>
      </c>
      <c r="D59" s="0" t="n">
        <v>888350.353984741</v>
      </c>
      <c r="E59" s="0" t="n">
        <v>425380.927391238</v>
      </c>
      <c r="F59" s="0" t="n">
        <v>0</v>
      </c>
      <c r="G59" s="0" t="n">
        <v>15620.6696637625</v>
      </c>
      <c r="H59" s="0" t="n">
        <v>124441.981271451</v>
      </c>
      <c r="I59" s="0" t="n">
        <v>27974.0966761259</v>
      </c>
      <c r="J59" s="0" t="n">
        <v>18640.2257085291</v>
      </c>
    </row>
    <row r="60" customFormat="false" ht="12.8" hidden="false" customHeight="false" outlineLevel="0" collapsed="false">
      <c r="A60" s="0" t="n">
        <v>107</v>
      </c>
      <c r="B60" s="0" t="n">
        <v>4589924.96397182</v>
      </c>
      <c r="C60" s="0" t="n">
        <v>3081376.99368616</v>
      </c>
      <c r="D60" s="0" t="n">
        <v>901812.593391717</v>
      </c>
      <c r="E60" s="0" t="n">
        <v>417883.072573243</v>
      </c>
      <c r="F60" s="0" t="n">
        <v>0</v>
      </c>
      <c r="G60" s="0" t="n">
        <v>16969.3093342531</v>
      </c>
      <c r="H60" s="0" t="n">
        <v>116050.523133173</v>
      </c>
      <c r="I60" s="0" t="n">
        <v>28829.6475559735</v>
      </c>
      <c r="J60" s="0" t="n">
        <v>17249.0569237638</v>
      </c>
    </row>
    <row r="61" customFormat="false" ht="12.8" hidden="false" customHeight="false" outlineLevel="0" collapsed="false">
      <c r="A61" s="0" t="n">
        <v>108</v>
      </c>
      <c r="B61" s="0" t="n">
        <v>4680013.78740654</v>
      </c>
      <c r="C61" s="0" t="n">
        <v>3167246.1897309</v>
      </c>
      <c r="D61" s="0" t="n">
        <v>892232.430337575</v>
      </c>
      <c r="E61" s="0" t="n">
        <v>423056.559329338</v>
      </c>
      <c r="F61" s="0" t="n">
        <v>0</v>
      </c>
      <c r="G61" s="0" t="n">
        <v>16173.2436211522</v>
      </c>
      <c r="H61" s="0" t="n">
        <v>111521.64217949</v>
      </c>
      <c r="I61" s="0" t="n">
        <v>32521.799341931</v>
      </c>
      <c r="J61" s="0" t="n">
        <v>14034.7147287236</v>
      </c>
    </row>
    <row r="62" customFormat="false" ht="12.8" hidden="false" customHeight="false" outlineLevel="0" collapsed="false">
      <c r="A62" s="0" t="n">
        <v>109</v>
      </c>
      <c r="B62" s="0" t="n">
        <v>5562590.97480037</v>
      </c>
      <c r="C62" s="0" t="n">
        <v>3220969.0328015</v>
      </c>
      <c r="D62" s="0" t="n">
        <v>737652.882632596</v>
      </c>
      <c r="E62" s="0" t="n">
        <v>414046.50636843</v>
      </c>
      <c r="F62" s="0" t="n">
        <v>996334.67502469</v>
      </c>
      <c r="G62" s="0" t="n">
        <v>20349.1458503896</v>
      </c>
      <c r="H62" s="0" t="n">
        <v>127832.296339652</v>
      </c>
      <c r="I62" s="0" t="n">
        <v>25158.7344166589</v>
      </c>
      <c r="J62" s="0" t="n">
        <v>19138.3011487438</v>
      </c>
    </row>
    <row r="63" customFormat="false" ht="12.8" hidden="false" customHeight="false" outlineLevel="0" collapsed="false">
      <c r="A63" s="0" t="n">
        <v>110</v>
      </c>
      <c r="B63" s="0" t="n">
        <v>4772024.8412679</v>
      </c>
      <c r="C63" s="0" t="n">
        <v>3365998.16973736</v>
      </c>
      <c r="D63" s="0" t="n">
        <v>765298.742849292</v>
      </c>
      <c r="E63" s="0" t="n">
        <v>425141.072836208</v>
      </c>
      <c r="F63" s="0" t="n">
        <v>0</v>
      </c>
      <c r="G63" s="0" t="n">
        <v>18339.6475535075</v>
      </c>
      <c r="H63" s="0" t="n">
        <v>125093.797766956</v>
      </c>
      <c r="I63" s="0" t="n">
        <v>32913.8162571027</v>
      </c>
      <c r="J63" s="0" t="n">
        <v>16684.5544626722</v>
      </c>
    </row>
    <row r="64" customFormat="false" ht="12.8" hidden="false" customHeight="false" outlineLevel="0" collapsed="false">
      <c r="A64" s="0" t="n">
        <v>111</v>
      </c>
      <c r="B64" s="0" t="n">
        <v>4561746.67849851</v>
      </c>
      <c r="C64" s="0" t="n">
        <v>3178838.3289721</v>
      </c>
      <c r="D64" s="0" t="n">
        <v>747890.542898872</v>
      </c>
      <c r="E64" s="0" t="n">
        <v>423474.428424683</v>
      </c>
      <c r="F64" s="0" t="n">
        <v>0</v>
      </c>
      <c r="G64" s="0" t="n">
        <v>19103.0194010864</v>
      </c>
      <c r="H64" s="0" t="n">
        <v>116364.338644778</v>
      </c>
      <c r="I64" s="0" t="n">
        <v>28916.9473830999</v>
      </c>
      <c r="J64" s="0" t="n">
        <v>18730.2691289604</v>
      </c>
    </row>
    <row r="65" customFormat="false" ht="12.8" hidden="false" customHeight="false" outlineLevel="0" collapsed="false">
      <c r="A65" s="0" t="n">
        <v>112</v>
      </c>
      <c r="B65" s="0" t="n">
        <v>4755528.99995055</v>
      </c>
      <c r="C65" s="0" t="n">
        <v>3253481.34413666</v>
      </c>
      <c r="D65" s="0" t="n">
        <v>858822.414880248</v>
      </c>
      <c r="E65" s="0" t="n">
        <v>437206.899231668</v>
      </c>
      <c r="F65" s="0" t="n">
        <v>0</v>
      </c>
      <c r="G65" s="0" t="n">
        <v>13405.6540198227</v>
      </c>
      <c r="H65" s="0" t="n">
        <v>109288.03476096</v>
      </c>
      <c r="I65" s="0" t="n">
        <v>32686.2896345656</v>
      </c>
      <c r="J65" s="0" t="n">
        <v>19423.929662767</v>
      </c>
    </row>
    <row r="66" customFormat="false" ht="12.8" hidden="false" customHeight="false" outlineLevel="0" collapsed="false">
      <c r="A66" s="0" t="n">
        <v>113</v>
      </c>
      <c r="B66" s="0" t="n">
        <v>5637330.6160672</v>
      </c>
      <c r="C66" s="0" t="n">
        <v>3176202.47829628</v>
      </c>
      <c r="D66" s="0" t="n">
        <v>827621.459752123</v>
      </c>
      <c r="E66" s="0" t="n">
        <v>434893.184973766</v>
      </c>
      <c r="F66" s="0" t="n">
        <v>1007799.49825466</v>
      </c>
      <c r="G66" s="0" t="n">
        <v>13652.5099157582</v>
      </c>
      <c r="H66" s="0" t="n">
        <v>110403.147008344</v>
      </c>
      <c r="I66" s="0" t="n">
        <v>32373.4423115766</v>
      </c>
      <c r="J66" s="0" t="n">
        <v>20594.1531271643</v>
      </c>
    </row>
    <row r="67" customFormat="false" ht="12.8" hidden="false" customHeight="false" outlineLevel="0" collapsed="false">
      <c r="A67" s="0" t="n">
        <v>114</v>
      </c>
      <c r="B67" s="0" t="n">
        <v>4837540.18211535</v>
      </c>
      <c r="C67" s="0" t="n">
        <v>3340681.0417678</v>
      </c>
      <c r="D67" s="0" t="n">
        <v>797332.171733833</v>
      </c>
      <c r="E67" s="0" t="n">
        <v>442998.788602554</v>
      </c>
      <c r="F67" s="0" t="n">
        <v>0</v>
      </c>
      <c r="G67" s="0" t="n">
        <v>21539.5482016108</v>
      </c>
      <c r="H67" s="0" t="n">
        <v>142944.542136753</v>
      </c>
      <c r="I67" s="0" t="n">
        <v>39753.0354938024</v>
      </c>
      <c r="J67" s="0" t="n">
        <v>22304.4553395231</v>
      </c>
    </row>
    <row r="68" customFormat="false" ht="12.8" hidden="false" customHeight="false" outlineLevel="0" collapsed="false">
      <c r="A68" s="0" t="n">
        <v>115</v>
      </c>
      <c r="B68" s="0" t="n">
        <v>4673446.81931779</v>
      </c>
      <c r="C68" s="0" t="n">
        <v>3291965.27048579</v>
      </c>
      <c r="D68" s="0" t="n">
        <v>746025.522932814</v>
      </c>
      <c r="E68" s="0" t="n">
        <v>440324.350789403</v>
      </c>
      <c r="F68" s="0" t="n">
        <v>0</v>
      </c>
      <c r="G68" s="0" t="n">
        <v>14517.9181996163</v>
      </c>
      <c r="H68" s="0" t="n">
        <v>130899.748540093</v>
      </c>
      <c r="I68" s="0" t="n">
        <v>25764.210114719</v>
      </c>
      <c r="J68" s="0" t="n">
        <v>23506.1697613916</v>
      </c>
    </row>
    <row r="69" customFormat="false" ht="12.8" hidden="false" customHeight="false" outlineLevel="0" collapsed="false">
      <c r="A69" s="0" t="n">
        <v>116</v>
      </c>
      <c r="B69" s="0" t="n">
        <v>4732113.56220082</v>
      </c>
      <c r="C69" s="0" t="n">
        <v>3313616.08463906</v>
      </c>
      <c r="D69" s="0" t="n">
        <v>764402.789575132</v>
      </c>
      <c r="E69" s="0" t="n">
        <v>451749.069190834</v>
      </c>
      <c r="F69" s="0" t="n">
        <v>0</v>
      </c>
      <c r="G69" s="0" t="n">
        <v>18293.6919369095</v>
      </c>
      <c r="H69" s="0" t="n">
        <v>117325.161757074</v>
      </c>
      <c r="I69" s="0" t="n">
        <v>17680.7653619966</v>
      </c>
      <c r="J69" s="0" t="n">
        <v>20816.0391933899</v>
      </c>
    </row>
    <row r="70" customFormat="false" ht="12.8" hidden="false" customHeight="false" outlineLevel="0" collapsed="false">
      <c r="A70" s="0" t="n">
        <v>117</v>
      </c>
      <c r="B70" s="0" t="n">
        <v>5600907.76619338</v>
      </c>
      <c r="C70" s="0" t="n">
        <v>3289546.25285446</v>
      </c>
      <c r="D70" s="0" t="n">
        <v>664440.468587919</v>
      </c>
      <c r="E70" s="0" t="n">
        <v>445893.971296504</v>
      </c>
      <c r="F70" s="0" t="n">
        <v>992634.413701073</v>
      </c>
      <c r="G70" s="0" t="n">
        <v>16401.4426991474</v>
      </c>
      <c r="H70" s="0" t="n">
        <v>138680.759465995</v>
      </c>
      <c r="I70" s="0" t="n">
        <v>22351.6422426995</v>
      </c>
      <c r="J70" s="0" t="n">
        <v>19784.0716748014</v>
      </c>
    </row>
    <row r="71" customFormat="false" ht="12.8" hidden="false" customHeight="false" outlineLevel="0" collapsed="false">
      <c r="A71" s="0" t="n">
        <v>118</v>
      </c>
      <c r="B71" s="0" t="n">
        <v>4758205.31398759</v>
      </c>
      <c r="C71" s="0" t="n">
        <v>3387156.01921347</v>
      </c>
      <c r="D71" s="0" t="n">
        <v>678234.069737604</v>
      </c>
      <c r="E71" s="0" t="n">
        <v>452833.899106588</v>
      </c>
      <c r="F71" s="0" t="n">
        <v>0</v>
      </c>
      <c r="G71" s="0" t="n">
        <v>15056.0759316319</v>
      </c>
      <c r="H71" s="0" t="n">
        <v>164319.648224219</v>
      </c>
      <c r="I71" s="0" t="n">
        <v>16448.9124151249</v>
      </c>
      <c r="J71" s="0" t="n">
        <v>24200.636147296</v>
      </c>
    </row>
    <row r="72" customFormat="false" ht="12.8" hidden="false" customHeight="false" outlineLevel="0" collapsed="false">
      <c r="A72" s="0" t="n">
        <v>119</v>
      </c>
      <c r="B72" s="0" t="n">
        <v>4726637.2694212</v>
      </c>
      <c r="C72" s="0" t="n">
        <v>3328313.24480001</v>
      </c>
      <c r="D72" s="0" t="n">
        <v>708958.39749766</v>
      </c>
      <c r="E72" s="0" t="n">
        <v>452174.349584757</v>
      </c>
      <c r="F72" s="0" t="n">
        <v>0</v>
      </c>
      <c r="G72" s="0" t="n">
        <v>16807.7690050013</v>
      </c>
      <c r="H72" s="0" t="n">
        <v>140127.10713469</v>
      </c>
      <c r="I72" s="0" t="n">
        <v>40665.500404712</v>
      </c>
      <c r="J72" s="0" t="n">
        <v>24105.6224354127</v>
      </c>
    </row>
    <row r="73" customFormat="false" ht="12.8" hidden="false" customHeight="false" outlineLevel="0" collapsed="false">
      <c r="A73" s="0" t="n">
        <v>120</v>
      </c>
      <c r="B73" s="0" t="n">
        <v>4734528.22707483</v>
      </c>
      <c r="C73" s="0" t="n">
        <v>3341675.99058733</v>
      </c>
      <c r="D73" s="0" t="n">
        <v>733739.253341436</v>
      </c>
      <c r="E73" s="0" t="n">
        <v>461008.744553849</v>
      </c>
      <c r="F73" s="0" t="n">
        <v>0</v>
      </c>
      <c r="G73" s="0" t="n">
        <v>16780.9257286352</v>
      </c>
      <c r="H73" s="0" t="n">
        <v>110808.776366437</v>
      </c>
      <c r="I73" s="0" t="n">
        <v>26542.8901442504</v>
      </c>
      <c r="J73" s="0" t="n">
        <v>16605.2494215571</v>
      </c>
    </row>
    <row r="74" customFormat="false" ht="12.8" hidden="false" customHeight="false" outlineLevel="0" collapsed="false">
      <c r="A74" s="0" t="n">
        <v>121</v>
      </c>
      <c r="B74" s="0" t="n">
        <v>5749399.0021915</v>
      </c>
      <c r="C74" s="0" t="n">
        <v>3266485.44475546</v>
      </c>
      <c r="D74" s="0" t="n">
        <v>785524.427045073</v>
      </c>
      <c r="E74" s="0" t="n">
        <v>453491.007132428</v>
      </c>
      <c r="F74" s="0" t="n">
        <v>1010000.26884039</v>
      </c>
      <c r="G74" s="0" t="n">
        <v>25781.2709998506</v>
      </c>
      <c r="H74" s="0" t="n">
        <v>135875.840319157</v>
      </c>
      <c r="I74" s="0" t="n">
        <v>38459.5929920784</v>
      </c>
      <c r="J74" s="0" t="n">
        <v>21508.9737370195</v>
      </c>
    </row>
    <row r="75" customFormat="false" ht="12.8" hidden="false" customHeight="false" outlineLevel="0" collapsed="false">
      <c r="A75" s="0" t="n">
        <v>122</v>
      </c>
      <c r="B75" s="0" t="n">
        <v>4820989.47216121</v>
      </c>
      <c r="C75" s="0" t="n">
        <v>3367593.28092598</v>
      </c>
      <c r="D75" s="0" t="n">
        <v>783347.293905185</v>
      </c>
      <c r="E75" s="0" t="n">
        <v>452827.330266742</v>
      </c>
      <c r="F75" s="0" t="n">
        <v>0</v>
      </c>
      <c r="G75" s="0" t="n">
        <v>20174.7432360699</v>
      </c>
      <c r="H75" s="0" t="n">
        <v>130654.753297516</v>
      </c>
      <c r="I75" s="0" t="n">
        <v>21376.7957205139</v>
      </c>
      <c r="J75" s="0" t="n">
        <v>23698.9358508691</v>
      </c>
    </row>
    <row r="76" customFormat="false" ht="12.8" hidden="false" customHeight="false" outlineLevel="0" collapsed="false">
      <c r="A76" s="0" t="n">
        <v>123</v>
      </c>
      <c r="B76" s="0" t="n">
        <v>4744456.65197741</v>
      </c>
      <c r="C76" s="0" t="n">
        <v>3271202.95556635</v>
      </c>
      <c r="D76" s="0" t="n">
        <v>779172.495917536</v>
      </c>
      <c r="E76" s="0" t="n">
        <v>450478.356495955</v>
      </c>
      <c r="F76" s="0" t="n">
        <v>0</v>
      </c>
      <c r="G76" s="0" t="n">
        <v>17588.5794889359</v>
      </c>
      <c r="H76" s="0" t="n">
        <v>145083.499824373</v>
      </c>
      <c r="I76" s="0" t="n">
        <v>39284.0287083402</v>
      </c>
      <c r="J76" s="0" t="n">
        <v>23608.2706169074</v>
      </c>
    </row>
    <row r="77" customFormat="false" ht="12.8" hidden="false" customHeight="false" outlineLevel="0" collapsed="false">
      <c r="A77" s="0" t="n">
        <v>124</v>
      </c>
      <c r="B77" s="0" t="n">
        <v>4781761.51732544</v>
      </c>
      <c r="C77" s="0" t="n">
        <v>3340282.45521785</v>
      </c>
      <c r="D77" s="0" t="n">
        <v>788954.029671663</v>
      </c>
      <c r="E77" s="0" t="n">
        <v>454706.681354657</v>
      </c>
      <c r="F77" s="0" t="n">
        <v>0</v>
      </c>
      <c r="G77" s="0" t="n">
        <v>23742.7585393841</v>
      </c>
      <c r="H77" s="0" t="n">
        <v>109843.126793658</v>
      </c>
      <c r="I77" s="0" t="n">
        <v>33642.6039222226</v>
      </c>
      <c r="J77" s="0" t="n">
        <v>18859.2695744939</v>
      </c>
    </row>
    <row r="78" customFormat="false" ht="12.8" hidden="false" customHeight="false" outlineLevel="0" collapsed="false">
      <c r="A78" s="0" t="n">
        <v>125</v>
      </c>
      <c r="B78" s="0" t="n">
        <v>5671455.1204558</v>
      </c>
      <c r="C78" s="0" t="n">
        <v>3266820.41859212</v>
      </c>
      <c r="D78" s="0" t="n">
        <v>724453.055662915</v>
      </c>
      <c r="E78" s="0" t="n">
        <v>452706.186441686</v>
      </c>
      <c r="F78" s="0" t="n">
        <v>1000113.18876392</v>
      </c>
      <c r="G78" s="0" t="n">
        <v>16130.9064259319</v>
      </c>
      <c r="H78" s="0" t="n">
        <v>135955.363722724</v>
      </c>
      <c r="I78" s="0" t="n">
        <v>36948.1074808127</v>
      </c>
      <c r="J78" s="0" t="n">
        <v>21289.1562820553</v>
      </c>
    </row>
    <row r="79" customFormat="false" ht="12.8" hidden="false" customHeight="false" outlineLevel="0" collapsed="false">
      <c r="A79" s="0" t="n">
        <v>126</v>
      </c>
      <c r="B79" s="0" t="n">
        <v>4791943.38230936</v>
      </c>
      <c r="C79" s="0" t="n">
        <v>3458924.52993546</v>
      </c>
      <c r="D79" s="0" t="n">
        <v>686148.631904916</v>
      </c>
      <c r="E79" s="0" t="n">
        <v>464063.727194624</v>
      </c>
      <c r="F79" s="0" t="n">
        <v>0</v>
      </c>
      <c r="G79" s="0" t="n">
        <v>24074.1477261662</v>
      </c>
      <c r="H79" s="0" t="n">
        <v>106748.201189737</v>
      </c>
      <c r="I79" s="0" t="n">
        <v>19223.4059803002</v>
      </c>
      <c r="J79" s="0" t="n">
        <v>19881.237722118</v>
      </c>
    </row>
    <row r="80" customFormat="false" ht="12.8" hidden="false" customHeight="false" outlineLevel="0" collapsed="false">
      <c r="A80" s="0" t="n">
        <v>127</v>
      </c>
      <c r="B80" s="0" t="n">
        <v>4758771.80924301</v>
      </c>
      <c r="C80" s="0" t="n">
        <v>3430949.57462212</v>
      </c>
      <c r="D80" s="0" t="n">
        <v>646513.977191743</v>
      </c>
      <c r="E80" s="0" t="n">
        <v>461258.608778486</v>
      </c>
      <c r="F80" s="0" t="n">
        <v>0</v>
      </c>
      <c r="G80" s="0" t="n">
        <v>20061.6365813419</v>
      </c>
      <c r="H80" s="0" t="n">
        <v>133754.612887256</v>
      </c>
      <c r="I80" s="0" t="n">
        <v>32373.0206647516</v>
      </c>
      <c r="J80" s="0" t="n">
        <v>20841.6196872391</v>
      </c>
    </row>
    <row r="81" customFormat="false" ht="12.8" hidden="false" customHeight="false" outlineLevel="0" collapsed="false">
      <c r="A81" s="0" t="n">
        <v>128</v>
      </c>
      <c r="B81" s="0" t="n">
        <v>4769800.29799508</v>
      </c>
      <c r="C81" s="0" t="n">
        <v>3544128.74835977</v>
      </c>
      <c r="D81" s="0" t="n">
        <v>570120.343454139</v>
      </c>
      <c r="E81" s="0" t="n">
        <v>468145.65627032</v>
      </c>
      <c r="F81" s="0" t="n">
        <v>0</v>
      </c>
      <c r="G81" s="0" t="n">
        <v>29230.0680068318</v>
      </c>
      <c r="H81" s="0" t="n">
        <v>102251.896296852</v>
      </c>
      <c r="I81" s="0" t="n">
        <v>25687.0302619124</v>
      </c>
      <c r="J81" s="0" t="n">
        <v>15848.3861129021</v>
      </c>
    </row>
    <row r="82" customFormat="false" ht="12.8" hidden="false" customHeight="false" outlineLevel="0" collapsed="false">
      <c r="A82" s="0" t="n">
        <v>129</v>
      </c>
      <c r="B82" s="0" t="n">
        <v>5711614.35146892</v>
      </c>
      <c r="C82" s="0" t="n">
        <v>3388946.9401361</v>
      </c>
      <c r="D82" s="0" t="n">
        <v>637110.449570654</v>
      </c>
      <c r="E82" s="0" t="n">
        <v>465156.618293079</v>
      </c>
      <c r="F82" s="0" t="n">
        <v>1024746.3605935</v>
      </c>
      <c r="G82" s="0" t="n">
        <v>24382.0069663941</v>
      </c>
      <c r="H82" s="0" t="n">
        <v>124345.917764238</v>
      </c>
      <c r="I82" s="0" t="n">
        <v>13277.574122464</v>
      </c>
      <c r="J82" s="0" t="n">
        <v>17703.3903607589</v>
      </c>
    </row>
    <row r="83" customFormat="false" ht="12.8" hidden="false" customHeight="false" outlineLevel="0" collapsed="false">
      <c r="A83" s="0" t="n">
        <v>130</v>
      </c>
      <c r="B83" s="0" t="n">
        <v>4808575.2518608</v>
      </c>
      <c r="C83" s="0" t="n">
        <v>3515789.30047206</v>
      </c>
      <c r="D83" s="0" t="n">
        <v>613380.776046941</v>
      </c>
      <c r="E83" s="0" t="n">
        <v>473663.046141812</v>
      </c>
      <c r="F83" s="0" t="n">
        <v>0</v>
      </c>
      <c r="G83" s="0" t="n">
        <v>21212.9878889531</v>
      </c>
      <c r="H83" s="0" t="n">
        <v>136953.35502387</v>
      </c>
      <c r="I83" s="0" t="n">
        <v>14173.2202993067</v>
      </c>
      <c r="J83" s="0" t="n">
        <v>22610.0478387621</v>
      </c>
    </row>
    <row r="84" customFormat="false" ht="12.8" hidden="false" customHeight="false" outlineLevel="0" collapsed="false">
      <c r="A84" s="0" t="n">
        <v>131</v>
      </c>
      <c r="B84" s="0" t="n">
        <v>4742206.93189984</v>
      </c>
      <c r="C84" s="0" t="n">
        <v>3496991.95549415</v>
      </c>
      <c r="D84" s="0" t="n">
        <v>548832.252201451</v>
      </c>
      <c r="E84" s="0" t="n">
        <v>467373.615035643</v>
      </c>
      <c r="F84" s="0" t="n">
        <v>0</v>
      </c>
      <c r="G84" s="0" t="n">
        <v>24690.963477132</v>
      </c>
      <c r="H84" s="0" t="n">
        <v>156100.133031322</v>
      </c>
      <c r="I84" s="0" t="n">
        <v>14519.4376085589</v>
      </c>
      <c r="J84" s="0" t="n">
        <v>22670.2886025323</v>
      </c>
    </row>
    <row r="85" customFormat="false" ht="12.8" hidden="false" customHeight="false" outlineLevel="0" collapsed="false">
      <c r="A85" s="0" t="n">
        <v>132</v>
      </c>
      <c r="B85" s="0" t="n">
        <v>4684733.50975191</v>
      </c>
      <c r="C85" s="0" t="n">
        <v>3486017.05960767</v>
      </c>
      <c r="D85" s="0" t="n">
        <v>557296.655994228</v>
      </c>
      <c r="E85" s="0" t="n">
        <v>467256.49905522</v>
      </c>
      <c r="F85" s="0" t="n">
        <v>0</v>
      </c>
      <c r="G85" s="0" t="n">
        <v>20865.5435877794</v>
      </c>
      <c r="H85" s="0" t="n">
        <v>113777.40080025</v>
      </c>
      <c r="I85" s="0" t="n">
        <v>19267.7712944809</v>
      </c>
      <c r="J85" s="0" t="n">
        <v>20180.1015821207</v>
      </c>
    </row>
    <row r="86" customFormat="false" ht="12.8" hidden="false" customHeight="false" outlineLevel="0" collapsed="false">
      <c r="A86" s="0" t="n">
        <v>133</v>
      </c>
      <c r="B86" s="0" t="n">
        <v>5727240.16677423</v>
      </c>
      <c r="C86" s="0" t="n">
        <v>3473323.15066539</v>
      </c>
      <c r="D86" s="0" t="n">
        <v>552165.501724044</v>
      </c>
      <c r="E86" s="0" t="n">
        <v>465335.422966833</v>
      </c>
      <c r="F86" s="0" t="n">
        <v>1032657.2962366</v>
      </c>
      <c r="G86" s="0" t="n">
        <v>26945.3648278875</v>
      </c>
      <c r="H86" s="0" t="n">
        <v>102029.950231355</v>
      </c>
      <c r="I86" s="0" t="n">
        <v>24646.546759811</v>
      </c>
      <c r="J86" s="0" t="n">
        <v>19452.0478820192</v>
      </c>
    </row>
    <row r="87" customFormat="false" ht="12.8" hidden="false" customHeight="false" outlineLevel="0" collapsed="false">
      <c r="A87" s="0" t="n">
        <v>134</v>
      </c>
      <c r="B87" s="0" t="n">
        <v>4798897.50043747</v>
      </c>
      <c r="C87" s="0" t="n">
        <v>3521852.14906886</v>
      </c>
      <c r="D87" s="0" t="n">
        <v>600364.212222056</v>
      </c>
      <c r="E87" s="0" t="n">
        <v>471653.602446647</v>
      </c>
      <c r="F87" s="0" t="n">
        <v>0</v>
      </c>
      <c r="G87" s="0" t="n">
        <v>21252.0127472083</v>
      </c>
      <c r="H87" s="0" t="n">
        <v>102926.76566761</v>
      </c>
      <c r="I87" s="0" t="n">
        <v>48438.6781169098</v>
      </c>
      <c r="J87" s="0" t="n">
        <v>18755.853751987</v>
      </c>
    </row>
    <row r="88" customFormat="false" ht="12.8" hidden="false" customHeight="false" outlineLevel="0" collapsed="false">
      <c r="A88" s="0" t="n">
        <v>135</v>
      </c>
      <c r="B88" s="0" t="n">
        <v>4742000.9620766</v>
      </c>
      <c r="C88" s="0" t="n">
        <v>3425751.25445694</v>
      </c>
      <c r="D88" s="0" t="n">
        <v>612569.348830879</v>
      </c>
      <c r="E88" s="0" t="n">
        <v>466806.765238314</v>
      </c>
      <c r="F88" s="0" t="n">
        <v>0</v>
      </c>
      <c r="G88" s="0" t="n">
        <v>16454.3672096556</v>
      </c>
      <c r="H88" s="0" t="n">
        <v>156545.161506557</v>
      </c>
      <c r="I88" s="0" t="n">
        <v>15355.830301007</v>
      </c>
      <c r="J88" s="0" t="n">
        <v>24047.8087254004</v>
      </c>
    </row>
    <row r="89" customFormat="false" ht="12.8" hidden="false" customHeight="false" outlineLevel="0" collapsed="false">
      <c r="A89" s="0" t="n">
        <v>136</v>
      </c>
      <c r="B89" s="0" t="n">
        <v>4832539.31983027</v>
      </c>
      <c r="C89" s="0" t="n">
        <v>3554831.38877954</v>
      </c>
      <c r="D89" s="0" t="n">
        <v>559280.552661973</v>
      </c>
      <c r="E89" s="0" t="n">
        <v>476916.171531458</v>
      </c>
      <c r="F89" s="0" t="n">
        <v>0</v>
      </c>
      <c r="G89" s="0" t="n">
        <v>26000.6777987469</v>
      </c>
      <c r="H89" s="0" t="n">
        <v>153767.415636374</v>
      </c>
      <c r="I89" s="0" t="n">
        <v>28133.1611380088</v>
      </c>
      <c r="J89" s="0" t="n">
        <v>22849.761083243</v>
      </c>
    </row>
    <row r="90" customFormat="false" ht="12.8" hidden="false" customHeight="false" outlineLevel="0" collapsed="false">
      <c r="A90" s="0" t="n">
        <v>137</v>
      </c>
      <c r="B90" s="0" t="n">
        <v>5794572.06143109</v>
      </c>
      <c r="C90" s="0" t="n">
        <v>3480203.52454788</v>
      </c>
      <c r="D90" s="0" t="n">
        <v>567131.604638386</v>
      </c>
      <c r="E90" s="0" t="n">
        <v>474733.532286676</v>
      </c>
      <c r="F90" s="0" t="n">
        <v>1033301.17393829</v>
      </c>
      <c r="G90" s="0" t="n">
        <v>22628.0726060027</v>
      </c>
      <c r="H90" s="0" t="n">
        <v>137642.593179224</v>
      </c>
      <c r="I90" s="0" t="n">
        <v>27933.2198470707</v>
      </c>
      <c r="J90" s="0" t="n">
        <v>22606.0862988053</v>
      </c>
    </row>
    <row r="91" customFormat="false" ht="12.8" hidden="false" customHeight="false" outlineLevel="0" collapsed="false">
      <c r="A91" s="0" t="n">
        <v>138</v>
      </c>
      <c r="B91" s="0" t="n">
        <v>4782681.63787734</v>
      </c>
      <c r="C91" s="0" t="n">
        <v>3524230.8491723</v>
      </c>
      <c r="D91" s="0" t="n">
        <v>548511.206640792</v>
      </c>
      <c r="E91" s="0" t="n">
        <v>483792.853766032</v>
      </c>
      <c r="F91" s="0" t="n">
        <v>0</v>
      </c>
      <c r="G91" s="0" t="n">
        <v>27179.8656539756</v>
      </c>
      <c r="H91" s="0" t="n">
        <v>146901.968339007</v>
      </c>
      <c r="I91" s="0" t="n">
        <v>13969.601886149</v>
      </c>
      <c r="J91" s="0" t="n">
        <v>25622.2582992674</v>
      </c>
    </row>
    <row r="92" customFormat="false" ht="12.8" hidden="false" customHeight="false" outlineLevel="0" collapsed="false">
      <c r="A92" s="0" t="n">
        <v>139</v>
      </c>
      <c r="B92" s="0" t="n">
        <v>4710190.01519186</v>
      </c>
      <c r="C92" s="0" t="n">
        <v>3472229.9217958</v>
      </c>
      <c r="D92" s="0" t="n">
        <v>520079.041645471</v>
      </c>
      <c r="E92" s="0" t="n">
        <v>479710.505038773</v>
      </c>
      <c r="F92" s="0" t="n">
        <v>0</v>
      </c>
      <c r="G92" s="0" t="n">
        <v>31432.7612781815</v>
      </c>
      <c r="H92" s="0" t="n">
        <v>145590.65197392</v>
      </c>
      <c r="I92" s="0" t="n">
        <v>22271.2843927415</v>
      </c>
      <c r="J92" s="0" t="n">
        <v>23007.6290087092</v>
      </c>
    </row>
    <row r="93" customFormat="false" ht="12.8" hidden="false" customHeight="false" outlineLevel="0" collapsed="false">
      <c r="A93" s="0" t="n">
        <v>140</v>
      </c>
      <c r="B93" s="0" t="n">
        <v>4862223.55971774</v>
      </c>
      <c r="C93" s="0" t="n">
        <v>3616715.61541919</v>
      </c>
      <c r="D93" s="0" t="n">
        <v>509678.286939402</v>
      </c>
      <c r="E93" s="0" t="n">
        <v>492851.554281959</v>
      </c>
      <c r="F93" s="0" t="n">
        <v>0</v>
      </c>
      <c r="G93" s="0" t="n">
        <v>19642.8684950919</v>
      </c>
      <c r="H93" s="0" t="n">
        <v>170797.883059057</v>
      </c>
      <c r="I93" s="0" t="n">
        <v>20031.8847458371</v>
      </c>
      <c r="J93" s="0" t="n">
        <v>24455.2310290793</v>
      </c>
    </row>
    <row r="94" customFormat="false" ht="12.8" hidden="false" customHeight="false" outlineLevel="0" collapsed="false">
      <c r="A94" s="0" t="n">
        <v>141</v>
      </c>
      <c r="B94" s="0" t="n">
        <v>5794355.25576874</v>
      </c>
      <c r="C94" s="0" t="n">
        <v>3495092.45823305</v>
      </c>
      <c r="D94" s="0" t="n">
        <v>521582.697139724</v>
      </c>
      <c r="E94" s="0" t="n">
        <v>490156.915832302</v>
      </c>
      <c r="F94" s="0" t="n">
        <v>1049843.33637772</v>
      </c>
      <c r="G94" s="0" t="n">
        <v>33009.8842881725</v>
      </c>
      <c r="H94" s="0" t="n">
        <v>146042.163649666</v>
      </c>
      <c r="I94" s="0" t="n">
        <v>19321.7167878533</v>
      </c>
      <c r="J94" s="0" t="n">
        <v>22876.7100164309</v>
      </c>
    </row>
    <row r="95" customFormat="false" ht="12.8" hidden="false" customHeight="false" outlineLevel="0" collapsed="false">
      <c r="A95" s="0" t="n">
        <v>142</v>
      </c>
      <c r="B95" s="0" t="n">
        <v>4827752.62520271</v>
      </c>
      <c r="C95" s="0" t="n">
        <v>3645800.80162074</v>
      </c>
      <c r="D95" s="0" t="n">
        <v>491604.173515894</v>
      </c>
      <c r="E95" s="0" t="n">
        <v>494094.961451988</v>
      </c>
      <c r="F95" s="0" t="n">
        <v>0</v>
      </c>
      <c r="G95" s="0" t="n">
        <v>15177.6787063921</v>
      </c>
      <c r="H95" s="0" t="n">
        <v>138811.77178375</v>
      </c>
      <c r="I95" s="0" t="n">
        <v>23138.9262636458</v>
      </c>
      <c r="J95" s="0" t="n">
        <v>21219.725639725</v>
      </c>
    </row>
    <row r="96" customFormat="false" ht="12.8" hidden="false" customHeight="false" outlineLevel="0" collapsed="false">
      <c r="A96" s="0" t="n">
        <v>143</v>
      </c>
      <c r="B96" s="0" t="n">
        <v>4712472.73589522</v>
      </c>
      <c r="C96" s="0" t="n">
        <v>3574278.9902354</v>
      </c>
      <c r="D96" s="0" t="n">
        <v>435573.566922885</v>
      </c>
      <c r="E96" s="0" t="n">
        <v>496790.533477838</v>
      </c>
      <c r="F96" s="0" t="n">
        <v>0</v>
      </c>
      <c r="G96" s="0" t="n">
        <v>27772.5288547402</v>
      </c>
      <c r="H96" s="0" t="n">
        <v>126223.919342376</v>
      </c>
      <c r="I96" s="0" t="n">
        <v>17156.310394321</v>
      </c>
      <c r="J96" s="0" t="n">
        <v>20626.8809734266</v>
      </c>
    </row>
    <row r="97" customFormat="false" ht="12.8" hidden="false" customHeight="false" outlineLevel="0" collapsed="false">
      <c r="A97" s="0" t="n">
        <v>144</v>
      </c>
      <c r="B97" s="0" t="n">
        <v>4878421.73985457</v>
      </c>
      <c r="C97" s="0" t="n">
        <v>3748321.60703378</v>
      </c>
      <c r="D97" s="0" t="n">
        <v>386397.998703401</v>
      </c>
      <c r="E97" s="0" t="n">
        <v>505904.30017906</v>
      </c>
      <c r="F97" s="0" t="n">
        <v>0</v>
      </c>
      <c r="G97" s="0" t="n">
        <v>34055.1300105554</v>
      </c>
      <c r="H97" s="0" t="n">
        <v>172802.379173183</v>
      </c>
      <c r="I97" s="0" t="n">
        <v>11043.2187675215</v>
      </c>
      <c r="J97" s="0" t="n">
        <v>29747.107053644</v>
      </c>
    </row>
    <row r="98" customFormat="false" ht="12.8" hidden="false" customHeight="false" outlineLevel="0" collapsed="false">
      <c r="A98" s="0" t="n">
        <v>145</v>
      </c>
      <c r="B98" s="0" t="n">
        <v>5861066.17350678</v>
      </c>
      <c r="C98" s="0" t="n">
        <v>3621605.23953753</v>
      </c>
      <c r="D98" s="0" t="n">
        <v>435288.124562153</v>
      </c>
      <c r="E98" s="0" t="n">
        <v>502802.100474409</v>
      </c>
      <c r="F98" s="0" t="n">
        <v>1089719.43413376</v>
      </c>
      <c r="G98" s="0" t="n">
        <v>28459.806705579</v>
      </c>
      <c r="H98" s="0" t="n">
        <v>138475.378638667</v>
      </c>
      <c r="I98" s="0" t="n">
        <v>17672.2131584363</v>
      </c>
      <c r="J98" s="0" t="n">
        <v>22782.9087633502</v>
      </c>
    </row>
    <row r="99" customFormat="false" ht="12.8" hidden="false" customHeight="false" outlineLevel="0" collapsed="false">
      <c r="A99" s="0" t="n">
        <v>146</v>
      </c>
      <c r="B99" s="0" t="n">
        <v>4902694.67730198</v>
      </c>
      <c r="C99" s="0" t="n">
        <v>3734633.3798214</v>
      </c>
      <c r="D99" s="0" t="n">
        <v>455256.050079862</v>
      </c>
      <c r="E99" s="0" t="n">
        <v>512742.11771238</v>
      </c>
      <c r="F99" s="0" t="n">
        <v>0</v>
      </c>
      <c r="G99" s="0" t="n">
        <v>36928.3327640984</v>
      </c>
      <c r="H99" s="0" t="n">
        <v>129159.005592282</v>
      </c>
      <c r="I99" s="0" t="n">
        <v>29838.6364540223</v>
      </c>
      <c r="J99" s="0" t="n">
        <v>26223.6883685765</v>
      </c>
    </row>
    <row r="100" customFormat="false" ht="12.8" hidden="false" customHeight="false" outlineLevel="0" collapsed="false">
      <c r="A100" s="0" t="n">
        <v>147</v>
      </c>
      <c r="B100" s="0" t="n">
        <v>4907962.51939989</v>
      </c>
      <c r="C100" s="0" t="n">
        <v>3691498.36336125</v>
      </c>
      <c r="D100" s="0" t="n">
        <v>480955.103465615</v>
      </c>
      <c r="E100" s="0" t="n">
        <v>510826.040667084</v>
      </c>
      <c r="F100" s="0" t="n">
        <v>0</v>
      </c>
      <c r="G100" s="0" t="n">
        <v>32825.7827538471</v>
      </c>
      <c r="H100" s="0" t="n">
        <v>142103.488745395</v>
      </c>
      <c r="I100" s="0" t="n">
        <v>19433.6882280019</v>
      </c>
      <c r="J100" s="0" t="n">
        <v>23437.5756353475</v>
      </c>
    </row>
    <row r="101" customFormat="false" ht="12.8" hidden="false" customHeight="false" outlineLevel="0" collapsed="false">
      <c r="A101" s="0" t="n">
        <v>148</v>
      </c>
      <c r="B101" s="0" t="n">
        <v>4885062.00982492</v>
      </c>
      <c r="C101" s="0" t="n">
        <v>3679795.89912026</v>
      </c>
      <c r="D101" s="0" t="n">
        <v>497896.882566534</v>
      </c>
      <c r="E101" s="0" t="n">
        <v>519581.155667962</v>
      </c>
      <c r="F101" s="0" t="n">
        <v>0</v>
      </c>
      <c r="G101" s="0" t="n">
        <v>27087.0335934812</v>
      </c>
      <c r="H101" s="0" t="n">
        <v>123139.983262936</v>
      </c>
      <c r="I101" s="0" t="n">
        <v>28709.611619834</v>
      </c>
      <c r="J101" s="0" t="n">
        <v>24228.1689605575</v>
      </c>
    </row>
    <row r="102" customFormat="false" ht="12.8" hidden="false" customHeight="false" outlineLevel="0" collapsed="false">
      <c r="A102" s="0" t="n">
        <v>149</v>
      </c>
      <c r="B102" s="0" t="n">
        <v>5842473.28665988</v>
      </c>
      <c r="C102" s="0" t="n">
        <v>3566446.80474608</v>
      </c>
      <c r="D102" s="0" t="n">
        <v>459902.531905369</v>
      </c>
      <c r="E102" s="0" t="n">
        <v>512755.886874002</v>
      </c>
      <c r="F102" s="0" t="n">
        <v>1091521.22058045</v>
      </c>
      <c r="G102" s="0" t="n">
        <v>26722.8022347582</v>
      </c>
      <c r="H102" s="0" t="n">
        <v>126806.560962978</v>
      </c>
      <c r="I102" s="0" t="n">
        <v>30959.5658953149</v>
      </c>
      <c r="J102" s="0" t="n">
        <v>21664.4932844621</v>
      </c>
    </row>
    <row r="103" customFormat="false" ht="12.8" hidden="false" customHeight="false" outlineLevel="0" collapsed="false">
      <c r="A103" s="0" t="n">
        <v>150</v>
      </c>
      <c r="B103" s="0" t="n">
        <v>4875884.28020622</v>
      </c>
      <c r="C103" s="0" t="n">
        <v>3723270.26724441</v>
      </c>
      <c r="D103" s="0" t="n">
        <v>442465.688169441</v>
      </c>
      <c r="E103" s="0" t="n">
        <v>520894.99138262</v>
      </c>
      <c r="F103" s="0" t="n">
        <v>0</v>
      </c>
      <c r="G103" s="0" t="n">
        <v>35543.437189903</v>
      </c>
      <c r="H103" s="0" t="n">
        <v>150107.82708733</v>
      </c>
      <c r="I103" s="0" t="n">
        <v>10022.6326312374</v>
      </c>
      <c r="J103" s="0" t="n">
        <v>24869.7759125361</v>
      </c>
    </row>
    <row r="104" customFormat="false" ht="12.8" hidden="false" customHeight="false" outlineLevel="0" collapsed="false">
      <c r="A104" s="0" t="n">
        <v>151</v>
      </c>
      <c r="B104" s="0" t="n">
        <v>4808735.01783753</v>
      </c>
      <c r="C104" s="0" t="n">
        <v>3682422.25642311</v>
      </c>
      <c r="D104" s="0" t="n">
        <v>404815.666502735</v>
      </c>
      <c r="E104" s="0" t="n">
        <v>516668.745161385</v>
      </c>
      <c r="F104" s="0" t="n">
        <v>0</v>
      </c>
      <c r="G104" s="0" t="n">
        <v>30220.1689311454</v>
      </c>
      <c r="H104" s="0" t="n">
        <v>137004.959403881</v>
      </c>
      <c r="I104" s="0" t="n">
        <v>10233.7683657121</v>
      </c>
      <c r="J104" s="0" t="n">
        <v>25549.8979314325</v>
      </c>
    </row>
    <row r="105" customFormat="false" ht="12.8" hidden="false" customHeight="false" outlineLevel="0" collapsed="false">
      <c r="A105" s="0" t="n">
        <v>152</v>
      </c>
      <c r="B105" s="0" t="n">
        <v>4908607.00914002</v>
      </c>
      <c r="C105" s="0" t="n">
        <v>3814620.39823906</v>
      </c>
      <c r="D105" s="0" t="n">
        <v>392729.777933135</v>
      </c>
      <c r="E105" s="0" t="n">
        <v>529890.813067552</v>
      </c>
      <c r="F105" s="0" t="n">
        <v>0</v>
      </c>
      <c r="G105" s="0" t="n">
        <v>33089.2667289412</v>
      </c>
      <c r="H105" s="0" t="n">
        <v>131175.08513334</v>
      </c>
      <c r="I105" s="0" t="n">
        <v>16964.64437921</v>
      </c>
      <c r="J105" s="0" t="n">
        <v>22829.4053744056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64" min="1" style="160" width="11.64"/>
  </cols>
  <sheetData>
    <row r="1" customFormat="false" ht="12.8" hidden="false" customHeight="false" outlineLevel="0" collapsed="false">
      <c r="A1" s="0" t="s">
        <v>223</v>
      </c>
      <c r="B1" s="0" t="s">
        <v>207</v>
      </c>
      <c r="C1" s="0" t="s">
        <v>252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208</v>
      </c>
    </row>
    <row r="2" customFormat="false" ht="12.8" hidden="false" customHeight="false" outlineLevel="0" collapsed="false">
      <c r="A2" s="160" t="n">
        <v>49</v>
      </c>
      <c r="B2" s="160" t="n">
        <v>18000510.6188669</v>
      </c>
      <c r="C2" s="160" t="n">
        <v>17348424.3044446</v>
      </c>
      <c r="D2" s="160" t="n">
        <v>61294383.3095153</v>
      </c>
      <c r="E2" s="160" t="n">
        <v>61294383.3095153</v>
      </c>
      <c r="F2" s="160" t="n">
        <v>0</v>
      </c>
      <c r="G2" s="160" t="n">
        <v>371077.892968079</v>
      </c>
      <c r="H2" s="160" t="n">
        <v>186193.971362136</v>
      </c>
      <c r="I2" s="160" t="n">
        <v>135449.214417351</v>
      </c>
    </row>
    <row r="3" customFormat="false" ht="12.8" hidden="false" customHeight="false" outlineLevel="0" collapsed="false">
      <c r="A3" s="160" t="n">
        <v>50</v>
      </c>
      <c r="B3" s="160" t="n">
        <v>22157499.2341788</v>
      </c>
      <c r="C3" s="160" t="n">
        <v>21420846.3579256</v>
      </c>
      <c r="D3" s="160" t="n">
        <v>75698211.0792046</v>
      </c>
      <c r="E3" s="160" t="n">
        <v>64884180.9250325</v>
      </c>
      <c r="F3" s="160" t="n">
        <v>10814030.1541721</v>
      </c>
      <c r="G3" s="160" t="n">
        <v>449590.592220506</v>
      </c>
      <c r="H3" s="160" t="n">
        <v>181303.384351026</v>
      </c>
      <c r="I3" s="160" t="n">
        <v>151084.142402353</v>
      </c>
    </row>
    <row r="4" customFormat="false" ht="12.8" hidden="false" customHeight="false" outlineLevel="0" collapsed="false">
      <c r="A4" s="160" t="n">
        <v>51</v>
      </c>
      <c r="B4" s="160" t="n">
        <v>20233959.3615849</v>
      </c>
      <c r="C4" s="160" t="n">
        <v>19481047.9018705</v>
      </c>
      <c r="D4" s="160" t="n">
        <v>68948168.7444157</v>
      </c>
      <c r="E4" s="160" t="n">
        <v>68948168.7444157</v>
      </c>
      <c r="F4" s="160" t="n">
        <v>0</v>
      </c>
      <c r="G4" s="160" t="n">
        <v>479075.444673333</v>
      </c>
      <c r="H4" s="160" t="n">
        <v>169295.89556962</v>
      </c>
      <c r="I4" s="160" t="n">
        <v>149343.027816335</v>
      </c>
    </row>
    <row r="5" customFormat="false" ht="12.8" hidden="false" customHeight="false" outlineLevel="0" collapsed="false">
      <c r="A5" s="160" t="n">
        <v>52</v>
      </c>
      <c r="B5" s="160" t="n">
        <v>23711099.340712</v>
      </c>
      <c r="C5" s="160" t="n">
        <v>22929508.1705452</v>
      </c>
      <c r="D5" s="160" t="n">
        <v>81128439.104295</v>
      </c>
      <c r="E5" s="160" t="n">
        <v>69538662.0893957</v>
      </c>
      <c r="F5" s="160" t="n">
        <v>11589777.0148993</v>
      </c>
      <c r="G5" s="160" t="n">
        <v>516987.680878167</v>
      </c>
      <c r="H5" s="160" t="n">
        <v>162008.72253143</v>
      </c>
      <c r="I5" s="160" t="n">
        <v>146563.952510206</v>
      </c>
    </row>
    <row r="6" customFormat="false" ht="12.8" hidden="false" customHeight="false" outlineLevel="0" collapsed="false">
      <c r="A6" s="160" t="n">
        <v>53</v>
      </c>
      <c r="B6" s="160" t="n">
        <v>19318558.8094962</v>
      </c>
      <c r="C6" s="160" t="n">
        <v>18652836.7134315</v>
      </c>
      <c r="D6" s="160" t="n">
        <v>66019109.634082</v>
      </c>
      <c r="E6" s="160" t="n">
        <v>66019109.634082</v>
      </c>
      <c r="F6" s="160" t="n">
        <v>0</v>
      </c>
      <c r="G6" s="160" t="n">
        <v>425976.651435597</v>
      </c>
      <c r="H6" s="160" t="n">
        <v>141481.176969882</v>
      </c>
      <c r="I6" s="160" t="n">
        <v>140377.525227439</v>
      </c>
    </row>
    <row r="7" customFormat="false" ht="12.8" hidden="false" customHeight="false" outlineLevel="0" collapsed="false">
      <c r="A7" s="160" t="n">
        <v>54</v>
      </c>
      <c r="B7" s="160" t="n">
        <v>22035975.6793422</v>
      </c>
      <c r="C7" s="160" t="n">
        <v>21394352.2957855</v>
      </c>
      <c r="D7" s="160" t="n">
        <v>75696584.2068533</v>
      </c>
      <c r="E7" s="160" t="n">
        <v>64882786.4630171</v>
      </c>
      <c r="F7" s="160" t="n">
        <v>10813797.7438362</v>
      </c>
      <c r="G7" s="160" t="n">
        <v>415298.321746476</v>
      </c>
      <c r="H7" s="160" t="n">
        <v>127089.694721227</v>
      </c>
      <c r="I7" s="160" t="n">
        <v>141764.810127232</v>
      </c>
    </row>
    <row r="8" customFormat="false" ht="12.8" hidden="false" customHeight="false" outlineLevel="0" collapsed="false">
      <c r="A8" s="160" t="n">
        <v>55</v>
      </c>
      <c r="B8" s="160" t="n">
        <v>19225382.5714869</v>
      </c>
      <c r="C8" s="160" t="n">
        <v>18603741.720877</v>
      </c>
      <c r="D8" s="160" t="n">
        <v>65799884.3882005</v>
      </c>
      <c r="E8" s="160" t="n">
        <v>65799884.3882005</v>
      </c>
      <c r="F8" s="160" t="n">
        <v>0</v>
      </c>
      <c r="G8" s="160" t="n">
        <v>399075.404357142</v>
      </c>
      <c r="H8" s="160" t="n">
        <v>121633.121774462</v>
      </c>
      <c r="I8" s="160" t="n">
        <v>144189.0349691</v>
      </c>
    </row>
    <row r="9" customFormat="false" ht="12.8" hidden="false" customHeight="false" outlineLevel="0" collapsed="false">
      <c r="A9" s="160" t="n">
        <v>56</v>
      </c>
      <c r="B9" s="160" t="n">
        <v>22564836.9054479</v>
      </c>
      <c r="C9" s="160" t="n">
        <v>21903346.743288</v>
      </c>
      <c r="D9" s="160" t="n">
        <v>77437977.0286537</v>
      </c>
      <c r="E9" s="160" t="n">
        <v>66375408.8817032</v>
      </c>
      <c r="F9" s="160" t="n">
        <v>11062568.1469505</v>
      </c>
      <c r="G9" s="160" t="n">
        <v>439140.631379141</v>
      </c>
      <c r="H9" s="160" t="n">
        <v>116461.810362377</v>
      </c>
      <c r="I9" s="160" t="n">
        <v>151268.17202623</v>
      </c>
    </row>
    <row r="10" customFormat="false" ht="12.8" hidden="false" customHeight="false" outlineLevel="0" collapsed="false">
      <c r="A10" s="160" t="n">
        <v>57</v>
      </c>
      <c r="B10" s="160" t="n">
        <v>19510720.9348717</v>
      </c>
      <c r="C10" s="160" t="n">
        <v>18772632.0522002</v>
      </c>
      <c r="D10" s="160" t="n">
        <v>66351902.7083651</v>
      </c>
      <c r="E10" s="160" t="n">
        <v>66351902.7083651</v>
      </c>
      <c r="F10" s="160" t="n">
        <v>0</v>
      </c>
      <c r="G10" s="160" t="n">
        <v>413586.258336625</v>
      </c>
      <c r="H10" s="160" t="n">
        <v>238137.823326839</v>
      </c>
      <c r="I10" s="160" t="n">
        <v>123378.287154311</v>
      </c>
    </row>
    <row r="11" customFormat="false" ht="12.8" hidden="false" customHeight="false" outlineLevel="0" collapsed="false">
      <c r="A11" s="160" t="n">
        <v>58</v>
      </c>
      <c r="B11" s="160" t="n">
        <v>23339052.656364</v>
      </c>
      <c r="C11" s="160" t="n">
        <v>22600878.1366645</v>
      </c>
      <c r="D11" s="160" t="n">
        <v>79882706.2211742</v>
      </c>
      <c r="E11" s="160" t="n">
        <v>68470891.0467207</v>
      </c>
      <c r="F11" s="160" t="n">
        <v>11411815.1744534</v>
      </c>
      <c r="G11" s="160" t="n">
        <v>415889.735639967</v>
      </c>
      <c r="H11" s="160" t="n">
        <v>230582.912895283</v>
      </c>
      <c r="I11" s="160" t="n">
        <v>131002.673091904</v>
      </c>
    </row>
    <row r="12" customFormat="false" ht="12.8" hidden="false" customHeight="false" outlineLevel="0" collapsed="false">
      <c r="A12" s="160" t="n">
        <v>59</v>
      </c>
      <c r="B12" s="160" t="n">
        <v>20676340.3358436</v>
      </c>
      <c r="C12" s="160" t="n">
        <v>19987346.5543269</v>
      </c>
      <c r="D12" s="160" t="n">
        <v>70658358.7383324</v>
      </c>
      <c r="E12" s="160" t="n">
        <v>70658358.7383324</v>
      </c>
      <c r="F12" s="160" t="n">
        <v>0</v>
      </c>
      <c r="G12" s="160" t="n">
        <v>367663.677083727</v>
      </c>
      <c r="H12" s="160" t="n">
        <v>225108.785774441</v>
      </c>
      <c r="I12" s="160" t="n">
        <v>137459.026655012</v>
      </c>
    </row>
    <row r="13" customFormat="false" ht="12.8" hidden="false" customHeight="false" outlineLevel="0" collapsed="false">
      <c r="A13" s="160" t="n">
        <v>60</v>
      </c>
      <c r="B13" s="160" t="n">
        <v>24442783.390504</v>
      </c>
      <c r="C13" s="160" t="n">
        <v>23718443.3956191</v>
      </c>
      <c r="D13" s="160" t="n">
        <v>83772244.5237371</v>
      </c>
      <c r="E13" s="160" t="n">
        <v>71804781.020346</v>
      </c>
      <c r="F13" s="160" t="n">
        <v>11967463.503391</v>
      </c>
      <c r="G13" s="160" t="n">
        <v>396743.97044938</v>
      </c>
      <c r="H13" s="160" t="n">
        <v>227007.358244038</v>
      </c>
      <c r="I13" s="160" t="n">
        <v>143698.094559182</v>
      </c>
    </row>
    <row r="14" customFormat="false" ht="12.8" hidden="false" customHeight="false" outlineLevel="0" collapsed="false">
      <c r="A14" s="160" t="n">
        <v>61</v>
      </c>
      <c r="B14" s="160" t="n">
        <v>19425279.3963776</v>
      </c>
      <c r="C14" s="160" t="n">
        <v>18694163.0781907</v>
      </c>
      <c r="D14" s="160" t="n">
        <v>62655549.6102329</v>
      </c>
      <c r="E14" s="160" t="n">
        <v>70961222.6214461</v>
      </c>
      <c r="F14" s="160" t="n">
        <v>0</v>
      </c>
      <c r="G14" s="160" t="n">
        <v>385120.323093544</v>
      </c>
      <c r="H14" s="160" t="n">
        <v>255380.671773609</v>
      </c>
      <c r="I14" s="160" t="n">
        <v>129450.461885458</v>
      </c>
    </row>
    <row r="15" customFormat="false" ht="12.8" hidden="false" customHeight="false" outlineLevel="0" collapsed="false">
      <c r="A15" s="160" t="n">
        <v>62</v>
      </c>
      <c r="B15" s="160" t="n">
        <v>22128007.929654</v>
      </c>
      <c r="C15" s="160" t="n">
        <v>21409449.6656469</v>
      </c>
      <c r="D15" s="160" t="n">
        <v>71778714.4057313</v>
      </c>
      <c r="E15" s="160" t="n">
        <v>69714099.3486738</v>
      </c>
      <c r="F15" s="160" t="n">
        <v>11619016.5581123</v>
      </c>
      <c r="G15" s="160" t="n">
        <v>396657.897900116</v>
      </c>
      <c r="H15" s="160" t="n">
        <v>234931.164644349</v>
      </c>
      <c r="I15" s="160" t="n">
        <v>124241.716375217</v>
      </c>
    </row>
    <row r="16" customFormat="false" ht="12.8" hidden="false" customHeight="false" outlineLevel="0" collapsed="false">
      <c r="A16" s="160" t="n">
        <v>63</v>
      </c>
      <c r="B16" s="160" t="n">
        <v>18144968.4047922</v>
      </c>
      <c r="C16" s="160" t="n">
        <v>17507481.7642189</v>
      </c>
      <c r="D16" s="160" t="n">
        <v>58906927.6239573</v>
      </c>
      <c r="E16" s="160" t="n">
        <v>66038620.5698344</v>
      </c>
      <c r="F16" s="160" t="n">
        <v>0</v>
      </c>
      <c r="G16" s="160" t="n">
        <v>349907.588704731</v>
      </c>
      <c r="H16" s="160" t="n">
        <v>208838.907550347</v>
      </c>
      <c r="I16" s="160" t="n">
        <v>112485.920454584</v>
      </c>
    </row>
    <row r="17" customFormat="false" ht="12.8" hidden="false" customHeight="false" outlineLevel="0" collapsed="false">
      <c r="A17" s="160" t="n">
        <v>64</v>
      </c>
      <c r="B17" s="160" t="n">
        <v>19836641.3035061</v>
      </c>
      <c r="C17" s="160" t="n">
        <v>19240579.5549017</v>
      </c>
      <c r="D17" s="160" t="n">
        <v>64744975.4296404</v>
      </c>
      <c r="E17" s="160" t="n">
        <v>62201099.778605</v>
      </c>
      <c r="F17" s="160" t="n">
        <v>10366849.9631008</v>
      </c>
      <c r="G17" s="160" t="n">
        <v>316139.72116797</v>
      </c>
      <c r="H17" s="160" t="n">
        <v>201450.048869671</v>
      </c>
      <c r="I17" s="160" t="n">
        <v>112102.826524005</v>
      </c>
    </row>
    <row r="18" customFormat="false" ht="12.8" hidden="false" customHeight="false" outlineLevel="0" collapsed="false">
      <c r="A18" s="160" t="n">
        <v>65</v>
      </c>
      <c r="B18" s="160" t="n">
        <v>15838280.4823216</v>
      </c>
      <c r="C18" s="160" t="n">
        <v>15266786.4777722</v>
      </c>
      <c r="D18" s="160" t="n">
        <v>48722220.7070428</v>
      </c>
      <c r="E18" s="160" t="n">
        <v>61869622.9419318</v>
      </c>
      <c r="F18" s="160" t="n">
        <v>0</v>
      </c>
      <c r="G18" s="160" t="n">
        <v>293358.556230833</v>
      </c>
      <c r="H18" s="160" t="n">
        <v>200443.796049829</v>
      </c>
      <c r="I18" s="160" t="n">
        <v>110988.074669527</v>
      </c>
    </row>
    <row r="19" customFormat="false" ht="12.8" hidden="false" customHeight="false" outlineLevel="0" collapsed="false">
      <c r="A19" s="160" t="n">
        <v>66</v>
      </c>
      <c r="B19" s="160" t="n">
        <v>18778360.1188109</v>
      </c>
      <c r="C19" s="160" t="n">
        <v>18212473.0018592</v>
      </c>
      <c r="D19" s="160" t="n">
        <v>58758310.1698221</v>
      </c>
      <c r="E19" s="160" t="n">
        <v>62353425.0747698</v>
      </c>
      <c r="F19" s="160" t="n">
        <v>10392237.5124616</v>
      </c>
      <c r="G19" s="160" t="n">
        <v>294460.186874524</v>
      </c>
      <c r="H19" s="160" t="n">
        <v>196186.538477386</v>
      </c>
      <c r="I19" s="160" t="n">
        <v>107486.273713936</v>
      </c>
    </row>
    <row r="20" customFormat="false" ht="12.8" hidden="false" customHeight="false" outlineLevel="0" collapsed="false">
      <c r="A20" s="160" t="n">
        <v>67</v>
      </c>
      <c r="B20" s="160" t="n">
        <v>15860188.8718915</v>
      </c>
      <c r="C20" s="160" t="n">
        <v>15266336.8334218</v>
      </c>
      <c r="D20" s="160" t="n">
        <v>49437145.1843315</v>
      </c>
      <c r="E20" s="160" t="n">
        <v>60559005.7924842</v>
      </c>
      <c r="F20" s="160" t="n">
        <v>0</v>
      </c>
      <c r="G20" s="160" t="n">
        <v>310256.129758465</v>
      </c>
      <c r="H20" s="160" t="n">
        <v>207049.283705519</v>
      </c>
      <c r="I20" s="160" t="n">
        <v>109352.321436835</v>
      </c>
    </row>
    <row r="21" customFormat="false" ht="12.8" hidden="false" customHeight="false" outlineLevel="0" collapsed="false">
      <c r="A21" s="160" t="n">
        <v>68</v>
      </c>
      <c r="B21" s="160" t="n">
        <v>18033791.0681253</v>
      </c>
      <c r="C21" s="160" t="n">
        <v>17429822.5917796</v>
      </c>
      <c r="D21" s="160" t="n">
        <v>56931853.5348079</v>
      </c>
      <c r="E21" s="160" t="n">
        <v>58594550.2898636</v>
      </c>
      <c r="F21" s="160" t="n">
        <v>9765758.38164393</v>
      </c>
      <c r="G21" s="160" t="n">
        <v>322478.108124877</v>
      </c>
      <c r="H21" s="160" t="n">
        <v>204660.127476656</v>
      </c>
      <c r="I21" s="160" t="n">
        <v>109757.486777464</v>
      </c>
    </row>
    <row r="22" customFormat="false" ht="12.8" hidden="false" customHeight="false" outlineLevel="0" collapsed="false">
      <c r="A22" s="160" t="n">
        <v>69</v>
      </c>
      <c r="B22" s="160" t="n">
        <v>16523403.45029</v>
      </c>
      <c r="C22" s="160" t="n">
        <v>15951466.786717</v>
      </c>
      <c r="D22" s="160" t="n">
        <v>52151847.3923576</v>
      </c>
      <c r="E22" s="160" t="n">
        <v>61544065.8247029</v>
      </c>
      <c r="F22" s="160" t="n">
        <v>0</v>
      </c>
      <c r="G22" s="160" t="n">
        <v>288795.94933407</v>
      </c>
      <c r="H22" s="160" t="n">
        <v>205086.792036595</v>
      </c>
      <c r="I22" s="160" t="n">
        <v>111505.603146125</v>
      </c>
    </row>
    <row r="23" customFormat="false" ht="12.8" hidden="false" customHeight="false" outlineLevel="0" collapsed="false">
      <c r="A23" s="160" t="n">
        <v>70</v>
      </c>
      <c r="B23" s="160" t="n">
        <v>18702925.9901357</v>
      </c>
      <c r="C23" s="160" t="n">
        <v>18110160.3649343</v>
      </c>
      <c r="D23" s="160" t="n">
        <v>59349112.8786892</v>
      </c>
      <c r="E23" s="160" t="n">
        <v>59703598.0537766</v>
      </c>
      <c r="F23" s="160" t="n">
        <v>9950599.67562944</v>
      </c>
      <c r="G23" s="160" t="n">
        <v>332620.405819687</v>
      </c>
      <c r="H23" s="160" t="n">
        <v>200896.774349553</v>
      </c>
      <c r="I23" s="160" t="n">
        <v>84640.6357602489</v>
      </c>
    </row>
    <row r="24" customFormat="false" ht="12.8" hidden="false" customHeight="false" outlineLevel="0" collapsed="false">
      <c r="A24" s="160" t="n">
        <v>71</v>
      </c>
      <c r="B24" s="160" t="n">
        <v>16021120.8592183</v>
      </c>
      <c r="C24" s="160" t="n">
        <v>15431348.1467628</v>
      </c>
      <c r="D24" s="160" t="n">
        <v>50731309.5350637</v>
      </c>
      <c r="E24" s="160" t="n">
        <v>58986477.6294597</v>
      </c>
      <c r="F24" s="160" t="n">
        <v>0</v>
      </c>
      <c r="G24" s="160" t="n">
        <v>324334.786284347</v>
      </c>
      <c r="H24" s="160" t="n">
        <v>202875.387659726</v>
      </c>
      <c r="I24" s="160" t="n">
        <v>89375.0550162507</v>
      </c>
    </row>
    <row r="25" customFormat="false" ht="12.8" hidden="false" customHeight="false" outlineLevel="0" collapsed="false">
      <c r="A25" s="160" t="n">
        <v>72</v>
      </c>
      <c r="B25" s="160" t="n">
        <v>18439991.381847</v>
      </c>
      <c r="C25" s="160" t="n">
        <v>17868963.3558071</v>
      </c>
      <c r="D25" s="160" t="n">
        <v>58843972.0140128</v>
      </c>
      <c r="E25" s="160" t="n">
        <v>58459169.9613</v>
      </c>
      <c r="F25" s="160" t="n">
        <v>9743194.99355001</v>
      </c>
      <c r="G25" s="160" t="n">
        <v>308874.403792282</v>
      </c>
      <c r="H25" s="160" t="n">
        <v>198824.53010068</v>
      </c>
      <c r="I25" s="160" t="n">
        <v>90470.1316384788</v>
      </c>
    </row>
    <row r="26" customFormat="false" ht="12.8" hidden="false" customHeight="false" outlineLevel="0" collapsed="false">
      <c r="A26" s="160" t="n">
        <v>73</v>
      </c>
      <c r="B26" s="160" t="n">
        <v>16083466.6992949</v>
      </c>
      <c r="C26" s="160" t="n">
        <v>15497190.1082443</v>
      </c>
      <c r="D26" s="160" t="n">
        <v>51228534.9781922</v>
      </c>
      <c r="E26" s="160" t="n">
        <v>58846633.9540836</v>
      </c>
      <c r="F26" s="160" t="n">
        <v>0</v>
      </c>
      <c r="G26" s="160" t="n">
        <v>326802.122354255</v>
      </c>
      <c r="H26" s="160" t="n">
        <v>192744.951708334</v>
      </c>
      <c r="I26" s="160" t="n">
        <v>95327.8814115276</v>
      </c>
    </row>
    <row r="27" customFormat="false" ht="12.8" hidden="false" customHeight="false" outlineLevel="0" collapsed="false">
      <c r="A27" s="160" t="n">
        <v>74</v>
      </c>
      <c r="B27" s="160" t="n">
        <v>18906868.7203902</v>
      </c>
      <c r="C27" s="160" t="n">
        <v>18317011.6786809</v>
      </c>
      <c r="D27" s="160" t="n">
        <v>60642430.1489865</v>
      </c>
      <c r="E27" s="160" t="n">
        <v>59529199.7452831</v>
      </c>
      <c r="F27" s="160" t="n">
        <v>9921533.29088051</v>
      </c>
      <c r="G27" s="160" t="n">
        <v>321855.599716844</v>
      </c>
      <c r="H27" s="160" t="n">
        <v>201769.710957959</v>
      </c>
      <c r="I27" s="160" t="n">
        <v>94616.7586206529</v>
      </c>
    </row>
    <row r="28" customFormat="false" ht="12.8" hidden="false" customHeight="false" outlineLevel="0" collapsed="false">
      <c r="A28" s="160" t="n">
        <v>75</v>
      </c>
      <c r="B28" s="160" t="n">
        <v>16614606.5894781</v>
      </c>
      <c r="C28" s="160" t="n">
        <v>16023674.0860431</v>
      </c>
      <c r="D28" s="160" t="n">
        <v>53272005.3567191</v>
      </c>
      <c r="E28" s="160" t="n">
        <v>60381232.9405962</v>
      </c>
      <c r="F28" s="160" t="n">
        <v>0</v>
      </c>
      <c r="G28" s="160" t="n">
        <v>329732.558269581</v>
      </c>
      <c r="H28" s="160" t="n">
        <v>191973.705692688</v>
      </c>
      <c r="I28" s="160" t="n">
        <v>98894.6278181513</v>
      </c>
    </row>
    <row r="29" customFormat="false" ht="12.8" hidden="false" customHeight="false" outlineLevel="0" collapsed="false">
      <c r="A29" s="160" t="n">
        <v>76</v>
      </c>
      <c r="B29" s="160" t="n">
        <v>19608793.4026062</v>
      </c>
      <c r="C29" s="160" t="n">
        <v>18979464.4602305</v>
      </c>
      <c r="D29" s="160" t="n">
        <v>63137884.4681416</v>
      </c>
      <c r="E29" s="160" t="n">
        <v>61235144.6184047</v>
      </c>
      <c r="F29" s="160" t="n">
        <v>10205857.4364008</v>
      </c>
      <c r="G29" s="160" t="n">
        <v>359764.726039689</v>
      </c>
      <c r="H29" s="160" t="n">
        <v>203772.796690687</v>
      </c>
      <c r="I29" s="160" t="n">
        <v>93987.7423504407</v>
      </c>
    </row>
    <row r="30" customFormat="false" ht="12.8" hidden="false" customHeight="false" outlineLevel="0" collapsed="false">
      <c r="A30" s="160" t="n">
        <v>77</v>
      </c>
      <c r="B30" s="160" t="n">
        <v>17088696.9383054</v>
      </c>
      <c r="C30" s="160" t="n">
        <v>16505623.5437088</v>
      </c>
      <c r="D30" s="160" t="n">
        <v>55156263.5193465</v>
      </c>
      <c r="E30" s="160" t="n">
        <v>61682682.17555</v>
      </c>
      <c r="F30" s="160" t="n">
        <v>0</v>
      </c>
      <c r="G30" s="160" t="n">
        <v>312241.944559113</v>
      </c>
      <c r="H30" s="160" t="n">
        <v>200114.556388659</v>
      </c>
      <c r="I30" s="160" t="n">
        <v>101024.133783983</v>
      </c>
    </row>
    <row r="31" customFormat="false" ht="12.8" hidden="false" customHeight="false" outlineLevel="0" collapsed="false">
      <c r="A31" s="160" t="n">
        <v>78</v>
      </c>
      <c r="B31" s="160" t="n">
        <v>20135438.3583474</v>
      </c>
      <c r="C31" s="160" t="n">
        <v>19488631.1059015</v>
      </c>
      <c r="D31" s="160" t="n">
        <v>65081293.7105696</v>
      </c>
      <c r="E31" s="160" t="n">
        <v>62481569.1250784</v>
      </c>
      <c r="F31" s="160" t="n">
        <v>10413594.8541797</v>
      </c>
      <c r="G31" s="160" t="n">
        <v>355676.016240307</v>
      </c>
      <c r="H31" s="160" t="n">
        <v>222225.758072082</v>
      </c>
      <c r="I31" s="160" t="n">
        <v>98436.3973335295</v>
      </c>
    </row>
    <row r="32" customFormat="false" ht="12.8" hidden="false" customHeight="false" outlineLevel="0" collapsed="false">
      <c r="A32" s="160" t="n">
        <v>79</v>
      </c>
      <c r="B32" s="160" t="n">
        <v>17626323.622996</v>
      </c>
      <c r="C32" s="160" t="n">
        <v>17007270.839036</v>
      </c>
      <c r="D32" s="160" t="n">
        <v>57052368.6966356</v>
      </c>
      <c r="E32" s="160" t="n">
        <v>63152099.6240696</v>
      </c>
      <c r="F32" s="160" t="n">
        <v>0</v>
      </c>
      <c r="G32" s="160" t="n">
        <v>327216.796066605</v>
      </c>
      <c r="H32" s="160" t="n">
        <v>217879.252098698</v>
      </c>
      <c r="I32" s="160" t="n">
        <v>105652.479706601</v>
      </c>
    </row>
    <row r="33" customFormat="false" ht="12.8" hidden="false" customHeight="false" outlineLevel="0" collapsed="false">
      <c r="A33" s="160" t="n">
        <v>80</v>
      </c>
      <c r="B33" s="160" t="n">
        <v>20580846.2393314</v>
      </c>
      <c r="C33" s="160" t="n">
        <v>19870948.0508227</v>
      </c>
      <c r="D33" s="160" t="n">
        <v>66585688.3756768</v>
      </c>
      <c r="E33" s="160" t="n">
        <v>63418863.9996918</v>
      </c>
      <c r="F33" s="160" t="n">
        <v>10569810.6666153</v>
      </c>
      <c r="G33" s="160" t="n">
        <v>406477.289805319</v>
      </c>
      <c r="H33" s="160" t="n">
        <v>232705.187627636</v>
      </c>
      <c r="I33" s="160" t="n">
        <v>101022.444394046</v>
      </c>
    </row>
    <row r="34" customFormat="false" ht="12.8" hidden="false" customHeight="false" outlineLevel="0" collapsed="false">
      <c r="A34" s="160" t="n">
        <v>81</v>
      </c>
      <c r="B34" s="160" t="n">
        <v>18064065.7615978</v>
      </c>
      <c r="C34" s="160" t="n">
        <v>17395763.4584752</v>
      </c>
      <c r="D34" s="160" t="n">
        <v>58559863.962502</v>
      </c>
      <c r="E34" s="160" t="n">
        <v>64250566.4569006</v>
      </c>
      <c r="F34" s="160" t="n">
        <v>0</v>
      </c>
      <c r="G34" s="160" t="n">
        <v>379002.86254034</v>
      </c>
      <c r="H34" s="160" t="n">
        <v>218494.433520296</v>
      </c>
      <c r="I34" s="160" t="n">
        <v>101150.010088428</v>
      </c>
    </row>
    <row r="35" customFormat="false" ht="12.8" hidden="false" customHeight="false" outlineLevel="0" collapsed="false">
      <c r="A35" s="160" t="n">
        <v>82</v>
      </c>
      <c r="B35" s="160" t="n">
        <v>21214871.1063224</v>
      </c>
      <c r="C35" s="160" t="n">
        <v>20532606.5595613</v>
      </c>
      <c r="D35" s="160" t="n">
        <v>68965846.7597921</v>
      </c>
      <c r="E35" s="160" t="n">
        <v>65241925.0690038</v>
      </c>
      <c r="F35" s="160" t="n">
        <v>10873654.1781673</v>
      </c>
      <c r="G35" s="160" t="n">
        <v>379888.650958552</v>
      </c>
      <c r="H35" s="160" t="n">
        <v>233615.699540884</v>
      </c>
      <c r="I35" s="160" t="n">
        <v>98228.851802441</v>
      </c>
    </row>
    <row r="36" customFormat="false" ht="12.8" hidden="false" customHeight="false" outlineLevel="0" collapsed="false">
      <c r="A36" s="160" t="n">
        <v>83</v>
      </c>
      <c r="B36" s="160" t="n">
        <v>18664072.0313011</v>
      </c>
      <c r="C36" s="160" t="n">
        <v>17968452.5654519</v>
      </c>
      <c r="D36" s="160" t="n">
        <v>60651992.4487868</v>
      </c>
      <c r="E36" s="160" t="n">
        <v>66053739.1988647</v>
      </c>
      <c r="F36" s="160" t="n">
        <v>0</v>
      </c>
      <c r="G36" s="160" t="n">
        <v>405294.532950292</v>
      </c>
      <c r="H36" s="160" t="n">
        <v>221672.475763077</v>
      </c>
      <c r="I36" s="160" t="n">
        <v>98074.9387654981</v>
      </c>
    </row>
    <row r="37" customFormat="false" ht="12.8" hidden="false" customHeight="false" outlineLevel="0" collapsed="false">
      <c r="A37" s="160" t="n">
        <v>84</v>
      </c>
      <c r="B37" s="160" t="n">
        <v>21648925.2353181</v>
      </c>
      <c r="C37" s="160" t="n">
        <v>20898104.9633648</v>
      </c>
      <c r="D37" s="160" t="n">
        <v>70334359.7774608</v>
      </c>
      <c r="E37" s="160" t="n">
        <v>66194295.3018091</v>
      </c>
      <c r="F37" s="160" t="n">
        <v>11032382.5503015</v>
      </c>
      <c r="G37" s="160" t="n">
        <v>448178.141813498</v>
      </c>
      <c r="H37" s="160" t="n">
        <v>235393.412652261</v>
      </c>
      <c r="I37" s="160" t="n">
        <v>96069.5964107695</v>
      </c>
    </row>
    <row r="38" customFormat="false" ht="12.8" hidden="false" customHeight="false" outlineLevel="0" collapsed="false">
      <c r="A38" s="160" t="n">
        <v>85</v>
      </c>
      <c r="B38" s="160" t="n">
        <v>19035627.4107111</v>
      </c>
      <c r="C38" s="160" t="n">
        <v>18321815.7846009</v>
      </c>
      <c r="D38" s="160" t="n">
        <v>61988774.2630676</v>
      </c>
      <c r="E38" s="160" t="n">
        <v>67139134.4821551</v>
      </c>
      <c r="F38" s="160" t="n">
        <v>0</v>
      </c>
      <c r="G38" s="160" t="n">
        <v>403982.380628386</v>
      </c>
      <c r="H38" s="160" t="n">
        <v>236724.073579884</v>
      </c>
      <c r="I38" s="160" t="n">
        <v>104435.959859822</v>
      </c>
    </row>
    <row r="39" customFormat="false" ht="12.8" hidden="false" customHeight="false" outlineLevel="0" collapsed="false">
      <c r="A39" s="160" t="n">
        <v>86</v>
      </c>
      <c r="B39" s="160" t="n">
        <v>22123720.080102</v>
      </c>
      <c r="C39" s="160" t="n">
        <v>21367150.9954615</v>
      </c>
      <c r="D39" s="160" t="n">
        <v>72045391.9482902</v>
      </c>
      <c r="E39" s="160" t="n">
        <v>67499006.3641824</v>
      </c>
      <c r="F39" s="160" t="n">
        <v>11249834.3940304</v>
      </c>
      <c r="G39" s="160" t="n">
        <v>438279.660686982</v>
      </c>
      <c r="H39" s="160" t="n">
        <v>247129.535325553</v>
      </c>
      <c r="I39" s="160" t="n">
        <v>101656.983754223</v>
      </c>
    </row>
    <row r="40" customFormat="false" ht="12.8" hidden="false" customHeight="false" outlineLevel="0" collapsed="false">
      <c r="A40" s="160" t="n">
        <v>87</v>
      </c>
      <c r="B40" s="160" t="n">
        <v>19435841.8599975</v>
      </c>
      <c r="C40" s="160" t="n">
        <v>18720309.500651</v>
      </c>
      <c r="D40" s="160" t="n">
        <v>63469276.4388957</v>
      </c>
      <c r="E40" s="160" t="n">
        <v>68410768.121378</v>
      </c>
      <c r="F40" s="160" t="n">
        <v>0</v>
      </c>
      <c r="G40" s="160" t="n">
        <v>406748.081373916</v>
      </c>
      <c r="H40" s="160" t="n">
        <v>237304.831609387</v>
      </c>
      <c r="I40" s="160" t="n">
        <v>102113.494804574</v>
      </c>
    </row>
    <row r="41" customFormat="false" ht="12.8" hidden="false" customHeight="false" outlineLevel="0" collapsed="false">
      <c r="A41" s="160" t="n">
        <v>88</v>
      </c>
      <c r="B41" s="160" t="n">
        <v>22702162.6446166</v>
      </c>
      <c r="C41" s="160" t="n">
        <v>21943477.3004396</v>
      </c>
      <c r="D41" s="160" t="n">
        <v>74094913.896061</v>
      </c>
      <c r="E41" s="160" t="n">
        <v>69164013.2258526</v>
      </c>
      <c r="F41" s="160" t="n">
        <v>11527335.5376421</v>
      </c>
      <c r="G41" s="160" t="n">
        <v>438107.407022728</v>
      </c>
      <c r="H41" s="160" t="n">
        <v>247461.70622138</v>
      </c>
      <c r="I41" s="160" t="n">
        <v>104451.758475522</v>
      </c>
    </row>
    <row r="42" customFormat="false" ht="12.8" hidden="false" customHeight="false" outlineLevel="0" collapsed="false">
      <c r="A42" s="160" t="n">
        <v>89</v>
      </c>
      <c r="B42" s="160" t="n">
        <v>19835471.5014886</v>
      </c>
      <c r="C42" s="160" t="n">
        <v>19100287.027347</v>
      </c>
      <c r="D42" s="160" t="n">
        <v>64880442.197162</v>
      </c>
      <c r="E42" s="160" t="n">
        <v>69617193.8931569</v>
      </c>
      <c r="F42" s="160" t="n">
        <v>0</v>
      </c>
      <c r="G42" s="160" t="n">
        <v>416734.978930476</v>
      </c>
      <c r="H42" s="160" t="n">
        <v>245148.599964206</v>
      </c>
      <c r="I42" s="160" t="n">
        <v>104715.564638446</v>
      </c>
    </row>
    <row r="43" customFormat="false" ht="12.8" hidden="false" customHeight="false" outlineLevel="0" collapsed="false">
      <c r="A43" s="160" t="n">
        <v>90</v>
      </c>
      <c r="B43" s="160" t="n">
        <v>23217101.7726688</v>
      </c>
      <c r="C43" s="160" t="n">
        <v>22422807.3229012</v>
      </c>
      <c r="D43" s="160" t="n">
        <v>75844661.6712474</v>
      </c>
      <c r="E43" s="160" t="n">
        <v>70552639.587178</v>
      </c>
      <c r="F43" s="160" t="n">
        <v>11758773.2645297</v>
      </c>
      <c r="G43" s="160" t="n">
        <v>462261.810977455</v>
      </c>
      <c r="H43" s="160" t="n">
        <v>257247.181467821</v>
      </c>
      <c r="I43" s="160" t="n">
        <v>106836.367603381</v>
      </c>
    </row>
    <row r="44" customFormat="false" ht="12.8" hidden="false" customHeight="false" outlineLevel="0" collapsed="false">
      <c r="A44" s="160" t="n">
        <v>91</v>
      </c>
      <c r="B44" s="160" t="n">
        <v>20367672.8430776</v>
      </c>
      <c r="C44" s="160" t="n">
        <v>19594990.3563759</v>
      </c>
      <c r="D44" s="160" t="n">
        <v>66662827.3654517</v>
      </c>
      <c r="E44" s="160" t="n">
        <v>71324741.4665062</v>
      </c>
      <c r="F44" s="160" t="n">
        <v>0</v>
      </c>
      <c r="G44" s="160" t="n">
        <v>440293.356079412</v>
      </c>
      <c r="H44" s="160" t="n">
        <v>255385.177010249</v>
      </c>
      <c r="I44" s="160" t="n">
        <v>110005.648017233</v>
      </c>
    </row>
    <row r="45" customFormat="false" ht="12.8" hidden="false" customHeight="false" outlineLevel="0" collapsed="false">
      <c r="A45" s="160" t="n">
        <v>92</v>
      </c>
      <c r="B45" s="160" t="n">
        <v>23561073.8798621</v>
      </c>
      <c r="C45" s="160" t="n">
        <v>22775463.8696756</v>
      </c>
      <c r="D45" s="160" t="n">
        <v>77124950.4957567</v>
      </c>
      <c r="E45" s="160" t="n">
        <v>71585515.5233765</v>
      </c>
      <c r="F45" s="160" t="n">
        <v>11930919.2538961</v>
      </c>
      <c r="G45" s="160" t="n">
        <v>447684.489540524</v>
      </c>
      <c r="H45" s="160" t="n">
        <v>260754.295578187</v>
      </c>
      <c r="I45" s="160" t="n">
        <v>110244.607239561</v>
      </c>
    </row>
    <row r="46" customFormat="false" ht="12.8" hidden="false" customHeight="false" outlineLevel="0" collapsed="false">
      <c r="A46" s="160" t="n">
        <v>93</v>
      </c>
      <c r="B46" s="160" t="n">
        <v>23098229.633133</v>
      </c>
      <c r="C46" s="160" t="n">
        <v>22214328.6124894</v>
      </c>
      <c r="D46" s="160" t="n">
        <v>75755272.1282563</v>
      </c>
      <c r="E46" s="160" t="n">
        <v>80660507.5309731</v>
      </c>
      <c r="F46" s="160" t="n">
        <v>0</v>
      </c>
      <c r="G46" s="160" t="n">
        <v>516379.951199723</v>
      </c>
      <c r="H46" s="160" t="n">
        <v>287346.25451338</v>
      </c>
      <c r="I46" s="160" t="n">
        <v>114535.44990069</v>
      </c>
    </row>
    <row r="47" customFormat="false" ht="12.8" hidden="false" customHeight="false" outlineLevel="0" collapsed="false">
      <c r="A47" s="160" t="n">
        <v>94</v>
      </c>
      <c r="B47" s="160" t="n">
        <v>26829741.5193452</v>
      </c>
      <c r="C47" s="160" t="n">
        <v>25947012.4700709</v>
      </c>
      <c r="D47" s="160" t="n">
        <v>88058603.9168685</v>
      </c>
      <c r="E47" s="160" t="n">
        <v>81347849.837565</v>
      </c>
      <c r="F47" s="160" t="n">
        <v>13557974.9729275</v>
      </c>
      <c r="G47" s="160" t="n">
        <v>502316.755771815</v>
      </c>
      <c r="H47" s="160" t="n">
        <v>300832.57209324</v>
      </c>
      <c r="I47" s="160" t="n">
        <v>113685.31629901</v>
      </c>
    </row>
    <row r="48" customFormat="false" ht="12.8" hidden="false" customHeight="false" outlineLevel="0" collapsed="false">
      <c r="A48" s="160" t="n">
        <v>95</v>
      </c>
      <c r="B48" s="160" t="n">
        <v>23465656.5748644</v>
      </c>
      <c r="C48" s="160" t="n">
        <v>22576422.8509537</v>
      </c>
      <c r="D48" s="160" t="n">
        <v>77060607.6108212</v>
      </c>
      <c r="E48" s="160" t="n">
        <v>81791509.1760654</v>
      </c>
      <c r="F48" s="160" t="n">
        <v>0</v>
      </c>
      <c r="G48" s="160" t="n">
        <v>518107.841809602</v>
      </c>
      <c r="H48" s="160" t="n">
        <v>293579.80388987</v>
      </c>
      <c r="I48" s="160" t="n">
        <v>110780.11173021</v>
      </c>
    </row>
    <row r="49" customFormat="false" ht="12.8" hidden="false" customHeight="false" outlineLevel="0" collapsed="false">
      <c r="A49" s="160" t="n">
        <v>96</v>
      </c>
      <c r="B49" s="160" t="n">
        <v>27487446.7995265</v>
      </c>
      <c r="C49" s="160" t="n">
        <v>26570738.8781655</v>
      </c>
      <c r="D49" s="160" t="n">
        <v>90210628.1790891</v>
      </c>
      <c r="E49" s="160" t="n">
        <v>83275267.0418822</v>
      </c>
      <c r="F49" s="160" t="n">
        <v>13879211.173647</v>
      </c>
      <c r="G49" s="160" t="n">
        <v>533247.01578423</v>
      </c>
      <c r="H49" s="160" t="n">
        <v>305481.89838424</v>
      </c>
      <c r="I49" s="160" t="n">
        <v>111398.58170366</v>
      </c>
    </row>
    <row r="50" customFormat="false" ht="12.8" hidden="false" customHeight="false" outlineLevel="0" collapsed="false">
      <c r="A50" s="160" t="n">
        <v>97</v>
      </c>
      <c r="B50" s="160" t="n">
        <v>23731060.3864123</v>
      </c>
      <c r="C50" s="160" t="n">
        <v>22797884.3395131</v>
      </c>
      <c r="D50" s="160" t="n">
        <v>77866861.5086144</v>
      </c>
      <c r="E50" s="160" t="n">
        <v>82599824.5456662</v>
      </c>
      <c r="F50" s="160" t="n">
        <v>0</v>
      </c>
      <c r="G50" s="160" t="n">
        <v>544781.232328764</v>
      </c>
      <c r="H50" s="160" t="n">
        <v>306294.54818191</v>
      </c>
      <c r="I50" s="160" t="n">
        <v>117286.09484076</v>
      </c>
    </row>
    <row r="51" customFormat="false" ht="12.8" hidden="false" customHeight="false" outlineLevel="0" collapsed="false">
      <c r="A51" s="160" t="n">
        <v>98</v>
      </c>
      <c r="B51" s="160" t="n">
        <v>27543921.6914764</v>
      </c>
      <c r="C51" s="160" t="n">
        <v>26630916.6434281</v>
      </c>
      <c r="D51" s="160" t="n">
        <v>90460118.1904239</v>
      </c>
      <c r="E51" s="160" t="n">
        <v>83421999.9355667</v>
      </c>
      <c r="F51" s="160" t="n">
        <v>13903666.6559278</v>
      </c>
      <c r="G51" s="160" t="n">
        <v>528518.02722543</v>
      </c>
      <c r="H51" s="160" t="n">
        <v>303071.78620225</v>
      </c>
      <c r="I51" s="160" t="n">
        <v>116307.47802949</v>
      </c>
    </row>
    <row r="52" customFormat="false" ht="12.8" hidden="false" customHeight="false" outlineLevel="0" collapsed="false">
      <c r="A52" s="160" t="n">
        <v>99</v>
      </c>
      <c r="B52" s="160" t="n">
        <v>24152477.8941996</v>
      </c>
      <c r="C52" s="160" t="n">
        <v>23215297.2197041</v>
      </c>
      <c r="D52" s="160" t="n">
        <v>79308104.2308009</v>
      </c>
      <c r="E52" s="160" t="n">
        <v>83968141.3972477</v>
      </c>
      <c r="F52" s="160" t="n">
        <v>0</v>
      </c>
      <c r="G52" s="160" t="n">
        <v>549691.536731102</v>
      </c>
      <c r="H52" s="160" t="n">
        <v>305098.71537935</v>
      </c>
      <c r="I52" s="160" t="n">
        <v>117700.60340723</v>
      </c>
    </row>
    <row r="53" customFormat="false" ht="12.8" hidden="false" customHeight="false" outlineLevel="0" collapsed="false">
      <c r="A53" s="160" t="n">
        <v>100</v>
      </c>
      <c r="B53" s="160" t="n">
        <v>28016969.8666414</v>
      </c>
      <c r="C53" s="160" t="n">
        <v>27013306.0233418</v>
      </c>
      <c r="D53" s="160" t="n">
        <v>91791928.988338</v>
      </c>
      <c r="E53" s="160" t="n">
        <v>84551083.5356273</v>
      </c>
      <c r="F53" s="160" t="n">
        <v>14091847.2559379</v>
      </c>
      <c r="G53" s="160" t="n">
        <v>598038.120385147</v>
      </c>
      <c r="H53" s="160" t="n">
        <v>320313.18144795</v>
      </c>
      <c r="I53" s="160" t="n">
        <v>121875.05923777</v>
      </c>
    </row>
    <row r="54" customFormat="false" ht="12.8" hidden="false" customHeight="false" outlineLevel="0" collapsed="false">
      <c r="A54" s="160" t="n">
        <v>101</v>
      </c>
      <c r="B54" s="160" t="n">
        <v>24620748.6216062</v>
      </c>
      <c r="C54" s="160" t="n">
        <v>23665437.4494324</v>
      </c>
      <c r="D54" s="160" t="n">
        <v>80917926.6298194</v>
      </c>
      <c r="E54" s="160" t="n">
        <v>85591676.4318639</v>
      </c>
      <c r="F54" s="160" t="n">
        <v>0</v>
      </c>
      <c r="G54" s="160" t="n">
        <v>554918.39112976</v>
      </c>
      <c r="H54" s="160" t="n">
        <v>316240.60170683</v>
      </c>
      <c r="I54" s="160" t="n">
        <v>120217.39905309</v>
      </c>
    </row>
    <row r="55" customFormat="false" ht="12.8" hidden="false" customHeight="false" outlineLevel="0" collapsed="false">
      <c r="A55" s="160" t="n">
        <v>102</v>
      </c>
      <c r="B55" s="160" t="n">
        <v>28653704.0124606</v>
      </c>
      <c r="C55" s="160" t="n">
        <v>27693843.4713764</v>
      </c>
      <c r="D55" s="160" t="n">
        <v>94186508.1545964</v>
      </c>
      <c r="E55" s="160" t="n">
        <v>86679338.7524506</v>
      </c>
      <c r="F55" s="160" t="n">
        <v>14446556.4587418</v>
      </c>
      <c r="G55" s="160" t="n">
        <v>551696.949908637</v>
      </c>
      <c r="H55" s="160" t="n">
        <v>324262.08501865</v>
      </c>
      <c r="I55" s="160" t="n">
        <v>119859.29450988</v>
      </c>
    </row>
    <row r="56" customFormat="false" ht="12.8" hidden="false" customHeight="false" outlineLevel="0" collapsed="false">
      <c r="A56" s="160" t="n">
        <v>103</v>
      </c>
      <c r="B56" s="160" t="n">
        <v>25042090.7979513</v>
      </c>
      <c r="C56" s="160" t="n">
        <v>24091965.980295</v>
      </c>
      <c r="D56" s="160" t="n">
        <v>82424445.5012139</v>
      </c>
      <c r="E56" s="160" t="n">
        <v>87127728.1939406</v>
      </c>
      <c r="F56" s="160" t="n">
        <v>0</v>
      </c>
      <c r="G56" s="160" t="n">
        <v>544995.839554065</v>
      </c>
      <c r="H56" s="160" t="n">
        <v>321661.52811171</v>
      </c>
      <c r="I56" s="160" t="n">
        <v>119239.21427224</v>
      </c>
    </row>
    <row r="57" customFormat="false" ht="12.8" hidden="false" customHeight="false" outlineLevel="0" collapsed="false">
      <c r="A57" s="160" t="n">
        <v>104</v>
      </c>
      <c r="B57" s="160" t="n">
        <v>29430581.7445249</v>
      </c>
      <c r="C57" s="160" t="n">
        <v>28439193.1400501</v>
      </c>
      <c r="D57" s="160" t="n">
        <v>96729744.246916</v>
      </c>
      <c r="E57" s="160" t="n">
        <v>88944286.3929191</v>
      </c>
      <c r="F57" s="160" t="n">
        <v>14824047.7321532</v>
      </c>
      <c r="G57" s="160" t="n">
        <v>590303.988580016</v>
      </c>
      <c r="H57" s="160" t="n">
        <v>319393.74540955</v>
      </c>
      <c r="I57" s="160" t="n">
        <v>116701.24355035</v>
      </c>
    </row>
    <row r="58" customFormat="false" ht="12.8" hidden="false" customHeight="false" outlineLevel="0" collapsed="false">
      <c r="A58" s="160" t="n">
        <v>105</v>
      </c>
      <c r="B58" s="160" t="n">
        <v>25851684.7686735</v>
      </c>
      <c r="C58" s="160" t="n">
        <v>24905499.9105544</v>
      </c>
      <c r="D58" s="160" t="n">
        <v>85229565.9687484</v>
      </c>
      <c r="E58" s="160" t="n">
        <v>89986568.7163675</v>
      </c>
      <c r="F58" s="160" t="n">
        <v>0</v>
      </c>
      <c r="G58" s="160" t="n">
        <v>540458.99008911</v>
      </c>
      <c r="H58" s="160" t="n">
        <v>321956.94250159</v>
      </c>
      <c r="I58" s="160" t="n">
        <v>119669.8936121</v>
      </c>
    </row>
    <row r="59" customFormat="false" ht="12.8" hidden="false" customHeight="false" outlineLevel="0" collapsed="false">
      <c r="A59" s="160" t="n">
        <v>106</v>
      </c>
      <c r="B59" s="160" t="n">
        <v>29853654.5118318</v>
      </c>
      <c r="C59" s="160" t="n">
        <v>28872140.4671973</v>
      </c>
      <c r="D59" s="160" t="n">
        <v>98260099.9659551</v>
      </c>
      <c r="E59" s="160" t="n">
        <v>90245762.2401681</v>
      </c>
      <c r="F59" s="160" t="n">
        <v>15040960.3733613</v>
      </c>
      <c r="G59" s="160" t="n">
        <v>566848.74601469</v>
      </c>
      <c r="H59" s="160" t="n">
        <v>330294.89500464</v>
      </c>
      <c r="I59" s="160" t="n">
        <v>120529.14802172</v>
      </c>
    </row>
    <row r="60" customFormat="false" ht="12.8" hidden="false" customHeight="false" outlineLevel="0" collapsed="false">
      <c r="A60" s="160" t="n">
        <v>107</v>
      </c>
      <c r="B60" s="160" t="n">
        <v>26067033.5396983</v>
      </c>
      <c r="C60" s="160" t="n">
        <v>25125302.2512107</v>
      </c>
      <c r="D60" s="160" t="n">
        <v>86034639.1312575</v>
      </c>
      <c r="E60" s="160" t="n">
        <v>90671665.0691956</v>
      </c>
      <c r="F60" s="160" t="n">
        <v>0</v>
      </c>
      <c r="G60" s="160" t="n">
        <v>528157.43508755</v>
      </c>
      <c r="H60" s="160" t="n">
        <v>330041.65902112</v>
      </c>
      <c r="I60" s="160" t="n">
        <v>119331.70625559</v>
      </c>
    </row>
    <row r="61" customFormat="false" ht="12.8" hidden="false" customHeight="false" outlineLevel="0" collapsed="false">
      <c r="A61" s="160" t="n">
        <v>108</v>
      </c>
      <c r="B61" s="160" t="n">
        <v>30363296.6704329</v>
      </c>
      <c r="C61" s="160" t="n">
        <v>29413444.0201283</v>
      </c>
      <c r="D61" s="160" t="n">
        <v>100101073.697534</v>
      </c>
      <c r="E61" s="160" t="n">
        <v>91891624.2573403</v>
      </c>
      <c r="F61" s="160" t="n">
        <v>15315270.7095567</v>
      </c>
      <c r="G61" s="160" t="n">
        <v>535837.912994298</v>
      </c>
      <c r="H61" s="160" t="n">
        <v>329770.74152065</v>
      </c>
      <c r="I61" s="160" t="n">
        <v>120348.56541374</v>
      </c>
    </row>
    <row r="62" customFormat="false" ht="12.8" hidden="false" customHeight="false" outlineLevel="0" collapsed="false">
      <c r="A62" s="160" t="n">
        <v>109</v>
      </c>
      <c r="B62" s="160" t="n">
        <v>26497413.5920687</v>
      </c>
      <c r="C62" s="160" t="n">
        <v>25548171.9795173</v>
      </c>
      <c r="D62" s="160" t="n">
        <v>87465762.5413254</v>
      </c>
      <c r="E62" s="160" t="n">
        <v>92187370.7786848</v>
      </c>
      <c r="F62" s="160" t="n">
        <v>0</v>
      </c>
      <c r="G62" s="160" t="n">
        <v>530183.625672867</v>
      </c>
      <c r="H62" s="160" t="n">
        <v>332654.70760859</v>
      </c>
      <c r="I62" s="160" t="n">
        <v>123433.25609986</v>
      </c>
    </row>
    <row r="63" customFormat="false" ht="12.8" hidden="false" customHeight="false" outlineLevel="0" collapsed="false">
      <c r="A63" s="160" t="n">
        <v>110</v>
      </c>
      <c r="B63" s="160" t="n">
        <v>30562767.875522</v>
      </c>
      <c r="C63" s="160" t="n">
        <v>29559477.121727</v>
      </c>
      <c r="D63" s="160" t="n">
        <v>100669498.237746</v>
      </c>
      <c r="E63" s="160" t="n">
        <v>92329305.9033021</v>
      </c>
      <c r="F63" s="160" t="n">
        <v>15388217.6505504</v>
      </c>
      <c r="G63" s="160" t="n">
        <v>575873.75557676</v>
      </c>
      <c r="H63" s="160" t="n">
        <v>340272.30008734</v>
      </c>
      <c r="I63" s="160" t="n">
        <v>124492.42590122</v>
      </c>
    </row>
    <row r="64" customFormat="false" ht="12.8" hidden="false" customHeight="false" outlineLevel="0" collapsed="false">
      <c r="A64" s="160" t="n">
        <v>111</v>
      </c>
      <c r="B64" s="160" t="n">
        <v>26834474.4340529</v>
      </c>
      <c r="C64" s="160" t="n">
        <v>25799142.435053</v>
      </c>
      <c r="D64" s="160" t="n">
        <v>88407330.275803</v>
      </c>
      <c r="E64" s="160" t="n">
        <v>93099771.5880704</v>
      </c>
      <c r="F64" s="160" t="n">
        <v>0</v>
      </c>
      <c r="G64" s="160" t="n">
        <v>618797.541825675</v>
      </c>
      <c r="H64" s="160" t="n">
        <v>332158.30514414</v>
      </c>
      <c r="I64" s="160" t="n">
        <v>120537.36004301</v>
      </c>
    </row>
    <row r="65" customFormat="false" ht="12.8" hidden="false" customHeight="false" outlineLevel="0" collapsed="false">
      <c r="A65" s="160" t="n">
        <v>112</v>
      </c>
      <c r="B65" s="160" t="n">
        <v>31083925.0046019</v>
      </c>
      <c r="C65" s="160" t="n">
        <v>30052934.5915723</v>
      </c>
      <c r="D65" s="160" t="n">
        <v>102396240.502457</v>
      </c>
      <c r="E65" s="160" t="n">
        <v>93834743.554342</v>
      </c>
      <c r="F65" s="160" t="n">
        <v>15639123.9257237</v>
      </c>
      <c r="G65" s="160" t="n">
        <v>605226.993430956</v>
      </c>
      <c r="H65" s="160" t="n">
        <v>342450.64224688</v>
      </c>
      <c r="I65" s="160" t="n">
        <v>119018.2533597</v>
      </c>
    </row>
    <row r="66" customFormat="false" ht="12.8" hidden="false" customHeight="false" outlineLevel="0" collapsed="false">
      <c r="A66" s="160" t="n">
        <v>113</v>
      </c>
      <c r="B66" s="160" t="n">
        <v>27125630.562466</v>
      </c>
      <c r="C66" s="160" t="n">
        <v>26043191.0724027</v>
      </c>
      <c r="D66" s="160" t="n">
        <v>89298741.1635359</v>
      </c>
      <c r="E66" s="160" t="n">
        <v>93971165.5177745</v>
      </c>
      <c r="F66" s="160" t="n">
        <v>0</v>
      </c>
      <c r="G66" s="160" t="n">
        <v>644980.143249107</v>
      </c>
      <c r="H66" s="160" t="n">
        <v>350556.00317443</v>
      </c>
      <c r="I66" s="160" t="n">
        <v>124147.633771</v>
      </c>
    </row>
    <row r="67" customFormat="false" ht="12.8" hidden="false" customHeight="false" outlineLevel="0" collapsed="false">
      <c r="A67" s="160" t="n">
        <v>114</v>
      </c>
      <c r="B67" s="160" t="n">
        <v>31303595.9004055</v>
      </c>
      <c r="C67" s="160" t="n">
        <v>30239474.0093655</v>
      </c>
      <c r="D67" s="160" t="n">
        <v>103096739.191604</v>
      </c>
      <c r="E67" s="160" t="n">
        <v>94434455.2835808</v>
      </c>
      <c r="F67" s="160" t="n">
        <v>15739075.8805968</v>
      </c>
      <c r="G67" s="160" t="n">
        <v>622997.944609939</v>
      </c>
      <c r="H67" s="160" t="n">
        <v>353460.32441349</v>
      </c>
      <c r="I67" s="160" t="n">
        <v>125233.745738</v>
      </c>
    </row>
    <row r="68" customFormat="false" ht="12.8" hidden="false" customHeight="false" outlineLevel="0" collapsed="false">
      <c r="A68" s="160" t="n">
        <v>115</v>
      </c>
      <c r="B68" s="160" t="n">
        <v>27545412.2191115</v>
      </c>
      <c r="C68" s="160" t="n">
        <v>26507513.9271857</v>
      </c>
      <c r="D68" s="160" t="n">
        <v>90904116.5857962</v>
      </c>
      <c r="E68" s="160" t="n">
        <v>95619578.2357861</v>
      </c>
      <c r="F68" s="160" t="n">
        <v>0</v>
      </c>
      <c r="G68" s="160" t="n">
        <v>586585.256756423</v>
      </c>
      <c r="H68" s="160" t="n">
        <v>360585.41592516</v>
      </c>
      <c r="I68" s="160" t="n">
        <v>129610.8846346</v>
      </c>
    </row>
    <row r="69" customFormat="false" ht="12.8" hidden="false" customHeight="false" outlineLevel="0" collapsed="false">
      <c r="A69" s="160" t="n">
        <v>116</v>
      </c>
      <c r="B69" s="160" t="n">
        <v>31741988.2051155</v>
      </c>
      <c r="C69" s="160" t="n">
        <v>30678991.1898439</v>
      </c>
      <c r="D69" s="160" t="n">
        <v>104621826.021995</v>
      </c>
      <c r="E69" s="160" t="n">
        <v>95829049.2522325</v>
      </c>
      <c r="F69" s="160" t="n">
        <v>15971508.2087054</v>
      </c>
      <c r="G69" s="160" t="n">
        <v>608525.701311395</v>
      </c>
      <c r="H69" s="160" t="n">
        <v>363349.88430722</v>
      </c>
      <c r="I69" s="160" t="n">
        <v>130173.47093283</v>
      </c>
    </row>
    <row r="70" customFormat="false" ht="12.8" hidden="false" customHeight="false" outlineLevel="0" collapsed="false">
      <c r="A70" s="160" t="n">
        <v>117</v>
      </c>
      <c r="B70" s="160" t="n">
        <v>27871903.7403214</v>
      </c>
      <c r="C70" s="160" t="n">
        <v>26827142.6687239</v>
      </c>
      <c r="D70" s="160" t="n">
        <v>92054836.1684661</v>
      </c>
      <c r="E70" s="160" t="n">
        <v>96796339.5525183</v>
      </c>
      <c r="F70" s="160" t="n">
        <v>0</v>
      </c>
      <c r="G70" s="160" t="n">
        <v>600826.727240423</v>
      </c>
      <c r="H70" s="160" t="n">
        <v>353889.43942022</v>
      </c>
      <c r="I70" s="160" t="n">
        <v>128635.57848125</v>
      </c>
    </row>
    <row r="71" customFormat="false" ht="12.8" hidden="false" customHeight="false" outlineLevel="0" collapsed="false">
      <c r="A71" s="160" t="n">
        <v>118</v>
      </c>
      <c r="B71" s="160" t="n">
        <v>32278398.9198603</v>
      </c>
      <c r="C71" s="160" t="n">
        <v>31234202.4150437</v>
      </c>
      <c r="D71" s="160" t="n">
        <v>106540213.179201</v>
      </c>
      <c r="E71" s="160" t="n">
        <v>97510297.9860909</v>
      </c>
      <c r="F71" s="160" t="n">
        <v>16251716.3310152</v>
      </c>
      <c r="G71" s="160" t="n">
        <v>598461.730486003</v>
      </c>
      <c r="H71" s="160" t="n">
        <v>355250.08027111</v>
      </c>
      <c r="I71" s="160" t="n">
        <v>129263.84865636</v>
      </c>
    </row>
    <row r="72" customFormat="false" ht="12.8" hidden="false" customHeight="false" outlineLevel="0" collapsed="false">
      <c r="A72" s="160" t="n">
        <v>119</v>
      </c>
      <c r="B72" s="160" t="n">
        <v>28321085.2334414</v>
      </c>
      <c r="C72" s="160" t="n">
        <v>27241689.7055276</v>
      </c>
      <c r="D72" s="160" t="n">
        <v>93491441.2208413</v>
      </c>
      <c r="E72" s="160" t="n">
        <v>98215164.8588614</v>
      </c>
      <c r="F72" s="160" t="n">
        <v>0</v>
      </c>
      <c r="G72" s="160" t="n">
        <v>637510.92134704</v>
      </c>
      <c r="H72" s="160" t="n">
        <v>352523.43062972</v>
      </c>
      <c r="I72" s="160" t="n">
        <v>127658.82276726</v>
      </c>
    </row>
    <row r="73" customFormat="false" ht="12.8" hidden="false" customHeight="false" outlineLevel="0" collapsed="false">
      <c r="A73" s="160" t="n">
        <v>120</v>
      </c>
      <c r="B73" s="160" t="n">
        <v>32871518.0897515</v>
      </c>
      <c r="C73" s="160" t="n">
        <v>31801726.4569657</v>
      </c>
      <c r="D73" s="160" t="n">
        <v>108472940.425012</v>
      </c>
      <c r="E73" s="160" t="n">
        <v>99153177.607861</v>
      </c>
      <c r="F73" s="160" t="n">
        <v>16525529.6013102</v>
      </c>
      <c r="G73" s="160" t="n">
        <v>633567.14095365</v>
      </c>
      <c r="H73" s="160" t="n">
        <v>348623.27814753</v>
      </c>
      <c r="I73" s="160" t="n">
        <v>125144.59097806</v>
      </c>
    </row>
    <row r="74" customFormat="false" ht="12.8" hidden="false" customHeight="false" outlineLevel="0" collapsed="false">
      <c r="A74" s="160" t="n">
        <v>121</v>
      </c>
      <c r="B74" s="160" t="n">
        <v>28822680.6699892</v>
      </c>
      <c r="C74" s="160" t="n">
        <v>27789055.2169042</v>
      </c>
      <c r="D74" s="160" t="n">
        <v>95382379.5419677</v>
      </c>
      <c r="E74" s="160" t="n">
        <v>100002451.884601</v>
      </c>
      <c r="F74" s="160" t="n">
        <v>0</v>
      </c>
      <c r="G74" s="160" t="n">
        <v>599442.671752695</v>
      </c>
      <c r="H74" s="160" t="n">
        <v>346045.61431325</v>
      </c>
      <c r="I74" s="160" t="n">
        <v>125910.23859858</v>
      </c>
    </row>
    <row r="75" customFormat="false" ht="12.8" hidden="false" customHeight="false" outlineLevel="0" collapsed="false">
      <c r="A75" s="160" t="n">
        <v>122</v>
      </c>
      <c r="B75" s="160" t="n">
        <v>33242873.8447928</v>
      </c>
      <c r="C75" s="160" t="n">
        <v>32180036.771529</v>
      </c>
      <c r="D75" s="160" t="n">
        <v>109806529.736629</v>
      </c>
      <c r="E75" s="160" t="n">
        <v>100268858.440944</v>
      </c>
      <c r="F75" s="160" t="n">
        <v>16711476.406824</v>
      </c>
      <c r="G75" s="160" t="n">
        <v>613325.925222649</v>
      </c>
      <c r="H75" s="160" t="n">
        <v>360646.11841724</v>
      </c>
      <c r="I75" s="160" t="n">
        <v>126950.04231996</v>
      </c>
    </row>
    <row r="76" customFormat="false" ht="12.8" hidden="false" customHeight="false" outlineLevel="0" collapsed="false">
      <c r="A76" s="160" t="n">
        <v>123</v>
      </c>
      <c r="B76" s="160" t="n">
        <v>29187080.0940583</v>
      </c>
      <c r="C76" s="160" t="n">
        <v>28107993.3432615</v>
      </c>
      <c r="D76" s="160" t="n">
        <v>96554509.3452889</v>
      </c>
      <c r="E76" s="160" t="n">
        <v>101126722.645181</v>
      </c>
      <c r="F76" s="160" t="n">
        <v>0</v>
      </c>
      <c r="G76" s="160" t="n">
        <v>635821.151343598</v>
      </c>
      <c r="H76" s="160" t="n">
        <v>355340.45871112</v>
      </c>
      <c r="I76" s="160" t="n">
        <v>125607.34391732</v>
      </c>
    </row>
    <row r="77" customFormat="false" ht="12.8" hidden="false" customHeight="false" outlineLevel="0" collapsed="false">
      <c r="A77" s="160" t="n">
        <v>124</v>
      </c>
      <c r="B77" s="160" t="n">
        <v>33649253.6145279</v>
      </c>
      <c r="C77" s="160" t="n">
        <v>32570696.607161</v>
      </c>
      <c r="D77" s="160" t="n">
        <v>111216033.722344</v>
      </c>
      <c r="E77" s="160" t="n">
        <v>101476496.693873</v>
      </c>
      <c r="F77" s="160" t="n">
        <v>16912749.4489788</v>
      </c>
      <c r="G77" s="160" t="n">
        <v>631457.366294208</v>
      </c>
      <c r="H77" s="160" t="n">
        <v>359120.10613402</v>
      </c>
      <c r="I77" s="160" t="n">
        <v>125685.0499123</v>
      </c>
    </row>
    <row r="78" customFormat="false" ht="12.8" hidden="false" customHeight="false" outlineLevel="0" collapsed="false">
      <c r="A78" s="160" t="n">
        <v>125</v>
      </c>
      <c r="B78" s="160" t="n">
        <v>29420070.9677655</v>
      </c>
      <c r="C78" s="160" t="n">
        <v>28363633.9249504</v>
      </c>
      <c r="D78" s="160" t="n">
        <v>97459257.6455241</v>
      </c>
      <c r="E78" s="160" t="n">
        <v>101992140.776699</v>
      </c>
      <c r="F78" s="160" t="n">
        <v>0</v>
      </c>
      <c r="G78" s="160" t="n">
        <v>617663.764720167</v>
      </c>
      <c r="H78" s="160" t="n">
        <v>350726.18894146</v>
      </c>
      <c r="I78" s="160" t="n">
        <v>125781.55593356</v>
      </c>
    </row>
    <row r="79" customFormat="false" ht="12.8" hidden="false" customHeight="false" outlineLevel="0" collapsed="false">
      <c r="A79" s="160" t="n">
        <v>126</v>
      </c>
      <c r="B79" s="160" t="n">
        <v>34074114.1741838</v>
      </c>
      <c r="C79" s="160" t="n">
        <v>32959353.5737539</v>
      </c>
      <c r="D79" s="160" t="n">
        <v>112551501.125461</v>
      </c>
      <c r="E79" s="160" t="n">
        <v>102579367.233573</v>
      </c>
      <c r="F79" s="160" t="n">
        <v>17096561.2055956</v>
      </c>
      <c r="G79" s="160" t="n">
        <v>660598.227892671</v>
      </c>
      <c r="H79" s="160" t="n">
        <v>365749.51236003</v>
      </c>
      <c r="I79" s="160" t="n">
        <v>126304.08596746</v>
      </c>
    </row>
    <row r="80" customFormat="false" ht="12.8" hidden="false" customHeight="false" outlineLevel="0" collapsed="false">
      <c r="A80" s="160" t="n">
        <v>127</v>
      </c>
      <c r="B80" s="160" t="n">
        <v>29797323.2319478</v>
      </c>
      <c r="C80" s="160" t="n">
        <v>28746481.7993202</v>
      </c>
      <c r="D80" s="160" t="n">
        <v>98827061.7525058</v>
      </c>
      <c r="E80" s="160" t="n">
        <v>103303773.031039</v>
      </c>
      <c r="F80" s="160" t="n">
        <v>0</v>
      </c>
      <c r="G80" s="160" t="n">
        <v>617996.506052678</v>
      </c>
      <c r="H80" s="160" t="n">
        <v>347330.60916722</v>
      </c>
      <c r="I80" s="160" t="n">
        <v>122163.31058235</v>
      </c>
    </row>
    <row r="81" customFormat="false" ht="12.8" hidden="false" customHeight="false" outlineLevel="0" collapsed="false">
      <c r="A81" s="160" t="n">
        <v>128</v>
      </c>
      <c r="B81" s="160" t="n">
        <v>34371657.4784015</v>
      </c>
      <c r="C81" s="160" t="n">
        <v>33260633.0187179</v>
      </c>
      <c r="D81" s="160" t="n">
        <v>113629476.407577</v>
      </c>
      <c r="E81" s="160" t="n">
        <v>103515651.870978</v>
      </c>
      <c r="F81" s="160" t="n">
        <v>17252608.6451629</v>
      </c>
      <c r="G81" s="160" t="n">
        <v>649889.385330825</v>
      </c>
      <c r="H81" s="160" t="n">
        <v>370850.35903442</v>
      </c>
      <c r="I81" s="160" t="n">
        <v>128978.16474064</v>
      </c>
    </row>
    <row r="82" customFormat="false" ht="12.8" hidden="false" customHeight="false" outlineLevel="0" collapsed="false">
      <c r="A82" s="160" t="n">
        <v>129</v>
      </c>
      <c r="B82" s="160" t="n">
        <v>29977684.5356562</v>
      </c>
      <c r="C82" s="160" t="n">
        <v>28888613.4611704</v>
      </c>
      <c r="D82" s="160" t="n">
        <v>99333264.8537756</v>
      </c>
      <c r="E82" s="160" t="n">
        <v>103773434.705238</v>
      </c>
      <c r="F82" s="160" t="n">
        <v>0</v>
      </c>
      <c r="G82" s="160" t="n">
        <v>637080.118352123</v>
      </c>
      <c r="H82" s="160" t="n">
        <v>363133.07635079</v>
      </c>
      <c r="I82" s="160" t="n">
        <v>126939.82826125</v>
      </c>
    </row>
    <row r="83" customFormat="false" ht="12.8" hidden="false" customHeight="false" outlineLevel="0" collapsed="false">
      <c r="A83" s="160" t="n">
        <v>130</v>
      </c>
      <c r="B83" s="160" t="n">
        <v>34820323.1843153</v>
      </c>
      <c r="C83" s="160" t="n">
        <v>33678616.9003267</v>
      </c>
      <c r="D83" s="160" t="n">
        <v>115102139.396845</v>
      </c>
      <c r="E83" s="160" t="n">
        <v>104793440.203894</v>
      </c>
      <c r="F83" s="160" t="n">
        <v>17465573.3673157</v>
      </c>
      <c r="G83" s="160" t="n">
        <v>679916.986996863</v>
      </c>
      <c r="H83" s="160" t="n">
        <v>373054.33466494</v>
      </c>
      <c r="I83" s="160" t="n">
        <v>126764.23189543</v>
      </c>
    </row>
    <row r="84" customFormat="false" ht="12.8" hidden="false" customHeight="false" outlineLevel="0" collapsed="false">
      <c r="A84" s="160" t="n">
        <v>131</v>
      </c>
      <c r="B84" s="160" t="n">
        <v>30536999.697002</v>
      </c>
      <c r="C84" s="160" t="n">
        <v>29413006.7771776</v>
      </c>
      <c r="D84" s="160" t="n">
        <v>101162967.990283</v>
      </c>
      <c r="E84" s="160" t="n">
        <v>105613359.850053</v>
      </c>
      <c r="F84" s="160" t="n">
        <v>0</v>
      </c>
      <c r="G84" s="160" t="n">
        <v>662077.679226165</v>
      </c>
      <c r="H84" s="160" t="n">
        <v>370051.10481087</v>
      </c>
      <c r="I84" s="160" t="n">
        <v>131234.47969625</v>
      </c>
    </row>
    <row r="85" customFormat="false" ht="12.8" hidden="false" customHeight="false" outlineLevel="0" collapsed="false">
      <c r="A85" s="160" t="n">
        <v>132</v>
      </c>
      <c r="B85" s="160" t="n">
        <v>35486908.6135192</v>
      </c>
      <c r="C85" s="160" t="n">
        <v>34349367.8853472</v>
      </c>
      <c r="D85" s="160" t="n">
        <v>117373753.407534</v>
      </c>
      <c r="E85" s="160" t="n">
        <v>106885549.367785</v>
      </c>
      <c r="F85" s="160" t="n">
        <v>17814258.2279642</v>
      </c>
      <c r="G85" s="160" t="n">
        <v>667156.027807868</v>
      </c>
      <c r="H85" s="160" t="n">
        <v>378333.96786389</v>
      </c>
      <c r="I85" s="160" t="n">
        <v>131501.04642895</v>
      </c>
    </row>
    <row r="86" customFormat="false" ht="12.8" hidden="false" customHeight="false" outlineLevel="0" collapsed="false">
      <c r="A86" s="160" t="n">
        <v>133</v>
      </c>
      <c r="B86" s="160" t="n">
        <v>30981192.4812932</v>
      </c>
      <c r="C86" s="160" t="n">
        <v>29864834.4407142</v>
      </c>
      <c r="D86" s="160" t="n">
        <v>102753920.901724</v>
      </c>
      <c r="E86" s="160" t="n">
        <v>107217512.313196</v>
      </c>
      <c r="F86" s="160" t="n">
        <v>0</v>
      </c>
      <c r="G86" s="160" t="n">
        <v>655841.134941404</v>
      </c>
      <c r="H86" s="160" t="n">
        <v>368164.73287155</v>
      </c>
      <c r="I86" s="160" t="n">
        <v>131931.67537996</v>
      </c>
    </row>
    <row r="87" customFormat="false" ht="12.8" hidden="false" customHeight="false" outlineLevel="0" collapsed="false">
      <c r="A87" s="160" t="n">
        <v>134</v>
      </c>
      <c r="B87" s="160" t="n">
        <v>36022485.893748</v>
      </c>
      <c r="C87" s="160" t="n">
        <v>34890594.6802325</v>
      </c>
      <c r="D87" s="160" t="n">
        <v>119285874.889224</v>
      </c>
      <c r="E87" s="160" t="n">
        <v>108500245.931287</v>
      </c>
      <c r="F87" s="160" t="n">
        <v>18083374.3218811</v>
      </c>
      <c r="G87" s="160" t="n">
        <v>679386.342778414</v>
      </c>
      <c r="H87" s="160" t="n">
        <v>363896.06924329</v>
      </c>
      <c r="I87" s="160" t="n">
        <v>126584.00213403</v>
      </c>
    </row>
    <row r="88" customFormat="false" ht="12.8" hidden="false" customHeight="false" outlineLevel="0" collapsed="false">
      <c r="A88" s="160" t="n">
        <v>135</v>
      </c>
      <c r="B88" s="160" t="n">
        <v>31622586.7460879</v>
      </c>
      <c r="C88" s="160" t="n">
        <v>30492589.5825847</v>
      </c>
      <c r="D88" s="160" t="n">
        <v>104942733.554458</v>
      </c>
      <c r="E88" s="160" t="n">
        <v>109463160.724685</v>
      </c>
      <c r="F88" s="160" t="n">
        <v>0</v>
      </c>
      <c r="G88" s="160" t="n">
        <v>668737.687444701</v>
      </c>
      <c r="H88" s="160" t="n">
        <v>370258.35884897</v>
      </c>
      <c r="I88" s="160" t="n">
        <v>130001.59601362</v>
      </c>
    </row>
    <row r="89" customFormat="false" ht="12.8" hidden="false" customHeight="false" outlineLevel="0" collapsed="false">
      <c r="A89" s="160" t="n">
        <v>136</v>
      </c>
      <c r="B89" s="160" t="n">
        <v>36564581.1502497</v>
      </c>
      <c r="C89" s="160" t="n">
        <v>35448379.0593783</v>
      </c>
      <c r="D89" s="160" t="n">
        <v>121243409.75021</v>
      </c>
      <c r="E89" s="160" t="n">
        <v>110195969.565053</v>
      </c>
      <c r="F89" s="160" t="n">
        <v>18365994.9275089</v>
      </c>
      <c r="G89" s="160" t="n">
        <v>657943.3814409</v>
      </c>
      <c r="H89" s="160" t="n">
        <v>370492.27011023</v>
      </c>
      <c r="I89" s="160" t="n">
        <v>125380.62760045</v>
      </c>
    </row>
    <row r="90" customFormat="false" ht="12.8" hidden="false" customHeight="false" outlineLevel="0" collapsed="false">
      <c r="A90" s="160" t="n">
        <v>137</v>
      </c>
      <c r="B90" s="160" t="n">
        <v>31854803.5180518</v>
      </c>
      <c r="C90" s="160" t="n">
        <v>30772525.5631474</v>
      </c>
      <c r="D90" s="160" t="n">
        <v>105914104.30105</v>
      </c>
      <c r="E90" s="160" t="n">
        <v>110413614.250833</v>
      </c>
      <c r="F90" s="160" t="n">
        <v>0</v>
      </c>
      <c r="G90" s="160" t="n">
        <v>618917.225826322</v>
      </c>
      <c r="H90" s="160" t="n">
        <v>372680.49517009</v>
      </c>
      <c r="I90" s="160" t="n">
        <v>129543.19129719</v>
      </c>
    </row>
    <row r="91" customFormat="false" ht="12.8" hidden="false" customHeight="false" outlineLevel="0" collapsed="false">
      <c r="A91" s="160" t="n">
        <v>138</v>
      </c>
      <c r="B91" s="160" t="n">
        <v>36847062.3278676</v>
      </c>
      <c r="C91" s="160" t="n">
        <v>35757089.2734967</v>
      </c>
      <c r="D91" s="160" t="n">
        <v>122336560.900044</v>
      </c>
      <c r="E91" s="160" t="n">
        <v>111241985.001264</v>
      </c>
      <c r="F91" s="160" t="n">
        <v>18540330.8335439</v>
      </c>
      <c r="G91" s="160" t="n">
        <v>619130.769797976</v>
      </c>
      <c r="H91" s="160" t="n">
        <v>379640.81822841</v>
      </c>
      <c r="I91" s="160" t="n">
        <v>130287.80906367</v>
      </c>
    </row>
    <row r="92" customFormat="false" ht="12.8" hidden="false" customHeight="false" outlineLevel="0" collapsed="false">
      <c r="A92" s="160" t="n">
        <v>139</v>
      </c>
      <c r="B92" s="160" t="n">
        <v>32280821.8528001</v>
      </c>
      <c r="C92" s="160" t="n">
        <v>31190616.4256855</v>
      </c>
      <c r="D92" s="160" t="n">
        <v>107410113.896016</v>
      </c>
      <c r="E92" s="160" t="n">
        <v>112031527.722899</v>
      </c>
      <c r="F92" s="160" t="n">
        <v>0</v>
      </c>
      <c r="G92" s="160" t="n">
        <v>603999.574795181</v>
      </c>
      <c r="H92" s="160" t="n">
        <v>390808.55826188</v>
      </c>
      <c r="I92" s="160" t="n">
        <v>136281.84865351</v>
      </c>
    </row>
    <row r="93" customFormat="false" ht="12.8" hidden="false" customHeight="false" outlineLevel="0" collapsed="false">
      <c r="A93" s="160" t="n">
        <v>140</v>
      </c>
      <c r="B93" s="160" t="n">
        <v>37494895.8059073</v>
      </c>
      <c r="C93" s="160" t="n">
        <v>36432714.1867531</v>
      </c>
      <c r="D93" s="160" t="n">
        <v>124674197.823454</v>
      </c>
      <c r="E93" s="160" t="n">
        <v>113335651.676165</v>
      </c>
      <c r="F93" s="160" t="n">
        <v>18889275.2793609</v>
      </c>
      <c r="G93" s="160" t="n">
        <v>596110.448856952</v>
      </c>
      <c r="H93" s="160" t="n">
        <v>375620.33043919</v>
      </c>
      <c r="I93" s="160" t="n">
        <v>129215.48551148</v>
      </c>
    </row>
    <row r="94" customFormat="false" ht="12.8" hidden="false" customHeight="false" outlineLevel="0" collapsed="false">
      <c r="A94" s="160" t="n">
        <v>141</v>
      </c>
      <c r="B94" s="160" t="n">
        <v>32865342.0949112</v>
      </c>
      <c r="C94" s="160" t="n">
        <v>31759998.4478875</v>
      </c>
      <c r="D94" s="160" t="n">
        <v>109360915.901527</v>
      </c>
      <c r="E94" s="160" t="n">
        <v>114001909.793072</v>
      </c>
      <c r="F94" s="160" t="n">
        <v>0</v>
      </c>
      <c r="G94" s="160" t="n">
        <v>629093.623080288</v>
      </c>
      <c r="H94" s="160" t="n">
        <v>383073.53468717</v>
      </c>
      <c r="I94" s="160" t="n">
        <v>133109.27036603</v>
      </c>
    </row>
    <row r="95" customFormat="false" ht="12.8" hidden="false" customHeight="false" outlineLevel="0" collapsed="false">
      <c r="A95" s="160" t="n">
        <v>142</v>
      </c>
      <c r="B95" s="160" t="n">
        <v>37908693.892375</v>
      </c>
      <c r="C95" s="160" t="n">
        <v>36763679.4182098</v>
      </c>
      <c r="D95" s="160" t="n">
        <v>125823901.263597</v>
      </c>
      <c r="E95" s="160" t="n">
        <v>114323400.329821</v>
      </c>
      <c r="F95" s="160" t="n">
        <v>19053900.0549701</v>
      </c>
      <c r="G95" s="160" t="n">
        <v>673730.465029712</v>
      </c>
      <c r="H95" s="160" t="n">
        <v>379949.68090894</v>
      </c>
      <c r="I95" s="160" t="n">
        <v>130477.61175227</v>
      </c>
    </row>
    <row r="96" customFormat="false" ht="12.8" hidden="false" customHeight="false" outlineLevel="0" collapsed="false">
      <c r="A96" s="160" t="n">
        <v>143</v>
      </c>
      <c r="B96" s="160" t="n">
        <v>33156270.656166</v>
      </c>
      <c r="C96" s="160" t="n">
        <v>32007809.6460991</v>
      </c>
      <c r="D96" s="160" t="n">
        <v>110250172.008998</v>
      </c>
      <c r="E96" s="160" t="n">
        <v>114900699.084688</v>
      </c>
      <c r="F96" s="160" t="n">
        <v>0</v>
      </c>
      <c r="G96" s="160" t="n">
        <v>675909.415777207</v>
      </c>
      <c r="H96" s="160" t="n">
        <v>379718.42098418</v>
      </c>
      <c r="I96" s="160" t="n">
        <v>132618.81900781</v>
      </c>
    </row>
    <row r="97" customFormat="false" ht="12.8" hidden="false" customHeight="false" outlineLevel="0" collapsed="false">
      <c r="A97" s="160" t="n">
        <v>144</v>
      </c>
      <c r="B97" s="160" t="n">
        <v>38304283.2248183</v>
      </c>
      <c r="C97" s="160" t="n">
        <v>37116068.7110384</v>
      </c>
      <c r="D97" s="160" t="n">
        <v>127072315.499851</v>
      </c>
      <c r="E97" s="160" t="n">
        <v>115397627.688589</v>
      </c>
      <c r="F97" s="160" t="n">
        <v>19232937.9480982</v>
      </c>
      <c r="G97" s="160" t="n">
        <v>701461.968884137</v>
      </c>
      <c r="H97" s="160" t="n">
        <v>389821.40103169</v>
      </c>
      <c r="I97" s="160" t="n">
        <v>138473.06266295</v>
      </c>
    </row>
    <row r="98" customFormat="false" ht="12.8" hidden="false" customHeight="false" outlineLevel="0" collapsed="false">
      <c r="A98" s="160" t="n">
        <v>145</v>
      </c>
      <c r="B98" s="160" t="n">
        <v>33269081.4676344</v>
      </c>
      <c r="C98" s="160" t="n">
        <v>32067419.6668462</v>
      </c>
      <c r="D98" s="160" t="n">
        <v>110570493.373443</v>
      </c>
      <c r="E98" s="160" t="n">
        <v>115051105.567291</v>
      </c>
      <c r="F98" s="160" t="n">
        <v>0</v>
      </c>
      <c r="G98" s="160" t="n">
        <v>697586.433651402</v>
      </c>
      <c r="H98" s="160" t="n">
        <v>404349.09112226</v>
      </c>
      <c r="I98" s="160" t="n">
        <v>142466.10859215</v>
      </c>
    </row>
    <row r="99" customFormat="false" ht="12.8" hidden="false" customHeight="false" outlineLevel="0" collapsed="false">
      <c r="A99" s="160" t="n">
        <v>146</v>
      </c>
      <c r="B99" s="160" t="n">
        <v>38373310.1608647</v>
      </c>
      <c r="C99" s="160" t="n">
        <v>37211579.8721637</v>
      </c>
      <c r="D99" s="160" t="n">
        <v>127508082.354304</v>
      </c>
      <c r="E99" s="160" t="n">
        <v>115691859.383508</v>
      </c>
      <c r="F99" s="160" t="n">
        <v>19281976.563918</v>
      </c>
      <c r="G99" s="160" t="n">
        <v>664366.421102361</v>
      </c>
      <c r="H99" s="160" t="n">
        <v>400406.85656992</v>
      </c>
      <c r="I99" s="160" t="n">
        <v>138510.0157553</v>
      </c>
    </row>
    <row r="100" customFormat="false" ht="12.8" hidden="false" customHeight="false" outlineLevel="0" collapsed="false">
      <c r="A100" s="160" t="n">
        <v>147</v>
      </c>
      <c r="B100" s="160" t="n">
        <v>33826234.0096446</v>
      </c>
      <c r="C100" s="160" t="n">
        <v>32649798.9239204</v>
      </c>
      <c r="D100" s="160" t="n">
        <v>112659799.947043</v>
      </c>
      <c r="E100" s="160" t="n">
        <v>117092390.003123</v>
      </c>
      <c r="F100" s="160" t="n">
        <v>0</v>
      </c>
      <c r="G100" s="160" t="n">
        <v>688023.644515619</v>
      </c>
      <c r="H100" s="160" t="n">
        <v>392699.37684917</v>
      </c>
      <c r="I100" s="160" t="n">
        <v>136731.52051337</v>
      </c>
    </row>
    <row r="101" customFormat="false" ht="12.8" hidden="false" customHeight="false" outlineLevel="0" collapsed="false">
      <c r="A101" s="160" t="n">
        <v>148</v>
      </c>
      <c r="B101" s="160" t="n">
        <v>38796920.8653032</v>
      </c>
      <c r="C101" s="160" t="n">
        <v>37631659.4305948</v>
      </c>
      <c r="D101" s="160" t="n">
        <v>129018294.246853</v>
      </c>
      <c r="E101" s="160" t="n">
        <v>116972569.854854</v>
      </c>
      <c r="F101" s="160" t="n">
        <v>19495428.3091423</v>
      </c>
      <c r="G101" s="160" t="n">
        <v>661109.139024171</v>
      </c>
      <c r="H101" s="160" t="n">
        <v>405624.16349843</v>
      </c>
      <c r="I101" s="160" t="n">
        <v>140754.47455121</v>
      </c>
    </row>
    <row r="102" customFormat="false" ht="12.8" hidden="false" customHeight="false" outlineLevel="0" collapsed="false">
      <c r="A102" s="160" t="n">
        <v>149</v>
      </c>
      <c r="B102" s="160" t="n">
        <v>33939222.7938692</v>
      </c>
      <c r="C102" s="160" t="n">
        <v>32791562.6672458</v>
      </c>
      <c r="D102" s="160" t="n">
        <v>113169968.844528</v>
      </c>
      <c r="E102" s="160" t="n">
        <v>117651486.075078</v>
      </c>
      <c r="F102" s="160" t="n">
        <v>0</v>
      </c>
      <c r="G102" s="160" t="n">
        <v>656898.421153351</v>
      </c>
      <c r="H102" s="160" t="n">
        <v>393135.49754642</v>
      </c>
      <c r="I102" s="160" t="n">
        <v>139466.01131948</v>
      </c>
    </row>
    <row r="103" customFormat="false" ht="12.8" hidden="false" customHeight="false" outlineLevel="0" collapsed="false">
      <c r="A103" s="160" t="n">
        <v>150</v>
      </c>
      <c r="B103" s="160" t="n">
        <v>39310251.0608488</v>
      </c>
      <c r="C103" s="160" t="n">
        <v>38111413.0467788</v>
      </c>
      <c r="D103" s="160" t="n">
        <v>130672007.80501</v>
      </c>
      <c r="E103" s="160" t="n">
        <v>118476307.988103</v>
      </c>
      <c r="F103" s="160" t="n">
        <v>19746051.3313505</v>
      </c>
      <c r="G103" s="160" t="n">
        <v>705974.63973478</v>
      </c>
      <c r="H103" s="160" t="n">
        <v>396578.83761772</v>
      </c>
      <c r="I103" s="160" t="n">
        <v>137549.33816782</v>
      </c>
    </row>
    <row r="104" customFormat="false" ht="12.8" hidden="false" customHeight="false" outlineLevel="0" collapsed="false">
      <c r="A104" s="160" t="n">
        <v>151</v>
      </c>
      <c r="B104" s="160" t="n">
        <v>34373233.4700357</v>
      </c>
      <c r="C104" s="160" t="n">
        <v>33207087.0139818</v>
      </c>
      <c r="D104" s="160" t="n">
        <v>114622782.199982</v>
      </c>
      <c r="E104" s="160" t="n">
        <v>119185929.385942</v>
      </c>
      <c r="F104" s="160" t="n">
        <v>0</v>
      </c>
      <c r="G104" s="160" t="n">
        <v>671043.516771291</v>
      </c>
      <c r="H104" s="160" t="n">
        <v>397714.75289677</v>
      </c>
      <c r="I104" s="160" t="n">
        <v>139125.98055116</v>
      </c>
    </row>
    <row r="105" customFormat="false" ht="12.8" hidden="false" customHeight="false" outlineLevel="0" collapsed="false">
      <c r="A105" s="160" t="n">
        <v>152</v>
      </c>
      <c r="B105" s="160" t="n">
        <v>39501952.4512421</v>
      </c>
      <c r="C105" s="160" t="n">
        <v>38316733.9630219</v>
      </c>
      <c r="D105" s="160" t="n">
        <v>131460536.151342</v>
      </c>
      <c r="E105" s="160" t="n">
        <v>119175951.616444</v>
      </c>
      <c r="F105" s="160" t="n">
        <v>19862658.6027406</v>
      </c>
      <c r="G105" s="160" t="n">
        <v>673181.012765121</v>
      </c>
      <c r="H105" s="160" t="n">
        <v>412013.84364884</v>
      </c>
      <c r="I105" s="160" t="n">
        <v>142890.90258027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K1" activeCellId="0" sqref="K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207</v>
      </c>
      <c r="C1" s="0" t="s">
        <v>252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208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19050004.7322574</v>
      </c>
      <c r="C23" s="0" t="n">
        <v>18459380.8142426</v>
      </c>
      <c r="D23" s="0" t="n">
        <v>60489047.3861119</v>
      </c>
      <c r="E23" s="0" t="n">
        <v>60858300.7350193</v>
      </c>
      <c r="F23" s="0" t="n">
        <v>10143050.1225032</v>
      </c>
      <c r="G23" s="0" t="n">
        <v>321999.682218485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16236319.7715488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314891.444239093</v>
      </c>
      <c r="H24" s="0" t="n">
        <v>201286.150601737</v>
      </c>
      <c r="I24" s="0" t="n">
        <v>90774.8361162301</v>
      </c>
    </row>
    <row r="25" customFormat="false" ht="12.8" hidden="false" customHeight="false" outlineLevel="0" collapsed="false">
      <c r="A25" s="0" t="n">
        <v>72</v>
      </c>
      <c r="B25" s="0" t="n">
        <v>19087619.6995245</v>
      </c>
      <c r="C25" s="0" t="n">
        <v>18510205.7895379</v>
      </c>
      <c r="D25" s="0" t="n">
        <v>61047224.9850483</v>
      </c>
      <c r="E25" s="0" t="n">
        <v>60417037.6261077</v>
      </c>
      <c r="F25" s="0" t="n">
        <v>10069506.2710179</v>
      </c>
      <c r="G25" s="0" t="n">
        <v>316459.069412343</v>
      </c>
      <c r="H25" s="0" t="n">
        <v>194686.45061772</v>
      </c>
      <c r="I25" s="0" t="n">
        <v>94669.1285092297</v>
      </c>
    </row>
    <row r="26" customFormat="false" ht="12.8" hidden="false" customHeight="false" outlineLevel="0" collapsed="false">
      <c r="A26" s="0" t="n">
        <v>73</v>
      </c>
      <c r="B26" s="0" t="n">
        <v>16789435.2698093</v>
      </c>
      <c r="C26" s="0" t="n">
        <v>16217859.026781</v>
      </c>
      <c r="D26" s="0" t="n">
        <v>53719477.6416542</v>
      </c>
      <c r="E26" s="0" t="n">
        <v>61415214.7624169</v>
      </c>
      <c r="F26" s="0" t="n">
        <v>0</v>
      </c>
      <c r="G26" s="0" t="n">
        <v>313051.077345519</v>
      </c>
      <c r="H26" s="0" t="n">
        <v>189025.305668459</v>
      </c>
      <c r="I26" s="0" t="n">
        <v>99285.5143060623</v>
      </c>
    </row>
    <row r="27" customFormat="false" ht="12.8" hidden="false" customHeight="false" outlineLevel="0" collapsed="false">
      <c r="A27" s="0" t="n">
        <v>74</v>
      </c>
      <c r="B27" s="0" t="n">
        <v>19763938.110754</v>
      </c>
      <c r="C27" s="0" t="n">
        <v>19139628.1074107</v>
      </c>
      <c r="D27" s="0" t="n">
        <v>63529901.0556374</v>
      </c>
      <c r="E27" s="0" t="n">
        <v>61981760.7378073</v>
      </c>
      <c r="F27" s="0" t="n">
        <v>10330293.4563012</v>
      </c>
      <c r="G27" s="0" t="n">
        <v>344582.825690905</v>
      </c>
      <c r="H27" s="0" t="n">
        <v>210878.645264104</v>
      </c>
      <c r="I27" s="0" t="n">
        <v>98355.0462688824</v>
      </c>
    </row>
    <row r="28" customFormat="false" ht="12.8" hidden="false" customHeight="false" outlineLevel="0" collapsed="false">
      <c r="A28" s="0" t="n">
        <v>75</v>
      </c>
      <c r="B28" s="0" t="n">
        <v>17331101.2093869</v>
      </c>
      <c r="C28" s="0" t="n">
        <v>16726475.0669368</v>
      </c>
      <c r="D28" s="0" t="n">
        <v>55768644.7976909</v>
      </c>
      <c r="E28" s="0" t="n">
        <v>62768778.5516935</v>
      </c>
      <c r="F28" s="0" t="n">
        <v>0</v>
      </c>
      <c r="G28" s="0" t="n">
        <v>332377.618541745</v>
      </c>
      <c r="H28" s="0" t="n">
        <v>199050.255836277</v>
      </c>
      <c r="I28" s="0" t="n">
        <v>104568.954388694</v>
      </c>
    </row>
    <row r="29" customFormat="false" ht="12.8" hidden="false" customHeight="false" outlineLevel="0" collapsed="false">
      <c r="A29" s="0" t="n">
        <v>76</v>
      </c>
      <c r="B29" s="0" t="n">
        <v>20434278.2537193</v>
      </c>
      <c r="C29" s="0" t="n">
        <v>19776067.1875315</v>
      </c>
      <c r="D29" s="0" t="n">
        <v>65952943.2763377</v>
      </c>
      <c r="E29" s="0" t="n">
        <v>63604758.3007174</v>
      </c>
      <c r="F29" s="0" t="n">
        <v>10600793.0501196</v>
      </c>
      <c r="G29" s="0" t="n">
        <v>369383.497930602</v>
      </c>
      <c r="H29" s="0" t="n">
        <v>216814.761504815</v>
      </c>
      <c r="I29" s="0" t="n">
        <v>102875.438217694</v>
      </c>
    </row>
    <row r="30" customFormat="false" ht="12.8" hidden="false" customHeight="false" outlineLevel="0" collapsed="false">
      <c r="A30" s="0" t="n">
        <v>77</v>
      </c>
      <c r="B30" s="0" t="n">
        <v>17748972.113681</v>
      </c>
      <c r="C30" s="0" t="n">
        <v>17122476.4171586</v>
      </c>
      <c r="D30" s="0" t="n">
        <v>57359553.0841919</v>
      </c>
      <c r="E30" s="0" t="n">
        <v>63812446.0250176</v>
      </c>
      <c r="F30" s="0" t="n">
        <v>0</v>
      </c>
      <c r="G30" s="0" t="n">
        <v>341878.882088836</v>
      </c>
      <c r="H30" s="0" t="n">
        <v>208281.261027134</v>
      </c>
      <c r="I30" s="0" t="n">
        <v>109050.790580654</v>
      </c>
    </row>
    <row r="31" customFormat="false" ht="12.8" hidden="false" customHeight="false" outlineLevel="0" collapsed="false">
      <c r="A31" s="0" t="n">
        <v>78</v>
      </c>
      <c r="B31" s="0" t="n">
        <v>20800003.3466193</v>
      </c>
      <c r="C31" s="0" t="n">
        <v>20159596.7363942</v>
      </c>
      <c r="D31" s="0" t="n">
        <v>67491886.5169011</v>
      </c>
      <c r="E31" s="0" t="n">
        <v>64507758.6544941</v>
      </c>
      <c r="F31" s="0" t="n">
        <v>10751293.1090824</v>
      </c>
      <c r="G31" s="0" t="n">
        <v>350293.234532951</v>
      </c>
      <c r="H31" s="0" t="n">
        <v>218627.991921268</v>
      </c>
      <c r="I31" s="0" t="n">
        <v>102121.976815555</v>
      </c>
    </row>
    <row r="32" customFormat="false" ht="12.8" hidden="false" customHeight="false" outlineLevel="0" collapsed="false">
      <c r="A32" s="0" t="n">
        <v>79</v>
      </c>
      <c r="B32" s="0" t="n">
        <v>18147878.411629</v>
      </c>
      <c r="C32" s="0" t="n">
        <v>17541215.9188078</v>
      </c>
      <c r="D32" s="0" t="n">
        <v>58992668.9245616</v>
      </c>
      <c r="E32" s="0" t="n">
        <v>65006446.0363534</v>
      </c>
      <c r="F32" s="0" t="n">
        <v>0</v>
      </c>
      <c r="G32" s="0" t="n">
        <v>317620.225392141</v>
      </c>
      <c r="H32" s="0" t="n">
        <v>213074.556670078</v>
      </c>
      <c r="I32" s="0" t="n">
        <v>108525.301084165</v>
      </c>
    </row>
    <row r="33" customFormat="false" ht="12.8" hidden="false" customHeight="false" outlineLevel="0" collapsed="false">
      <c r="A33" s="0" t="n">
        <v>80</v>
      </c>
      <c r="B33" s="0" t="n">
        <v>21444896.9053833</v>
      </c>
      <c r="C33" s="0" t="n">
        <v>20774715.0768233</v>
      </c>
      <c r="D33" s="0" t="n">
        <v>69750628.4974961</v>
      </c>
      <c r="E33" s="0" t="n">
        <v>66181785.2757875</v>
      </c>
      <c r="F33" s="0" t="n">
        <v>11030297.5459646</v>
      </c>
      <c r="G33" s="0" t="n">
        <v>373909.923141006</v>
      </c>
      <c r="H33" s="0" t="n">
        <v>224625.707098286</v>
      </c>
      <c r="I33" s="0" t="n">
        <v>102351.711886801</v>
      </c>
    </row>
    <row r="34" customFormat="false" ht="12.8" hidden="false" customHeight="false" outlineLevel="0" collapsed="false">
      <c r="A34" s="0" t="n">
        <v>81</v>
      </c>
      <c r="B34" s="0" t="n">
        <v>18693920.0081117</v>
      </c>
      <c r="C34" s="0" t="n">
        <v>18059747.8333624</v>
      </c>
      <c r="D34" s="0" t="n">
        <v>60902758.8001585</v>
      </c>
      <c r="E34" s="0" t="n">
        <v>66606168.9266246</v>
      </c>
      <c r="F34" s="0" t="n">
        <v>0</v>
      </c>
      <c r="G34" s="0" t="n">
        <v>345211.099546342</v>
      </c>
      <c r="H34" s="0" t="n">
        <v>213606.460380633</v>
      </c>
      <c r="I34" s="0" t="n">
        <v>107649.449746124</v>
      </c>
    </row>
    <row r="35" customFormat="false" ht="12.8" hidden="false" customHeight="false" outlineLevel="0" collapsed="false">
      <c r="A35" s="0" t="n">
        <v>82</v>
      </c>
      <c r="B35" s="0" t="n">
        <v>21707405.4696724</v>
      </c>
      <c r="C35" s="0" t="n">
        <v>21018654.2617902</v>
      </c>
      <c r="D35" s="0" t="n">
        <v>70765164.2436376</v>
      </c>
      <c r="E35" s="0" t="n">
        <v>66670554.2355412</v>
      </c>
      <c r="F35" s="0" t="n">
        <v>11111759.0392569</v>
      </c>
      <c r="G35" s="0" t="n">
        <v>381220.138945888</v>
      </c>
      <c r="H35" s="0" t="n">
        <v>234148.089371141</v>
      </c>
      <c r="I35" s="0" t="n">
        <v>104832.827950231</v>
      </c>
    </row>
    <row r="36" customFormat="false" ht="12.8" hidden="false" customHeight="false" outlineLevel="0" collapsed="false">
      <c r="A36" s="0" t="n">
        <v>83</v>
      </c>
      <c r="B36" s="0" t="n">
        <v>19033300.2184476</v>
      </c>
      <c r="C36" s="0" t="n">
        <v>18368114.5262204</v>
      </c>
      <c r="D36" s="0" t="n">
        <v>62121777.4217923</v>
      </c>
      <c r="E36" s="0" t="n">
        <v>67397057.3160287</v>
      </c>
      <c r="F36" s="0" t="n">
        <v>0</v>
      </c>
      <c r="G36" s="0" t="n">
        <v>354084.382062794</v>
      </c>
      <c r="H36" s="0" t="n">
        <v>233004.473441001</v>
      </c>
      <c r="I36" s="0" t="n">
        <v>111566.909604875</v>
      </c>
    </row>
    <row r="37" customFormat="false" ht="12.8" hidden="false" customHeight="false" outlineLevel="0" collapsed="false">
      <c r="A37" s="0" t="n">
        <v>84</v>
      </c>
      <c r="B37" s="0" t="n">
        <v>22361169.5984533</v>
      </c>
      <c r="C37" s="0" t="n">
        <v>21622769.5901523</v>
      </c>
      <c r="D37" s="0" t="n">
        <v>72934214.4688085</v>
      </c>
      <c r="E37" s="0" t="n">
        <v>68330660.8303267</v>
      </c>
      <c r="F37" s="0" t="n">
        <v>11388443.4717211</v>
      </c>
      <c r="G37" s="0" t="n">
        <v>417938.032652894</v>
      </c>
      <c r="H37" s="0" t="n">
        <v>246455.128553893</v>
      </c>
      <c r="I37" s="0" t="n">
        <v>105724.06727743</v>
      </c>
    </row>
    <row r="38" customFormat="false" ht="12.8" hidden="false" customHeight="false" outlineLevel="0" collapsed="false">
      <c r="A38" s="0" t="n">
        <v>85</v>
      </c>
      <c r="B38" s="0" t="n">
        <v>19499246.0779307</v>
      </c>
      <c r="C38" s="0" t="n">
        <v>18811566.9918929</v>
      </c>
      <c r="D38" s="0" t="n">
        <v>63767957.5903735</v>
      </c>
      <c r="E38" s="0" t="n">
        <v>68788704.623528</v>
      </c>
      <c r="F38" s="0" t="n">
        <v>0</v>
      </c>
      <c r="G38" s="0" t="n">
        <v>375153.78939986</v>
      </c>
      <c r="H38" s="0" t="n">
        <v>236962.368213072</v>
      </c>
      <c r="I38" s="0" t="n">
        <v>107947.040607065</v>
      </c>
    </row>
    <row r="39" customFormat="false" ht="12.8" hidden="false" customHeight="false" outlineLevel="0" collapsed="false">
      <c r="A39" s="0" t="n">
        <v>86</v>
      </c>
      <c r="B39" s="0" t="n">
        <v>22902439.1115082</v>
      </c>
      <c r="C39" s="0" t="n">
        <v>22160923.1766649</v>
      </c>
      <c r="D39" s="0" t="n">
        <v>74901990.612772</v>
      </c>
      <c r="E39" s="0" t="n">
        <v>69809221.9682698</v>
      </c>
      <c r="F39" s="0" t="n">
        <v>11634870.328045</v>
      </c>
      <c r="G39" s="0" t="n">
        <v>413522.54652296</v>
      </c>
      <c r="H39" s="0" t="n">
        <v>253633.812673569</v>
      </c>
      <c r="I39" s="0" t="n">
        <v>106227.965209711</v>
      </c>
    </row>
    <row r="40" customFormat="false" ht="12.8" hidden="false" customHeight="false" outlineLevel="0" collapsed="false">
      <c r="A40" s="0" t="n">
        <v>87</v>
      </c>
      <c r="B40" s="0" t="n">
        <v>19941544.6458231</v>
      </c>
      <c r="C40" s="0" t="n">
        <v>19210571.5982986</v>
      </c>
      <c r="D40" s="0" t="n">
        <v>65280351.435893</v>
      </c>
      <c r="E40" s="0" t="n">
        <v>70054819.9910488</v>
      </c>
      <c r="F40" s="0" t="n">
        <v>0</v>
      </c>
      <c r="G40" s="0" t="n">
        <v>402861.231455218</v>
      </c>
      <c r="H40" s="0" t="n">
        <v>251229.645898685</v>
      </c>
      <c r="I40" s="0" t="n">
        <v>109831.671672277</v>
      </c>
    </row>
    <row r="41" customFormat="false" ht="12.8" hidden="false" customHeight="false" outlineLevel="0" collapsed="false">
      <c r="A41" s="0" t="n">
        <v>88</v>
      </c>
      <c r="B41" s="0" t="n">
        <v>23099091.8931264</v>
      </c>
      <c r="C41" s="0" t="n">
        <v>22315119.3222455</v>
      </c>
      <c r="D41" s="0" t="n">
        <v>75535439.5946911</v>
      </c>
      <c r="E41" s="0" t="n">
        <v>70207984.6528606</v>
      </c>
      <c r="F41" s="0" t="n">
        <v>11701330.7754768</v>
      </c>
      <c r="G41" s="0" t="n">
        <v>442667.54770944</v>
      </c>
      <c r="H41" s="0" t="n">
        <v>265243.328109993</v>
      </c>
      <c r="I41" s="0" t="n">
        <v>108659.564373599</v>
      </c>
    </row>
    <row r="42" customFormat="false" ht="12.8" hidden="false" customHeight="false" outlineLevel="0" collapsed="false">
      <c r="A42" s="0" t="n">
        <v>89</v>
      </c>
      <c r="B42" s="0" t="n">
        <v>20203079.054946</v>
      </c>
      <c r="C42" s="0" t="n">
        <v>19450545.0100795</v>
      </c>
      <c r="D42" s="0" t="n">
        <v>66170110.7190658</v>
      </c>
      <c r="E42" s="0" t="n">
        <v>70754999.6818329</v>
      </c>
      <c r="F42" s="0" t="n">
        <v>0</v>
      </c>
      <c r="G42" s="0" t="n">
        <v>412004.770570882</v>
      </c>
      <c r="H42" s="0" t="n">
        <v>262287.80951428</v>
      </c>
      <c r="I42" s="0" t="n">
        <v>111773.521116149</v>
      </c>
    </row>
    <row r="43" customFormat="false" ht="12.8" hidden="false" customHeight="false" outlineLevel="0" collapsed="false">
      <c r="A43" s="0" t="n">
        <v>90</v>
      </c>
      <c r="B43" s="0" t="n">
        <v>23505070.0405014</v>
      </c>
      <c r="C43" s="0" t="n">
        <v>22699330.7500819</v>
      </c>
      <c r="D43" s="0" t="n">
        <v>76914382.5843731</v>
      </c>
      <c r="E43" s="0" t="n">
        <v>71243008.5715101</v>
      </c>
      <c r="F43" s="0" t="n">
        <v>11873834.7619183</v>
      </c>
      <c r="G43" s="0" t="n">
        <v>451398.965045036</v>
      </c>
      <c r="H43" s="0" t="n">
        <v>276044.88667572</v>
      </c>
      <c r="I43" s="0" t="n">
        <v>111850.626712563</v>
      </c>
    </row>
    <row r="44" customFormat="false" ht="12.8" hidden="false" customHeight="false" outlineLevel="0" collapsed="false">
      <c r="A44" s="0" t="n">
        <v>91</v>
      </c>
      <c r="B44" s="0" t="n">
        <v>20639446.2070504</v>
      </c>
      <c r="C44" s="0" t="n">
        <v>19870667.9284713</v>
      </c>
      <c r="D44" s="0" t="n">
        <v>67698975.9150914</v>
      </c>
      <c r="E44" s="0" t="n">
        <v>72052032.9188914</v>
      </c>
      <c r="F44" s="0" t="n">
        <v>0</v>
      </c>
      <c r="G44" s="0" t="n">
        <v>418686.971799149</v>
      </c>
      <c r="H44" s="0" t="n">
        <v>269999.952483031</v>
      </c>
      <c r="I44" s="0" t="n">
        <v>114416.220424164</v>
      </c>
    </row>
    <row r="45" customFormat="false" ht="12.8" hidden="false" customHeight="false" outlineLevel="0" collapsed="false">
      <c r="A45" s="0" t="n">
        <v>92</v>
      </c>
      <c r="B45" s="0" t="n">
        <v>24124219.83658</v>
      </c>
      <c r="C45" s="0" t="n">
        <v>23302048.1515969</v>
      </c>
      <c r="D45" s="0" t="n">
        <v>79012777.6974783</v>
      </c>
      <c r="E45" s="0" t="n">
        <v>72976454.338662</v>
      </c>
      <c r="F45" s="0" t="n">
        <v>12162742.389777</v>
      </c>
      <c r="G45" s="0" t="n">
        <v>466589.932421533</v>
      </c>
      <c r="H45" s="0" t="n">
        <v>279446.023756511</v>
      </c>
      <c r="I45" s="0" t="n">
        <v>108765.326864326</v>
      </c>
    </row>
    <row r="46" customFormat="false" ht="12.8" hidden="false" customHeight="false" outlineLevel="0" collapsed="false">
      <c r="A46" s="0" t="n">
        <v>93</v>
      </c>
      <c r="B46" s="0" t="n">
        <v>21163548.6313966</v>
      </c>
      <c r="C46" s="0" t="n">
        <v>20350437.7249305</v>
      </c>
      <c r="D46" s="0" t="n">
        <v>69392092.3307838</v>
      </c>
      <c r="E46" s="0" t="n">
        <v>73640702.5509067</v>
      </c>
      <c r="F46" s="0" t="n">
        <v>0</v>
      </c>
      <c r="G46" s="0" t="n">
        <v>457671.357534206</v>
      </c>
      <c r="H46" s="0" t="n">
        <v>277419.59754441</v>
      </c>
      <c r="I46" s="0" t="n">
        <v>111457.073410749</v>
      </c>
    </row>
    <row r="47" customFormat="false" ht="12.8" hidden="false" customHeight="false" outlineLevel="0" collapsed="false">
      <c r="A47" s="0" t="n">
        <v>94</v>
      </c>
      <c r="B47" s="0" t="n">
        <v>24628204.7684628</v>
      </c>
      <c r="C47" s="0" t="n">
        <v>23765617.2213412</v>
      </c>
      <c r="D47" s="0" t="n">
        <v>80660814.1585084</v>
      </c>
      <c r="E47" s="0" t="n">
        <v>74317799.1801445</v>
      </c>
      <c r="F47" s="0" t="n">
        <v>12386299.8633574</v>
      </c>
      <c r="G47" s="0" t="n">
        <v>494144.035280861</v>
      </c>
      <c r="H47" s="0" t="n">
        <v>290588.66266578</v>
      </c>
      <c r="I47" s="0" t="n">
        <v>111221.213107061</v>
      </c>
    </row>
    <row r="48" customFormat="false" ht="12.8" hidden="false" customHeight="false" outlineLevel="0" collapsed="false">
      <c r="A48" s="0" t="n">
        <v>95</v>
      </c>
      <c r="B48" s="0" t="n">
        <v>21679415.3167294</v>
      </c>
      <c r="C48" s="0" t="n">
        <v>20819284.9477419</v>
      </c>
      <c r="D48" s="0" t="n">
        <v>71062884.3653006</v>
      </c>
      <c r="E48" s="0" t="n">
        <v>75240771.1972188</v>
      </c>
      <c r="F48" s="0" t="n">
        <v>0</v>
      </c>
      <c r="G48" s="0" t="n">
        <v>492736.974552289</v>
      </c>
      <c r="H48" s="0" t="n">
        <v>288946.984317169</v>
      </c>
      <c r="I48" s="0" t="n">
        <v>112066.300168624</v>
      </c>
    </row>
    <row r="49" customFormat="false" ht="12.8" hidden="false" customHeight="false" outlineLevel="0" collapsed="false">
      <c r="A49" s="0" t="n">
        <v>96</v>
      </c>
      <c r="B49" s="0" t="n">
        <v>25350433.9859398</v>
      </c>
      <c r="C49" s="0" t="n">
        <v>24465582.9420268</v>
      </c>
      <c r="D49" s="0" t="n">
        <v>83082194.3127702</v>
      </c>
      <c r="E49" s="0" t="n">
        <v>76435808.3515675</v>
      </c>
      <c r="F49" s="0" t="n">
        <v>12739301.3919279</v>
      </c>
      <c r="G49" s="0" t="n">
        <v>522043.089520111</v>
      </c>
      <c r="H49" s="0" t="n">
        <v>287420.137914211</v>
      </c>
      <c r="I49" s="0" t="n">
        <v>107696.880683892</v>
      </c>
    </row>
    <row r="50" customFormat="false" ht="12.8" hidden="false" customHeight="false" outlineLevel="0" collapsed="false">
      <c r="A50" s="0" t="n">
        <v>97</v>
      </c>
      <c r="B50" s="0" t="n">
        <v>22030408.1703671</v>
      </c>
      <c r="C50" s="0" t="n">
        <v>21216927.2966327</v>
      </c>
      <c r="D50" s="0" t="n">
        <v>72446531.1197264</v>
      </c>
      <c r="E50" s="0" t="n">
        <v>76567179.0026214</v>
      </c>
      <c r="F50" s="0" t="n">
        <v>0</v>
      </c>
      <c r="G50" s="0" t="n">
        <v>438167.364835545</v>
      </c>
      <c r="H50" s="0" t="n">
        <v>295984.245509874</v>
      </c>
      <c r="I50" s="0" t="n">
        <v>113327.519127134</v>
      </c>
    </row>
    <row r="51" customFormat="false" ht="12.8" hidden="false" customHeight="false" outlineLevel="0" collapsed="false">
      <c r="A51" s="0" t="n">
        <v>98</v>
      </c>
      <c r="B51" s="0" t="n">
        <v>25604018.901345</v>
      </c>
      <c r="C51" s="0" t="n">
        <v>24743586.404135</v>
      </c>
      <c r="D51" s="0" t="n">
        <v>84045357.9080914</v>
      </c>
      <c r="E51" s="0" t="n">
        <v>77203578.0482394</v>
      </c>
      <c r="F51" s="0" t="n">
        <v>12867263.0080399</v>
      </c>
      <c r="G51" s="0" t="n">
        <v>478552.635242531</v>
      </c>
      <c r="H51" s="0" t="n">
        <v>302225.615724749</v>
      </c>
      <c r="I51" s="0" t="n">
        <v>113791.780346702</v>
      </c>
    </row>
    <row r="52" customFormat="false" ht="12.8" hidden="false" customHeight="false" outlineLevel="0" collapsed="false">
      <c r="A52" s="0" t="n">
        <v>99</v>
      </c>
      <c r="B52" s="0" t="n">
        <v>22572167.1056008</v>
      </c>
      <c r="C52" s="0" t="n">
        <v>21719323.0687752</v>
      </c>
      <c r="D52" s="0" t="n">
        <v>74221242.3972254</v>
      </c>
      <c r="E52" s="0" t="n">
        <v>78287476.5927756</v>
      </c>
      <c r="F52" s="0" t="n">
        <v>0</v>
      </c>
      <c r="G52" s="0" t="n">
        <v>476518.860514586</v>
      </c>
      <c r="H52" s="0" t="n">
        <v>296769.204048316</v>
      </c>
      <c r="I52" s="0" t="n">
        <v>113651.388946672</v>
      </c>
    </row>
    <row r="53" customFormat="false" ht="12.8" hidden="false" customHeight="false" outlineLevel="0" collapsed="false">
      <c r="A53" s="0" t="n">
        <v>100</v>
      </c>
      <c r="B53" s="0" t="n">
        <v>25965954.9712459</v>
      </c>
      <c r="C53" s="0" t="n">
        <v>25080007.8692752</v>
      </c>
      <c r="D53" s="0" t="n">
        <v>85283889.6369258</v>
      </c>
      <c r="E53" s="0" t="n">
        <v>78265443.8313411</v>
      </c>
      <c r="F53" s="0" t="n">
        <v>13044240.6385569</v>
      </c>
      <c r="G53" s="0" t="n">
        <v>489364.091797143</v>
      </c>
      <c r="H53" s="0" t="n">
        <v>314371.129482903</v>
      </c>
      <c r="I53" s="0" t="n">
        <v>117445.543843682</v>
      </c>
    </row>
    <row r="54" customFormat="false" ht="12.8" hidden="false" customHeight="false" outlineLevel="0" collapsed="false">
      <c r="A54" s="0" t="n">
        <v>101</v>
      </c>
      <c r="B54" s="0" t="n">
        <v>22681844.9282379</v>
      </c>
      <c r="C54" s="0" t="n">
        <v>21802898.3084246</v>
      </c>
      <c r="D54" s="0" t="n">
        <v>74611510.9925382</v>
      </c>
      <c r="E54" s="0" t="n">
        <v>78552148.3450129</v>
      </c>
      <c r="F54" s="0" t="n">
        <v>0</v>
      </c>
      <c r="G54" s="0" t="n">
        <v>488138.108965517</v>
      </c>
      <c r="H54" s="0" t="n">
        <v>306915.774317164</v>
      </c>
      <c r="I54" s="0" t="n">
        <v>119846.766472356</v>
      </c>
    </row>
    <row r="55" customFormat="false" ht="12.8" hidden="false" customHeight="false" outlineLevel="0" collapsed="false">
      <c r="A55" s="0" t="n">
        <v>102</v>
      </c>
      <c r="B55" s="0" t="n">
        <v>26217277.956712</v>
      </c>
      <c r="C55" s="0" t="n">
        <v>25277301.5684373</v>
      </c>
      <c r="D55" s="0" t="n">
        <v>86020674.7258975</v>
      </c>
      <c r="E55" s="0" t="n">
        <v>78830869.7527032</v>
      </c>
      <c r="F55" s="0" t="n">
        <v>13138478.2921172</v>
      </c>
      <c r="G55" s="0" t="n">
        <v>540213.649378857</v>
      </c>
      <c r="H55" s="0" t="n">
        <v>316439.288534541</v>
      </c>
      <c r="I55" s="0" t="n">
        <v>119033.500516076</v>
      </c>
    </row>
    <row r="56" customFormat="false" ht="12.8" hidden="false" customHeight="false" outlineLevel="0" collapsed="false">
      <c r="A56" s="0" t="n">
        <v>103</v>
      </c>
      <c r="B56" s="0" t="n">
        <v>22988081.624677</v>
      </c>
      <c r="C56" s="0" t="n">
        <v>22100750.9555183</v>
      </c>
      <c r="D56" s="0" t="n">
        <v>75706061.9157116</v>
      </c>
      <c r="E56" s="0" t="n">
        <v>79582886.3319345</v>
      </c>
      <c r="F56" s="0" t="n">
        <v>0</v>
      </c>
      <c r="G56" s="0" t="n">
        <v>493298.943275848</v>
      </c>
      <c r="H56" s="0" t="n">
        <v>309526.552184639</v>
      </c>
      <c r="I56" s="0" t="n">
        <v>120721.676711694</v>
      </c>
    </row>
    <row r="57" customFormat="false" ht="12.8" hidden="false" customHeight="false" outlineLevel="0" collapsed="false">
      <c r="A57" s="0" t="n">
        <v>104</v>
      </c>
      <c r="B57" s="0" t="n">
        <v>26757890.2713672</v>
      </c>
      <c r="C57" s="0" t="n">
        <v>25830105.7963736</v>
      </c>
      <c r="D57" s="0" t="n">
        <v>87951244.7848765</v>
      </c>
      <c r="E57" s="0" t="n">
        <v>80527500.423562</v>
      </c>
      <c r="F57" s="0" t="n">
        <v>13421250.0705937</v>
      </c>
      <c r="G57" s="0" t="n">
        <v>541278.394912785</v>
      </c>
      <c r="H57" s="0" t="n">
        <v>305841.338716727</v>
      </c>
      <c r="I57" s="0" t="n">
        <v>115235.344805807</v>
      </c>
    </row>
    <row r="58" customFormat="false" ht="12.8" hidden="false" customHeight="false" outlineLevel="0" collapsed="false">
      <c r="A58" s="0" t="n">
        <v>105</v>
      </c>
      <c r="B58" s="0" t="n">
        <v>23378764.2975434</v>
      </c>
      <c r="C58" s="0" t="n">
        <v>22433548.9699975</v>
      </c>
      <c r="D58" s="0" t="n">
        <v>76853104.5647287</v>
      </c>
      <c r="E58" s="0" t="n">
        <v>80691759.6776642</v>
      </c>
      <c r="F58" s="0" t="n">
        <v>0</v>
      </c>
      <c r="G58" s="0" t="n">
        <v>567603.356402782</v>
      </c>
      <c r="H58" s="0" t="n">
        <v>297805.369958334</v>
      </c>
      <c r="I58" s="0" t="n">
        <v>114009.430264047</v>
      </c>
    </row>
    <row r="59" customFormat="false" ht="12.8" hidden="false" customHeight="false" outlineLevel="0" collapsed="false">
      <c r="A59" s="0" t="n">
        <v>106</v>
      </c>
      <c r="B59" s="0" t="n">
        <v>26939365.9512595</v>
      </c>
      <c r="C59" s="0" t="n">
        <v>25995984.339777</v>
      </c>
      <c r="D59" s="0" t="n">
        <v>88542450.4708063</v>
      </c>
      <c r="E59" s="0" t="n">
        <v>80974817.0384374</v>
      </c>
      <c r="F59" s="0" t="n">
        <v>13495802.8397396</v>
      </c>
      <c r="G59" s="0" t="n">
        <v>545051.165516095</v>
      </c>
      <c r="H59" s="0" t="n">
        <v>315427.760829104</v>
      </c>
      <c r="I59" s="0" t="n">
        <v>118432.407339094</v>
      </c>
    </row>
    <row r="60" customFormat="false" ht="12.8" hidden="false" customHeight="false" outlineLevel="0" collapsed="false">
      <c r="A60" s="0" t="n">
        <v>107</v>
      </c>
      <c r="B60" s="0" t="n">
        <v>23309900.7827391</v>
      </c>
      <c r="C60" s="0" t="n">
        <v>22376892.5799425</v>
      </c>
      <c r="D60" s="0" t="n">
        <v>76688416.7532466</v>
      </c>
      <c r="E60" s="0" t="n">
        <v>80538160.5133969</v>
      </c>
      <c r="F60" s="0" t="n">
        <v>0</v>
      </c>
      <c r="G60" s="0" t="n">
        <v>535196.236147398</v>
      </c>
      <c r="H60" s="0" t="n">
        <v>313513.584310848</v>
      </c>
      <c r="I60" s="0" t="n">
        <v>120426.260483251</v>
      </c>
    </row>
    <row r="61" customFormat="false" ht="12.8" hidden="false" customHeight="false" outlineLevel="0" collapsed="false">
      <c r="A61" s="0" t="n">
        <v>108</v>
      </c>
      <c r="B61" s="0" t="n">
        <v>26928031.6691465</v>
      </c>
      <c r="C61" s="0" t="n">
        <v>25953427.1650085</v>
      </c>
      <c r="D61" s="0" t="n">
        <v>88442584.806192</v>
      </c>
      <c r="E61" s="0" t="n">
        <v>80815805.3879038</v>
      </c>
      <c r="F61" s="0" t="n">
        <v>13469300.897984</v>
      </c>
      <c r="G61" s="0" t="n">
        <v>556404.164627305</v>
      </c>
      <c r="H61" s="0" t="n">
        <v>331161.493929589</v>
      </c>
      <c r="I61" s="0" t="n">
        <v>124341.207973037</v>
      </c>
    </row>
    <row r="62" customFormat="false" ht="12.8" hidden="false" customHeight="false" outlineLevel="0" collapsed="false">
      <c r="A62" s="0" t="n">
        <v>109</v>
      </c>
      <c r="B62" s="0" t="n">
        <v>23583757.8304243</v>
      </c>
      <c r="C62" s="0" t="n">
        <v>22585851.1922259</v>
      </c>
      <c r="D62" s="0" t="n">
        <v>77426462.6028475</v>
      </c>
      <c r="E62" s="0" t="n">
        <v>81202934.5677638</v>
      </c>
      <c r="F62" s="0" t="n">
        <v>0</v>
      </c>
      <c r="G62" s="0" t="n">
        <v>589337.073698304</v>
      </c>
      <c r="H62" s="0" t="n">
        <v>321557.397307348</v>
      </c>
      <c r="I62" s="0" t="n">
        <v>124303.09598957</v>
      </c>
    </row>
    <row r="63" customFormat="false" ht="12.8" hidden="false" customHeight="false" outlineLevel="0" collapsed="false">
      <c r="A63" s="0" t="n">
        <v>110</v>
      </c>
      <c r="B63" s="0" t="n">
        <v>27321936.7974389</v>
      </c>
      <c r="C63" s="0" t="n">
        <v>26306175.4867217</v>
      </c>
      <c r="D63" s="0" t="n">
        <v>89641656.3623928</v>
      </c>
      <c r="E63" s="0" t="n">
        <v>81931576.7852151</v>
      </c>
      <c r="F63" s="0" t="n">
        <v>13655262.7975359</v>
      </c>
      <c r="G63" s="0" t="n">
        <v>601513.4703031</v>
      </c>
      <c r="H63" s="0" t="n">
        <v>327593.599597477</v>
      </c>
      <c r="I63" s="0" t="n">
        <v>123791.772595122</v>
      </c>
    </row>
    <row r="64" customFormat="false" ht="12.8" hidden="false" customHeight="false" outlineLevel="0" collapsed="false">
      <c r="A64" s="0" t="n">
        <v>111</v>
      </c>
      <c r="B64" s="0" t="n">
        <v>23746788.3512174</v>
      </c>
      <c r="C64" s="0" t="n">
        <v>22789284.4237561</v>
      </c>
      <c r="D64" s="0" t="n">
        <v>78131535.1178653</v>
      </c>
      <c r="E64" s="0" t="n">
        <v>81974260.0592365</v>
      </c>
      <c r="F64" s="0" t="n">
        <v>0</v>
      </c>
      <c r="G64" s="0" t="n">
        <v>541033.683390788</v>
      </c>
      <c r="H64" s="0" t="n">
        <v>328677.918425528</v>
      </c>
      <c r="I64" s="0" t="n">
        <v>125417.608064251</v>
      </c>
    </row>
    <row r="65" customFormat="false" ht="12.8" hidden="false" customHeight="false" outlineLevel="0" collapsed="false">
      <c r="A65" s="0" t="n">
        <v>112</v>
      </c>
      <c r="B65" s="0" t="n">
        <v>27225894.2308155</v>
      </c>
      <c r="C65" s="0" t="n">
        <v>26258100.4961824</v>
      </c>
      <c r="D65" s="0" t="n">
        <v>89527250.8364565</v>
      </c>
      <c r="E65" s="0" t="n">
        <v>81768722.8759224</v>
      </c>
      <c r="F65" s="0" t="n">
        <v>13628120.4793204</v>
      </c>
      <c r="G65" s="0" t="n">
        <v>546995.041194862</v>
      </c>
      <c r="H65" s="0" t="n">
        <v>332764.681180719</v>
      </c>
      <c r="I65" s="0" t="n">
        <v>125762.874653602</v>
      </c>
    </row>
    <row r="66" customFormat="false" ht="12.8" hidden="false" customHeight="false" outlineLevel="0" collapsed="false">
      <c r="A66" s="0" t="n">
        <v>113</v>
      </c>
      <c r="B66" s="0" t="n">
        <v>23775547.073058</v>
      </c>
      <c r="C66" s="0" t="n">
        <v>22797096.9887814</v>
      </c>
      <c r="D66" s="0" t="n">
        <v>78212983.8831777</v>
      </c>
      <c r="E66" s="0" t="n">
        <v>81987842.9834477</v>
      </c>
      <c r="F66" s="0" t="n">
        <v>0</v>
      </c>
      <c r="G66" s="0" t="n">
        <v>554114.523360562</v>
      </c>
      <c r="H66" s="0" t="n">
        <v>333910.361890115</v>
      </c>
      <c r="I66" s="0" t="n">
        <v>129178.855751337</v>
      </c>
    </row>
    <row r="67" customFormat="false" ht="12.8" hidden="false" customHeight="false" outlineLevel="0" collapsed="false">
      <c r="A67" s="0" t="n">
        <v>114</v>
      </c>
      <c r="B67" s="0" t="n">
        <v>27368495.5693554</v>
      </c>
      <c r="C67" s="0" t="n">
        <v>26401678.2185484</v>
      </c>
      <c r="D67" s="0" t="n">
        <v>90046749.7829627</v>
      </c>
      <c r="E67" s="0" t="n">
        <v>82177677.392472</v>
      </c>
      <c r="F67" s="0" t="n">
        <v>13696279.565412</v>
      </c>
      <c r="G67" s="0" t="n">
        <v>543451.344591181</v>
      </c>
      <c r="H67" s="0" t="n">
        <v>333719.577333453</v>
      </c>
      <c r="I67" s="0" t="n">
        <v>128066.326974809</v>
      </c>
    </row>
    <row r="68" customFormat="false" ht="12.8" hidden="false" customHeight="false" outlineLevel="0" collapsed="false">
      <c r="A68" s="0" t="n">
        <v>115</v>
      </c>
      <c r="B68" s="0" t="n">
        <v>23919071.5849911</v>
      </c>
      <c r="C68" s="0" t="n">
        <v>22953005.3132285</v>
      </c>
      <c r="D68" s="0" t="n">
        <v>78794242.8169209</v>
      </c>
      <c r="E68" s="0" t="n">
        <v>82550366.7113588</v>
      </c>
      <c r="F68" s="0" t="n">
        <v>0</v>
      </c>
      <c r="G68" s="0" t="n">
        <v>554070.947863076</v>
      </c>
      <c r="H68" s="0" t="n">
        <v>323748.184055558</v>
      </c>
      <c r="I68" s="0" t="n">
        <v>126067.342634315</v>
      </c>
    </row>
    <row r="69" customFormat="false" ht="12.8" hidden="false" customHeight="false" outlineLevel="0" collapsed="false">
      <c r="A69" s="0" t="n">
        <v>116</v>
      </c>
      <c r="B69" s="0" t="n">
        <v>27540169.7263381</v>
      </c>
      <c r="C69" s="0" t="n">
        <v>26589608.7212936</v>
      </c>
      <c r="D69" s="0" t="n">
        <v>90783527.8564433</v>
      </c>
      <c r="E69" s="0" t="n">
        <v>82829598.9476464</v>
      </c>
      <c r="F69" s="0" t="n">
        <v>13804933.1579411</v>
      </c>
      <c r="G69" s="0" t="n">
        <v>529830.563805831</v>
      </c>
      <c r="H69" s="0" t="n">
        <v>330488.747733221</v>
      </c>
      <c r="I69" s="0" t="n">
        <v>128916.705007788</v>
      </c>
    </row>
    <row r="70" customFormat="false" ht="12.8" hidden="false" customHeight="false" outlineLevel="0" collapsed="false">
      <c r="A70" s="0" t="n">
        <v>117</v>
      </c>
      <c r="B70" s="0" t="n">
        <v>24030272.9447231</v>
      </c>
      <c r="C70" s="0" t="n">
        <v>23058100.1183023</v>
      </c>
      <c r="D70" s="0" t="n">
        <v>79199874.7294904</v>
      </c>
      <c r="E70" s="0" t="n">
        <v>82879847.9602497</v>
      </c>
      <c r="F70" s="0" t="n">
        <v>0</v>
      </c>
      <c r="G70" s="0" t="n">
        <v>552219.309108019</v>
      </c>
      <c r="H70" s="0" t="n">
        <v>330108.539122024</v>
      </c>
      <c r="I70" s="0" t="n">
        <v>128349.968843876</v>
      </c>
    </row>
    <row r="71" customFormat="false" ht="12.8" hidden="false" customHeight="false" outlineLevel="0" collapsed="false">
      <c r="A71" s="0" t="n">
        <v>118</v>
      </c>
      <c r="B71" s="0" t="n">
        <v>27758047.4512735</v>
      </c>
      <c r="C71" s="0" t="n">
        <v>26763186.3321513</v>
      </c>
      <c r="D71" s="0" t="n">
        <v>91345375.1922544</v>
      </c>
      <c r="E71" s="0" t="n">
        <v>83239968.069844</v>
      </c>
      <c r="F71" s="0" t="n">
        <v>13873328.0116407</v>
      </c>
      <c r="G71" s="0" t="n">
        <v>575010.641284338</v>
      </c>
      <c r="H71" s="0" t="n">
        <v>332483.709371696</v>
      </c>
      <c r="I71" s="0" t="n">
        <v>124809.669237435</v>
      </c>
    </row>
    <row r="72" customFormat="false" ht="12.8" hidden="false" customHeight="false" outlineLevel="0" collapsed="false">
      <c r="A72" s="0" t="n">
        <v>119</v>
      </c>
      <c r="B72" s="0" t="n">
        <v>24357215.4284007</v>
      </c>
      <c r="C72" s="0" t="n">
        <v>23373977.2911225</v>
      </c>
      <c r="D72" s="0" t="n">
        <v>80274237.0414186</v>
      </c>
      <c r="E72" s="0" t="n">
        <v>83957133.0690176</v>
      </c>
      <c r="F72" s="0" t="n">
        <v>0</v>
      </c>
      <c r="G72" s="0" t="n">
        <v>565342.09698372</v>
      </c>
      <c r="H72" s="0" t="n">
        <v>328527.669498343</v>
      </c>
      <c r="I72" s="0" t="n">
        <v>127669.101137321</v>
      </c>
    </row>
    <row r="73" customFormat="false" ht="12.8" hidden="false" customHeight="false" outlineLevel="0" collapsed="false">
      <c r="A73" s="0" t="n">
        <v>120</v>
      </c>
      <c r="B73" s="0" t="n">
        <v>28101942.8462776</v>
      </c>
      <c r="C73" s="0" t="n">
        <v>27103623.2644734</v>
      </c>
      <c r="D73" s="0" t="n">
        <v>92551376.0256863</v>
      </c>
      <c r="E73" s="0" t="n">
        <v>84277324.0356811</v>
      </c>
      <c r="F73" s="0" t="n">
        <v>14046220.6726135</v>
      </c>
      <c r="G73" s="0" t="n">
        <v>578230.624540156</v>
      </c>
      <c r="H73" s="0" t="n">
        <v>332094.700163413</v>
      </c>
      <c r="I73" s="0" t="n">
        <v>125706.081572425</v>
      </c>
    </row>
    <row r="74" customFormat="false" ht="12.8" hidden="false" customHeight="false" outlineLevel="0" collapsed="false">
      <c r="A74" s="0" t="n">
        <v>121</v>
      </c>
      <c r="B74" s="0" t="n">
        <v>24384339.5448112</v>
      </c>
      <c r="C74" s="0" t="n">
        <v>23369442.4063748</v>
      </c>
      <c r="D74" s="0" t="n">
        <v>80249821.5048903</v>
      </c>
      <c r="E74" s="0" t="n">
        <v>83960147.588445</v>
      </c>
      <c r="F74" s="0" t="n">
        <v>0</v>
      </c>
      <c r="G74" s="0" t="n">
        <v>596182.31462989</v>
      </c>
      <c r="H74" s="0" t="n">
        <v>330467.484904926</v>
      </c>
      <c r="I74" s="0" t="n">
        <v>126067.627002325</v>
      </c>
    </row>
    <row r="75" customFormat="false" ht="12.8" hidden="false" customHeight="false" outlineLevel="0" collapsed="false">
      <c r="A75" s="0" t="n">
        <v>122</v>
      </c>
      <c r="B75" s="0" t="n">
        <v>28282625.8222703</v>
      </c>
      <c r="C75" s="0" t="n">
        <v>27312833.0175112</v>
      </c>
      <c r="D75" s="0" t="n">
        <v>93266812.4875973</v>
      </c>
      <c r="E75" s="0" t="n">
        <v>84969490.215149</v>
      </c>
      <c r="F75" s="0" t="n">
        <v>14161581.7025248</v>
      </c>
      <c r="G75" s="0" t="n">
        <v>549401.86749549</v>
      </c>
      <c r="H75" s="0" t="n">
        <v>333689.192831379</v>
      </c>
      <c r="I75" s="0" t="n">
        <v>123859.634903127</v>
      </c>
    </row>
    <row r="76" customFormat="false" ht="12.8" hidden="false" customHeight="false" outlineLevel="0" collapsed="false">
      <c r="A76" s="0" t="n">
        <v>123</v>
      </c>
      <c r="B76" s="0" t="n">
        <v>24676476.0795508</v>
      </c>
      <c r="C76" s="0" t="n">
        <v>23725446.6372758</v>
      </c>
      <c r="D76" s="0" t="n">
        <v>81515950.2667993</v>
      </c>
      <c r="E76" s="0" t="n">
        <v>85200857.7997907</v>
      </c>
      <c r="F76" s="0" t="n">
        <v>0</v>
      </c>
      <c r="G76" s="0" t="n">
        <v>520252.774482605</v>
      </c>
      <c r="H76" s="0" t="n">
        <v>339612.40924467</v>
      </c>
      <c r="I76" s="0" t="n">
        <v>130234.655068151</v>
      </c>
    </row>
    <row r="77" customFormat="false" ht="12.8" hidden="false" customHeight="false" outlineLevel="0" collapsed="false">
      <c r="A77" s="0" t="n">
        <v>124</v>
      </c>
      <c r="B77" s="0" t="n">
        <v>28506070.2057697</v>
      </c>
      <c r="C77" s="0" t="n">
        <v>27533372.5170328</v>
      </c>
      <c r="D77" s="0" t="n">
        <v>94038051.3019187</v>
      </c>
      <c r="E77" s="0" t="n">
        <v>85574800.9690259</v>
      </c>
      <c r="F77" s="0" t="n">
        <v>14262466.828171</v>
      </c>
      <c r="G77" s="0" t="n">
        <v>528961.034448287</v>
      </c>
      <c r="H77" s="0" t="n">
        <v>350556.480642501</v>
      </c>
      <c r="I77" s="0" t="n">
        <v>133114.533780187</v>
      </c>
    </row>
    <row r="78" customFormat="false" ht="12.8" hidden="false" customHeight="false" outlineLevel="0" collapsed="false">
      <c r="A78" s="0" t="n">
        <v>125</v>
      </c>
      <c r="B78" s="0" t="n">
        <v>24953221.3647849</v>
      </c>
      <c r="C78" s="0" t="n">
        <v>23984899.055859</v>
      </c>
      <c r="D78" s="0" t="n">
        <v>82438715.8176139</v>
      </c>
      <c r="E78" s="0" t="n">
        <v>86090173.1358812</v>
      </c>
      <c r="F78" s="0" t="n">
        <v>0</v>
      </c>
      <c r="G78" s="0" t="n">
        <v>538869.679498838</v>
      </c>
      <c r="H78" s="0" t="n">
        <v>338185.058776467</v>
      </c>
      <c r="I78" s="0" t="n">
        <v>130382.24378658</v>
      </c>
    </row>
    <row r="79" customFormat="false" ht="12.8" hidden="false" customHeight="false" outlineLevel="0" collapsed="false">
      <c r="A79" s="0" t="n">
        <v>126</v>
      </c>
      <c r="B79" s="0" t="n">
        <v>28830328.4772298</v>
      </c>
      <c r="C79" s="0" t="n">
        <v>27844871.2336659</v>
      </c>
      <c r="D79" s="0" t="n">
        <v>95140608.9194333</v>
      </c>
      <c r="E79" s="0" t="n">
        <v>86591253.3321667</v>
      </c>
      <c r="F79" s="0" t="n">
        <v>14431875.5553611</v>
      </c>
      <c r="G79" s="0" t="n">
        <v>542189.12729345</v>
      </c>
      <c r="H79" s="0" t="n">
        <v>351594.177457634</v>
      </c>
      <c r="I79" s="0" t="n">
        <v>130962.769732513</v>
      </c>
    </row>
    <row r="80" customFormat="false" ht="12.8" hidden="false" customHeight="false" outlineLevel="0" collapsed="false">
      <c r="A80" s="0" t="n">
        <v>127</v>
      </c>
      <c r="B80" s="0" t="n">
        <v>25285582.729609</v>
      </c>
      <c r="C80" s="0" t="n">
        <v>24260050.7462316</v>
      </c>
      <c r="D80" s="0" t="n">
        <v>83440597.7491645</v>
      </c>
      <c r="E80" s="0" t="n">
        <v>87122461.3833052</v>
      </c>
      <c r="F80" s="0" t="n">
        <v>0</v>
      </c>
      <c r="G80" s="0" t="n">
        <v>592448.03839691</v>
      </c>
      <c r="H80" s="0" t="n">
        <v>341230.769497776</v>
      </c>
      <c r="I80" s="0" t="n">
        <v>131218.822118119</v>
      </c>
    </row>
    <row r="81" customFormat="false" ht="12.8" hidden="false" customHeight="false" outlineLevel="0" collapsed="false">
      <c r="A81" s="0" t="n">
        <v>128</v>
      </c>
      <c r="B81" s="0" t="n">
        <v>29305862.9888903</v>
      </c>
      <c r="C81" s="0" t="n">
        <v>28336159.8530115</v>
      </c>
      <c r="D81" s="0" t="n">
        <v>96876768.7708232</v>
      </c>
      <c r="E81" s="0" t="n">
        <v>88072819.1874869</v>
      </c>
      <c r="F81" s="0" t="n">
        <v>14678803.1979145</v>
      </c>
      <c r="G81" s="0" t="n">
        <v>558790.106629884</v>
      </c>
      <c r="H81" s="0" t="n">
        <v>325463.252413436</v>
      </c>
      <c r="I81" s="0" t="n">
        <v>122071.109764958</v>
      </c>
    </row>
    <row r="82" customFormat="false" ht="12.8" hidden="false" customHeight="false" outlineLevel="0" collapsed="false">
      <c r="A82" s="0" t="n">
        <v>129</v>
      </c>
      <c r="B82" s="0" t="n">
        <v>25567829.2224136</v>
      </c>
      <c r="C82" s="0" t="n">
        <v>24610757.8304272</v>
      </c>
      <c r="D82" s="0" t="n">
        <v>84650039.0873431</v>
      </c>
      <c r="E82" s="0" t="n">
        <v>88333669.9453811</v>
      </c>
      <c r="F82" s="0" t="n">
        <v>0</v>
      </c>
      <c r="G82" s="0" t="n">
        <v>533654.713520161</v>
      </c>
      <c r="H82" s="0" t="n">
        <v>332777.409640809</v>
      </c>
      <c r="I82" s="0" t="n">
        <v>129484.669750572</v>
      </c>
    </row>
    <row r="83" customFormat="false" ht="12.8" hidden="false" customHeight="false" outlineLevel="0" collapsed="false">
      <c r="A83" s="0" t="n">
        <v>130</v>
      </c>
      <c r="B83" s="0" t="n">
        <v>29498168.3871132</v>
      </c>
      <c r="C83" s="0" t="n">
        <v>28532426.1612117</v>
      </c>
      <c r="D83" s="0" t="n">
        <v>97557451.9391135</v>
      </c>
      <c r="E83" s="0" t="n">
        <v>88623226.6679774</v>
      </c>
      <c r="F83" s="0" t="n">
        <v>14770537.7779962</v>
      </c>
      <c r="G83" s="0" t="n">
        <v>524821.107569954</v>
      </c>
      <c r="H83" s="0" t="n">
        <v>348391.49726589</v>
      </c>
      <c r="I83" s="0" t="n">
        <v>132185.172950945</v>
      </c>
    </row>
    <row r="84" customFormat="false" ht="12.8" hidden="false" customHeight="false" outlineLevel="0" collapsed="false">
      <c r="A84" s="0" t="n">
        <v>131</v>
      </c>
      <c r="B84" s="0" t="n">
        <v>25643658.3078939</v>
      </c>
      <c r="C84" s="0" t="n">
        <v>24674124.3491462</v>
      </c>
      <c r="D84" s="0" t="n">
        <v>84866604.6806967</v>
      </c>
      <c r="E84" s="0" t="n">
        <v>88451519.4368122</v>
      </c>
      <c r="F84" s="0" t="n">
        <v>0</v>
      </c>
      <c r="G84" s="0" t="n">
        <v>547296.915941033</v>
      </c>
      <c r="H84" s="0" t="n">
        <v>334499.552267523</v>
      </c>
      <c r="I84" s="0" t="n">
        <v>125339.272198646</v>
      </c>
    </row>
    <row r="85" customFormat="false" ht="12.8" hidden="false" customHeight="false" outlineLevel="0" collapsed="false">
      <c r="A85" s="0" t="n">
        <v>132</v>
      </c>
      <c r="B85" s="0" t="n">
        <v>29538533.9654355</v>
      </c>
      <c r="C85" s="0" t="n">
        <v>28475936.2045229</v>
      </c>
      <c r="D85" s="0" t="n">
        <v>97375748.1423199</v>
      </c>
      <c r="E85" s="0" t="n">
        <v>88374785.7055134</v>
      </c>
      <c r="F85" s="0" t="n">
        <v>14729130.9509189</v>
      </c>
      <c r="G85" s="0" t="n">
        <v>622311.385481538</v>
      </c>
      <c r="H85" s="0" t="n">
        <v>349484.429318765</v>
      </c>
      <c r="I85" s="0" t="n">
        <v>129717.065874713</v>
      </c>
    </row>
    <row r="86" customFormat="false" ht="12.8" hidden="false" customHeight="false" outlineLevel="0" collapsed="false">
      <c r="A86" s="0" t="n">
        <v>133</v>
      </c>
      <c r="B86" s="0" t="n">
        <v>25790722.075674</v>
      </c>
      <c r="C86" s="0" t="n">
        <v>24751890.2747308</v>
      </c>
      <c r="D86" s="0" t="n">
        <v>85156038.2888373</v>
      </c>
      <c r="E86" s="0" t="n">
        <v>88654072.9917588</v>
      </c>
      <c r="F86" s="0" t="n">
        <v>0</v>
      </c>
      <c r="G86" s="0" t="n">
        <v>599376.266801185</v>
      </c>
      <c r="H86" s="0" t="n">
        <v>346790.624355232</v>
      </c>
      <c r="I86" s="0" t="n">
        <v>132378.442552558</v>
      </c>
    </row>
    <row r="87" customFormat="false" ht="12.8" hidden="false" customHeight="false" outlineLevel="0" collapsed="false">
      <c r="A87" s="0" t="n">
        <v>134</v>
      </c>
      <c r="B87" s="0" t="n">
        <v>29696139.1293558</v>
      </c>
      <c r="C87" s="0" t="n">
        <v>28653957.3465357</v>
      </c>
      <c r="D87" s="0" t="n">
        <v>97997704.9240159</v>
      </c>
      <c r="E87" s="0" t="n">
        <v>88893269.1811332</v>
      </c>
      <c r="F87" s="0" t="n">
        <v>14815544.8635222</v>
      </c>
      <c r="G87" s="0" t="n">
        <v>592827.997468136</v>
      </c>
      <c r="H87" s="0" t="n">
        <v>356800.270147291</v>
      </c>
      <c r="I87" s="0" t="n">
        <v>132219.307435237</v>
      </c>
    </row>
    <row r="88" customFormat="false" ht="12.8" hidden="false" customHeight="false" outlineLevel="0" collapsed="false">
      <c r="A88" s="0" t="n">
        <v>135</v>
      </c>
      <c r="B88" s="0" t="n">
        <v>25956897.0972952</v>
      </c>
      <c r="C88" s="0" t="n">
        <v>24944113.8516772</v>
      </c>
      <c r="D88" s="0" t="n">
        <v>85879954.8814822</v>
      </c>
      <c r="E88" s="0" t="n">
        <v>89350418.0117678</v>
      </c>
      <c r="F88" s="0" t="n">
        <v>0</v>
      </c>
      <c r="G88" s="0" t="n">
        <v>575786.290176417</v>
      </c>
      <c r="H88" s="0" t="n">
        <v>344372.610761021</v>
      </c>
      <c r="I88" s="0" t="n">
        <v>132320.492400857</v>
      </c>
    </row>
    <row r="89" customFormat="false" ht="12.8" hidden="false" customHeight="false" outlineLevel="0" collapsed="false">
      <c r="A89" s="0" t="n">
        <v>136</v>
      </c>
      <c r="B89" s="0" t="n">
        <v>29774794.9190619</v>
      </c>
      <c r="C89" s="0" t="n">
        <v>28766734.9908773</v>
      </c>
      <c r="D89" s="0" t="n">
        <v>98433640.2092396</v>
      </c>
      <c r="E89" s="0" t="n">
        <v>89290275.4325161</v>
      </c>
      <c r="F89" s="0" t="n">
        <v>14881712.572086</v>
      </c>
      <c r="G89" s="0" t="n">
        <v>575804.734853768</v>
      </c>
      <c r="H89" s="0" t="n">
        <v>342621.468884984</v>
      </c>
      <c r="I89" s="0" t="n">
        <v>128048.177779701</v>
      </c>
    </row>
    <row r="90" customFormat="false" ht="12.8" hidden="false" customHeight="false" outlineLevel="0" collapsed="false">
      <c r="A90" s="0" t="n">
        <v>137</v>
      </c>
      <c r="B90" s="0" t="n">
        <v>26126914.3555805</v>
      </c>
      <c r="C90" s="0" t="n">
        <v>25066020.4655869</v>
      </c>
      <c r="D90" s="0" t="n">
        <v>86315922.6214528</v>
      </c>
      <c r="E90" s="0" t="n">
        <v>89786115.9105729</v>
      </c>
      <c r="F90" s="0" t="n">
        <v>0</v>
      </c>
      <c r="G90" s="0" t="n">
        <v>629379.79398298</v>
      </c>
      <c r="H90" s="0" t="n">
        <v>341188.094943165</v>
      </c>
      <c r="I90" s="0" t="n">
        <v>129037.144382061</v>
      </c>
    </row>
    <row r="91" customFormat="false" ht="12.8" hidden="false" customHeight="false" outlineLevel="0" collapsed="false">
      <c r="A91" s="0" t="n">
        <v>138</v>
      </c>
      <c r="B91" s="0" t="n">
        <v>30261565.353503</v>
      </c>
      <c r="C91" s="0" t="n">
        <v>29197996.7827071</v>
      </c>
      <c r="D91" s="0" t="n">
        <v>99936717.5690216</v>
      </c>
      <c r="E91" s="0" t="n">
        <v>90596763.227874</v>
      </c>
      <c r="F91" s="0" t="n">
        <v>15099460.537979</v>
      </c>
      <c r="G91" s="0" t="n">
        <v>615993.422636117</v>
      </c>
      <c r="H91" s="0" t="n">
        <v>354565.018493756</v>
      </c>
      <c r="I91" s="0" t="n">
        <v>132871.613808715</v>
      </c>
    </row>
    <row r="92" customFormat="false" ht="12.8" hidden="false" customHeight="false" outlineLevel="0" collapsed="false">
      <c r="A92" s="0" t="n">
        <v>139</v>
      </c>
      <c r="B92" s="0" t="n">
        <v>26187786.5407522</v>
      </c>
      <c r="C92" s="0" t="n">
        <v>25127817.1487618</v>
      </c>
      <c r="D92" s="0" t="n">
        <v>86605228.2033338</v>
      </c>
      <c r="E92" s="0" t="n">
        <v>89999188.9776977</v>
      </c>
      <c r="F92" s="0" t="n">
        <v>0</v>
      </c>
      <c r="G92" s="0" t="n">
        <v>608316.605573702</v>
      </c>
      <c r="H92" s="0" t="n">
        <v>356677.246243737</v>
      </c>
      <c r="I92" s="0" t="n">
        <v>135679.343104251</v>
      </c>
    </row>
    <row r="93" customFormat="false" ht="12.8" hidden="false" customHeight="false" outlineLevel="0" collapsed="false">
      <c r="A93" s="0" t="n">
        <v>140</v>
      </c>
      <c r="B93" s="0" t="n">
        <v>30162913.7123776</v>
      </c>
      <c r="C93" s="0" t="n">
        <v>29109616.0396166</v>
      </c>
      <c r="D93" s="0" t="n">
        <v>99702407.2645559</v>
      </c>
      <c r="E93" s="0" t="n">
        <v>90336180.0696455</v>
      </c>
      <c r="F93" s="0" t="n">
        <v>15056030.0116076</v>
      </c>
      <c r="G93" s="0" t="n">
        <v>605581.961872203</v>
      </c>
      <c r="H93" s="0" t="n">
        <v>354742.743694077</v>
      </c>
      <c r="I93" s="0" t="n">
        <v>132818.524563835</v>
      </c>
    </row>
    <row r="94" customFormat="false" ht="12.8" hidden="false" customHeight="false" outlineLevel="0" collapsed="false">
      <c r="A94" s="0" t="n">
        <v>141</v>
      </c>
      <c r="B94" s="0" t="n">
        <v>26336735.2958726</v>
      </c>
      <c r="C94" s="0" t="n">
        <v>25310145.1585975</v>
      </c>
      <c r="D94" s="0" t="n">
        <v>87258218.1462896</v>
      </c>
      <c r="E94" s="0" t="n">
        <v>90570230.2108607</v>
      </c>
      <c r="F94" s="0" t="n">
        <v>0</v>
      </c>
      <c r="G94" s="0" t="n">
        <v>592203.548089449</v>
      </c>
      <c r="H94" s="0" t="n">
        <v>344804.360618978</v>
      </c>
      <c r="I94" s="0" t="n">
        <v>127974.612238108</v>
      </c>
    </row>
    <row r="95" customFormat="false" ht="12.8" hidden="false" customHeight="false" outlineLevel="0" collapsed="false">
      <c r="A95" s="0" t="n">
        <v>142</v>
      </c>
      <c r="B95" s="0" t="n">
        <v>30358628.6948435</v>
      </c>
      <c r="C95" s="0" t="n">
        <v>29338925.5504749</v>
      </c>
      <c r="D95" s="0" t="n">
        <v>100487910.423373</v>
      </c>
      <c r="E95" s="0" t="n">
        <v>90978677.5220817</v>
      </c>
      <c r="F95" s="0" t="n">
        <v>15163112.920347</v>
      </c>
      <c r="G95" s="0" t="n">
        <v>580292.141288708</v>
      </c>
      <c r="H95" s="0" t="n">
        <v>349777.630085473</v>
      </c>
      <c r="I95" s="0" t="n">
        <v>128047.675706236</v>
      </c>
    </row>
    <row r="96" customFormat="false" ht="12.8" hidden="false" customHeight="false" outlineLevel="0" collapsed="false">
      <c r="A96" s="0" t="n">
        <v>143</v>
      </c>
      <c r="B96" s="0" t="n">
        <v>26644612.4258731</v>
      </c>
      <c r="C96" s="0" t="n">
        <v>25656969.3891823</v>
      </c>
      <c r="D96" s="0" t="n">
        <v>88453074.9374943</v>
      </c>
      <c r="E96" s="0" t="n">
        <v>91867758.9753102</v>
      </c>
      <c r="F96" s="0" t="n">
        <v>0</v>
      </c>
      <c r="G96" s="0" t="n">
        <v>557812.693448867</v>
      </c>
      <c r="H96" s="0" t="n">
        <v>341288.338223082</v>
      </c>
      <c r="I96" s="0" t="n">
        <v>126488.578598316</v>
      </c>
    </row>
    <row r="97" customFormat="false" ht="12.8" hidden="false" customHeight="false" outlineLevel="0" collapsed="false">
      <c r="A97" s="0" t="n">
        <v>144</v>
      </c>
      <c r="B97" s="0" t="n">
        <v>30809919.2138996</v>
      </c>
      <c r="C97" s="0" t="n">
        <v>29759350.9212783</v>
      </c>
      <c r="D97" s="0" t="n">
        <v>101978044.571638</v>
      </c>
      <c r="E97" s="0" t="n">
        <v>92335898.6744837</v>
      </c>
      <c r="F97" s="0" t="n">
        <v>15389316.4457473</v>
      </c>
      <c r="G97" s="0" t="n">
        <v>607130.578722432</v>
      </c>
      <c r="H97" s="0" t="n">
        <v>352376.79955167</v>
      </c>
      <c r="I97" s="0" t="n">
        <v>130087.020496017</v>
      </c>
    </row>
    <row r="98" customFormat="false" ht="12.8" hidden="false" customHeight="false" outlineLevel="0" collapsed="false">
      <c r="A98" s="0" t="n">
        <v>145</v>
      </c>
      <c r="B98" s="0" t="n">
        <v>26859013.8065753</v>
      </c>
      <c r="C98" s="0" t="n">
        <v>25803880.3892097</v>
      </c>
      <c r="D98" s="0" t="n">
        <v>88963049.7918185</v>
      </c>
      <c r="E98" s="0" t="n">
        <v>92436975.6383633</v>
      </c>
      <c r="F98" s="0" t="n">
        <v>0</v>
      </c>
      <c r="G98" s="0" t="n">
        <v>603737.429494545</v>
      </c>
      <c r="H98" s="0" t="n">
        <v>357373.575550069</v>
      </c>
      <c r="I98" s="0" t="n">
        <v>134317.731887147</v>
      </c>
    </row>
    <row r="99" customFormat="false" ht="12.8" hidden="false" customHeight="false" outlineLevel="0" collapsed="false">
      <c r="A99" s="0" t="n">
        <v>146</v>
      </c>
      <c r="B99" s="0" t="n">
        <v>30931693.1110478</v>
      </c>
      <c r="C99" s="0" t="n">
        <v>29865344.4660256</v>
      </c>
      <c r="D99" s="0" t="n">
        <v>102326338.109615</v>
      </c>
      <c r="E99" s="0" t="n">
        <v>92681025.1583846</v>
      </c>
      <c r="F99" s="0" t="n">
        <v>15446837.5263974</v>
      </c>
      <c r="G99" s="0" t="n">
        <v>611003.319216855</v>
      </c>
      <c r="H99" s="0" t="n">
        <v>362415.382890203</v>
      </c>
      <c r="I99" s="0" t="n">
        <v>132757.061307422</v>
      </c>
    </row>
    <row r="100" customFormat="false" ht="12.8" hidden="false" customHeight="false" outlineLevel="0" collapsed="false">
      <c r="A100" s="0" t="n">
        <v>147</v>
      </c>
      <c r="B100" s="0" t="n">
        <v>27177867.0440867</v>
      </c>
      <c r="C100" s="0" t="n">
        <v>26163050.2346087</v>
      </c>
      <c r="D100" s="0" t="n">
        <v>90209293.8763164</v>
      </c>
      <c r="E100" s="0" t="n">
        <v>93697258.7127011</v>
      </c>
      <c r="F100" s="0" t="n">
        <v>0</v>
      </c>
      <c r="G100" s="0" t="n">
        <v>578404.073481886</v>
      </c>
      <c r="H100" s="0" t="n">
        <v>346522.436614032</v>
      </c>
      <c r="I100" s="0" t="n">
        <v>128414.713403097</v>
      </c>
    </row>
    <row r="101" customFormat="false" ht="12.8" hidden="false" customHeight="false" outlineLevel="0" collapsed="false">
      <c r="A101" s="0" t="n">
        <v>148</v>
      </c>
      <c r="B101" s="0" t="n">
        <v>31247567.242547</v>
      </c>
      <c r="C101" s="0" t="n">
        <v>30207040.419288</v>
      </c>
      <c r="D101" s="0" t="n">
        <v>103521763.400379</v>
      </c>
      <c r="E101" s="0" t="n">
        <v>93724310.7871208</v>
      </c>
      <c r="F101" s="0" t="n">
        <v>15620718.4645201</v>
      </c>
      <c r="G101" s="0" t="n">
        <v>599464.828823211</v>
      </c>
      <c r="H101" s="0" t="n">
        <v>350876.745384873</v>
      </c>
      <c r="I101" s="0" t="n">
        <v>128836.070072741</v>
      </c>
    </row>
    <row r="102" customFormat="false" ht="12.8" hidden="false" customHeight="false" outlineLevel="0" collapsed="false">
      <c r="A102" s="0" t="n">
        <v>149</v>
      </c>
      <c r="B102" s="0" t="n">
        <v>27122545.8391417</v>
      </c>
      <c r="C102" s="0" t="n">
        <v>26080264.3304046</v>
      </c>
      <c r="D102" s="0" t="n">
        <v>89919014.0137755</v>
      </c>
      <c r="E102" s="0" t="n">
        <v>93388711.7247627</v>
      </c>
      <c r="F102" s="0" t="n">
        <v>0</v>
      </c>
      <c r="G102" s="0" t="n">
        <v>594702.94738011</v>
      </c>
      <c r="H102" s="0" t="n">
        <v>353654.236153678</v>
      </c>
      <c r="I102" s="0" t="n">
        <v>134177.607433198</v>
      </c>
    </row>
    <row r="103" customFormat="false" ht="12.8" hidden="false" customHeight="false" outlineLevel="0" collapsed="false">
      <c r="A103" s="0" t="n">
        <v>150</v>
      </c>
      <c r="B103" s="0" t="n">
        <v>31443890.8498497</v>
      </c>
      <c r="C103" s="0" t="n">
        <v>30420350.6811932</v>
      </c>
      <c r="D103" s="0" t="n">
        <v>104229529.42389</v>
      </c>
      <c r="E103" s="0" t="n">
        <v>94314864.0841969</v>
      </c>
      <c r="F103" s="0" t="n">
        <v>15719144.0140328</v>
      </c>
      <c r="G103" s="0" t="n">
        <v>583709.742421087</v>
      </c>
      <c r="H103" s="0" t="n">
        <v>348503.788352143</v>
      </c>
      <c r="I103" s="0" t="n">
        <v>130466.625547526</v>
      </c>
    </row>
    <row r="104" customFormat="false" ht="12.8" hidden="false" customHeight="false" outlineLevel="0" collapsed="false">
      <c r="A104" s="0" t="n">
        <v>151</v>
      </c>
      <c r="B104" s="0" t="n">
        <v>27422832.8822718</v>
      </c>
      <c r="C104" s="0" t="n">
        <v>26344307.2965273</v>
      </c>
      <c r="D104" s="0" t="n">
        <v>90847109.3971352</v>
      </c>
      <c r="E104" s="0" t="n">
        <v>94276757.1060461</v>
      </c>
      <c r="F104" s="0" t="n">
        <v>0</v>
      </c>
      <c r="G104" s="0" t="n">
        <v>650464.104259378</v>
      </c>
      <c r="H104" s="0" t="n">
        <v>337378.787701289</v>
      </c>
      <c r="I104" s="0" t="n">
        <v>129546.705405558</v>
      </c>
    </row>
    <row r="105" customFormat="false" ht="12.8" hidden="false" customHeight="false" outlineLevel="0" collapsed="false">
      <c r="A105" s="0" t="n">
        <v>152</v>
      </c>
      <c r="B105" s="0" t="n">
        <v>31331171.5535222</v>
      </c>
      <c r="C105" s="0" t="n">
        <v>30305049.4729576</v>
      </c>
      <c r="D105" s="0" t="n">
        <v>103862916.635346</v>
      </c>
      <c r="E105" s="0" t="n">
        <v>93923988.0937739</v>
      </c>
      <c r="F105" s="0" t="n">
        <v>15653998.015629</v>
      </c>
      <c r="G105" s="0" t="n">
        <v>572680.004208693</v>
      </c>
      <c r="H105" s="0" t="n">
        <v>360026.618709559</v>
      </c>
      <c r="I105" s="0" t="n">
        <v>133450.653780563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E1" colorId="64" zoomScale="50" zoomScaleNormal="50" zoomScalePageLayoutView="100" workbookViewId="0">
      <selection pane="topLeft" activeCell="M94" activeCellId="0" sqref="M94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207</v>
      </c>
      <c r="C1" s="0" t="s">
        <v>252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208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16236498.1591997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315069.831890044</v>
      </c>
      <c r="H24" s="0" t="n">
        <v>201286.150601737</v>
      </c>
      <c r="I24" s="0" t="n">
        <v>90774.8361162303</v>
      </c>
    </row>
    <row r="25" customFormat="false" ht="12.8" hidden="false" customHeight="false" outlineLevel="0" collapsed="false">
      <c r="A25" s="0" t="n">
        <v>72</v>
      </c>
      <c r="B25" s="0" t="n">
        <v>19272204.3718503</v>
      </c>
      <c r="C25" s="0" t="n">
        <v>18679756.5064366</v>
      </c>
      <c r="D25" s="0" t="n">
        <v>61571572.9000952</v>
      </c>
      <c r="E25" s="0" t="n">
        <v>61023224.420999</v>
      </c>
      <c r="F25" s="0" t="n">
        <v>10170537.4034998</v>
      </c>
      <c r="G25" s="0" t="n">
        <v>326623.373689323</v>
      </c>
      <c r="H25" s="0" t="n">
        <v>199766.671889749</v>
      </c>
      <c r="I25" s="0" t="n">
        <v>94368.3140494577</v>
      </c>
    </row>
    <row r="26" customFormat="false" ht="12.8" hidden="false" customHeight="false" outlineLevel="0" collapsed="false">
      <c r="A26" s="0" t="n">
        <v>73</v>
      </c>
      <c r="B26" s="0" t="n">
        <v>17210990.1641399</v>
      </c>
      <c r="C26" s="0" t="n">
        <v>16616110.8889482</v>
      </c>
      <c r="D26" s="0" t="n">
        <v>55014090.7925461</v>
      </c>
      <c r="E26" s="0" t="n">
        <v>62965504.4371935</v>
      </c>
      <c r="F26" s="0" t="n">
        <v>0</v>
      </c>
      <c r="G26" s="0" t="n">
        <v>327490.014856149</v>
      </c>
      <c r="H26" s="0" t="n">
        <v>196777.504899858</v>
      </c>
      <c r="I26" s="0" t="n">
        <v>100873.936336696</v>
      </c>
    </row>
    <row r="27" customFormat="false" ht="12.8" hidden="false" customHeight="false" outlineLevel="0" collapsed="false">
      <c r="A27" s="0" t="n">
        <v>74</v>
      </c>
      <c r="B27" s="0" t="n">
        <v>20558764.0214191</v>
      </c>
      <c r="C27" s="0" t="n">
        <v>19905043.4664508</v>
      </c>
      <c r="D27" s="0" t="n">
        <v>66047262.5471417</v>
      </c>
      <c r="E27" s="0" t="n">
        <v>64497407.0692633</v>
      </c>
      <c r="F27" s="0" t="n">
        <v>10749567.8448772</v>
      </c>
      <c r="G27" s="0" t="n">
        <v>361562.939970792</v>
      </c>
      <c r="H27" s="0" t="n">
        <v>220844.711636014</v>
      </c>
      <c r="I27" s="0" t="n">
        <v>101875.576230652</v>
      </c>
    </row>
    <row r="28" customFormat="false" ht="12.8" hidden="false" customHeight="false" outlineLevel="0" collapsed="false">
      <c r="A28" s="0" t="n">
        <v>75</v>
      </c>
      <c r="B28" s="0" t="n">
        <v>18319459.2785992</v>
      </c>
      <c r="C28" s="0" t="n">
        <v>17680016.9731243</v>
      </c>
      <c r="D28" s="0" t="n">
        <v>58939649.2494312</v>
      </c>
      <c r="E28" s="0" t="n">
        <v>66381199.8179467</v>
      </c>
      <c r="F28" s="0" t="n">
        <v>0</v>
      </c>
      <c r="G28" s="0" t="n">
        <v>351460.917489394</v>
      </c>
      <c r="H28" s="0" t="n">
        <v>211046.154349817</v>
      </c>
      <c r="I28" s="0" t="n">
        <v>109907.476622467</v>
      </c>
    </row>
    <row r="29" customFormat="false" ht="12.8" hidden="false" customHeight="false" outlineLevel="0" collapsed="false">
      <c r="A29" s="0" t="n">
        <v>76</v>
      </c>
      <c r="B29" s="0" t="n">
        <v>22029343.9137403</v>
      </c>
      <c r="C29" s="0" t="n">
        <v>21332742.1056312</v>
      </c>
      <c r="D29" s="0" t="n">
        <v>71151786.8944597</v>
      </c>
      <c r="E29" s="0" t="n">
        <v>68634141.8942368</v>
      </c>
      <c r="F29" s="0" t="n">
        <v>11439023.6490395</v>
      </c>
      <c r="G29" s="0" t="n">
        <v>388207.883387142</v>
      </c>
      <c r="H29" s="0" t="n">
        <v>231854.050160021</v>
      </c>
      <c r="I29" s="0" t="n">
        <v>109342.677945579</v>
      </c>
    </row>
    <row r="30" customFormat="false" ht="12.8" hidden="false" customHeight="false" outlineLevel="0" collapsed="false">
      <c r="A30" s="0" t="n">
        <v>77</v>
      </c>
      <c r="B30" s="0" t="n">
        <v>19449966.3113563</v>
      </c>
      <c r="C30" s="0" t="n">
        <v>18771007.1069168</v>
      </c>
      <c r="D30" s="0" t="n">
        <v>62895999.3894402</v>
      </c>
      <c r="E30" s="0" t="n">
        <v>69978668.8274825</v>
      </c>
      <c r="F30" s="0" t="n">
        <v>0</v>
      </c>
      <c r="G30" s="0" t="n">
        <v>371039.306837732</v>
      </c>
      <c r="H30" s="0" t="n">
        <v>225916.738807215</v>
      </c>
      <c r="I30" s="0" t="n">
        <v>117147.369706523</v>
      </c>
    </row>
    <row r="31" customFormat="false" ht="12.8" hidden="false" customHeight="false" outlineLevel="0" collapsed="false">
      <c r="A31" s="0" t="n">
        <v>78</v>
      </c>
      <c r="B31" s="0" t="n">
        <v>23173788.8072882</v>
      </c>
      <c r="C31" s="0" t="n">
        <v>22457837.22402</v>
      </c>
      <c r="D31" s="0" t="n">
        <v>75197736.2402674</v>
      </c>
      <c r="E31" s="0" t="n">
        <v>71881034.6925958</v>
      </c>
      <c r="F31" s="0" t="n">
        <v>11980172.448766</v>
      </c>
      <c r="G31" s="0" t="n">
        <v>399396.303480741</v>
      </c>
      <c r="H31" s="0" t="n">
        <v>239557.821312125</v>
      </c>
      <c r="I31" s="0" t="n">
        <v>109996.369250353</v>
      </c>
    </row>
    <row r="32" customFormat="false" ht="12.8" hidden="false" customHeight="false" outlineLevel="0" collapsed="false">
      <c r="A32" s="0" t="n">
        <v>79</v>
      </c>
      <c r="B32" s="0" t="n">
        <v>20445118.5255746</v>
      </c>
      <c r="C32" s="0" t="n">
        <v>19775493.0774071</v>
      </c>
      <c r="D32" s="0" t="n">
        <v>66520834.9580486</v>
      </c>
      <c r="E32" s="0" t="n">
        <v>73314357.4758108</v>
      </c>
      <c r="F32" s="0" t="n">
        <v>0</v>
      </c>
      <c r="G32" s="0" t="n">
        <v>349491.54339655</v>
      </c>
      <c r="H32" s="0" t="n">
        <v>237348.742541904</v>
      </c>
      <c r="I32" s="0" t="n">
        <v>118264.517470098</v>
      </c>
    </row>
    <row r="33" customFormat="false" ht="12.8" hidden="false" customHeight="false" outlineLevel="0" collapsed="false">
      <c r="A33" s="0" t="n">
        <v>80</v>
      </c>
      <c r="B33" s="0" t="n">
        <v>24334735.2735842</v>
      </c>
      <c r="C33" s="0" t="n">
        <v>23609210.7619953</v>
      </c>
      <c r="D33" s="0" t="n">
        <v>79261838.3926531</v>
      </c>
      <c r="E33" s="0" t="n">
        <v>75274721.1550127</v>
      </c>
      <c r="F33" s="0" t="n">
        <v>12545786.8591688</v>
      </c>
      <c r="G33" s="0" t="n">
        <v>401843.98410561</v>
      </c>
      <c r="H33" s="0" t="n">
        <v>245900.840627323</v>
      </c>
      <c r="I33" s="0" t="n">
        <v>111113.838365684</v>
      </c>
    </row>
    <row r="34" customFormat="false" ht="12.8" hidden="false" customHeight="false" outlineLevel="0" collapsed="false">
      <c r="A34" s="0" t="n">
        <v>81</v>
      </c>
      <c r="B34" s="0" t="n">
        <v>21310755.3464512</v>
      </c>
      <c r="C34" s="0" t="n">
        <v>20598674.4113677</v>
      </c>
      <c r="D34" s="0" t="n">
        <v>69456758.9740899</v>
      </c>
      <c r="E34" s="0" t="n">
        <v>76060333.3593119</v>
      </c>
      <c r="F34" s="0" t="n">
        <v>0</v>
      </c>
      <c r="G34" s="0" t="n">
        <v>392475.220089034</v>
      </c>
      <c r="H34" s="0" t="n">
        <v>238212.084592771</v>
      </c>
      <c r="I34" s="0" t="n">
        <v>116276.614859664</v>
      </c>
    </row>
    <row r="35" customFormat="false" ht="12.8" hidden="false" customHeight="false" outlineLevel="0" collapsed="false">
      <c r="A35" s="0" t="n">
        <v>82</v>
      </c>
      <c r="B35" s="0" t="n">
        <v>24835012.2324954</v>
      </c>
      <c r="C35" s="0" t="n">
        <v>24076556.7936751</v>
      </c>
      <c r="D35" s="0" t="n">
        <v>81031645.9356873</v>
      </c>
      <c r="E35" s="0" t="n">
        <v>76500236.4507015</v>
      </c>
      <c r="F35" s="0" t="n">
        <v>12750039.4084503</v>
      </c>
      <c r="G35" s="0" t="n">
        <v>420658.69731661</v>
      </c>
      <c r="H35" s="0" t="n">
        <v>257632.968375749</v>
      </c>
      <c r="I35" s="0" t="n">
        <v>114519.675896967</v>
      </c>
    </row>
    <row r="36" customFormat="false" ht="12.8" hidden="false" customHeight="false" outlineLevel="0" collapsed="false">
      <c r="A36" s="0" t="n">
        <v>83</v>
      </c>
      <c r="B36" s="0" t="n">
        <v>21913690.2512407</v>
      </c>
      <c r="C36" s="0" t="n">
        <v>21171943.1178682</v>
      </c>
      <c r="D36" s="0" t="n">
        <v>71589224.0114057</v>
      </c>
      <c r="E36" s="0" t="n">
        <v>77909479.2235399</v>
      </c>
      <c r="F36" s="0" t="n">
        <v>0</v>
      </c>
      <c r="G36" s="0" t="n">
        <v>403635.531289898</v>
      </c>
      <c r="H36" s="0" t="n">
        <v>254825.803587373</v>
      </c>
      <c r="I36" s="0" t="n">
        <v>118979.712135994</v>
      </c>
    </row>
    <row r="37" customFormat="false" ht="12.8" hidden="false" customHeight="false" outlineLevel="0" collapsed="false">
      <c r="A37" s="0" t="n">
        <v>84</v>
      </c>
      <c r="B37" s="0" t="n">
        <v>25783292.4415756</v>
      </c>
      <c r="C37" s="0" t="n">
        <v>24988981.5623038</v>
      </c>
      <c r="D37" s="0" t="n">
        <v>84238623.3287782</v>
      </c>
      <c r="E37" s="0" t="n">
        <v>79153661.5420307</v>
      </c>
      <c r="F37" s="0" t="n">
        <v>13192276.9236718</v>
      </c>
      <c r="G37" s="0" t="n">
        <v>451272.065139542</v>
      </c>
      <c r="H37" s="0" t="n">
        <v>263772.534878394</v>
      </c>
      <c r="I37" s="0" t="n">
        <v>113237.541791172</v>
      </c>
    </row>
    <row r="38" customFormat="false" ht="12.8" hidden="false" customHeight="false" outlineLevel="0" collapsed="false">
      <c r="A38" s="0" t="n">
        <v>85</v>
      </c>
      <c r="B38" s="0" t="n">
        <v>22629970.5822122</v>
      </c>
      <c r="C38" s="0" t="n">
        <v>21843208.6285343</v>
      </c>
      <c r="D38" s="0" t="n">
        <v>73985567.062345</v>
      </c>
      <c r="E38" s="0" t="n">
        <v>80034480.630576</v>
      </c>
      <c r="F38" s="0" t="n">
        <v>0</v>
      </c>
      <c r="G38" s="0" t="n">
        <v>448589.898188959</v>
      </c>
      <c r="H38" s="0" t="n">
        <v>258659.266584289</v>
      </c>
      <c r="I38" s="0" t="n">
        <v>113589.698435147</v>
      </c>
    </row>
    <row r="39" customFormat="false" ht="12.8" hidden="false" customHeight="false" outlineLevel="0" collapsed="false">
      <c r="A39" s="0" t="n">
        <v>86</v>
      </c>
      <c r="B39" s="0" t="n">
        <v>26732707.3863739</v>
      </c>
      <c r="C39" s="0" t="n">
        <v>25888953.4078995</v>
      </c>
      <c r="D39" s="0" t="n">
        <v>87358791.2114613</v>
      </c>
      <c r="E39" s="0" t="n">
        <v>81760427.2271184</v>
      </c>
      <c r="F39" s="0" t="n">
        <v>13626737.8711864</v>
      </c>
      <c r="G39" s="0" t="n">
        <v>492281.684150978</v>
      </c>
      <c r="H39" s="0" t="n">
        <v>272798.809238164</v>
      </c>
      <c r="I39" s="0" t="n">
        <v>112390.692978895</v>
      </c>
    </row>
    <row r="40" customFormat="false" ht="12.8" hidden="false" customHeight="false" outlineLevel="0" collapsed="false">
      <c r="A40" s="0" t="n">
        <v>87</v>
      </c>
      <c r="B40" s="0" t="n">
        <v>23430809.0569458</v>
      </c>
      <c r="C40" s="0" t="n">
        <v>22587524.0485528</v>
      </c>
      <c r="D40" s="0" t="n">
        <v>76623240.9104624</v>
      </c>
      <c r="E40" s="0" t="n">
        <v>82565400.1163908</v>
      </c>
      <c r="F40" s="0" t="n">
        <v>0</v>
      </c>
      <c r="G40" s="0" t="n">
        <v>502251.195795144</v>
      </c>
      <c r="H40" s="0" t="n">
        <v>263140.521404788</v>
      </c>
      <c r="I40" s="0" t="n">
        <v>111276.130275809</v>
      </c>
    </row>
    <row r="41" customFormat="false" ht="12.8" hidden="false" customHeight="false" outlineLevel="0" collapsed="false">
      <c r="A41" s="0" t="n">
        <v>88</v>
      </c>
      <c r="B41" s="0" t="n">
        <v>26971214.0248223</v>
      </c>
      <c r="C41" s="0" t="n">
        <v>26094352.2165499</v>
      </c>
      <c r="D41" s="0" t="n">
        <v>88215869.5117518</v>
      </c>
      <c r="E41" s="0" t="n">
        <v>82318712.2533149</v>
      </c>
      <c r="F41" s="0" t="n">
        <v>13719785.3755525</v>
      </c>
      <c r="G41" s="0" t="n">
        <v>520427.514596616</v>
      </c>
      <c r="H41" s="0" t="n">
        <v>278684.760720893</v>
      </c>
      <c r="I41" s="0" t="n">
        <v>111070.761364024</v>
      </c>
    </row>
    <row r="42" customFormat="false" ht="12.8" hidden="false" customHeight="false" outlineLevel="0" collapsed="false">
      <c r="A42" s="0" t="n">
        <v>89</v>
      </c>
      <c r="B42" s="0" t="n">
        <v>23603300.3158886</v>
      </c>
      <c r="C42" s="0" t="n">
        <v>22735782.6649151</v>
      </c>
      <c r="D42" s="0" t="n">
        <v>77272511.1946148</v>
      </c>
      <c r="E42" s="0" t="n">
        <v>82973213.3691913</v>
      </c>
      <c r="F42" s="0" t="n">
        <v>0</v>
      </c>
      <c r="G42" s="0" t="n">
        <v>505517.199074587</v>
      </c>
      <c r="H42" s="0" t="n">
        <v>281637.604851986</v>
      </c>
      <c r="I42" s="0" t="n">
        <v>114804.067209904</v>
      </c>
    </row>
    <row r="43" customFormat="false" ht="12.8" hidden="false" customHeight="false" outlineLevel="0" collapsed="false">
      <c r="A43" s="0" t="n">
        <v>90</v>
      </c>
      <c r="B43" s="0" t="n">
        <v>27665115.9691549</v>
      </c>
      <c r="C43" s="0" t="n">
        <v>26774987.7461302</v>
      </c>
      <c r="D43" s="0" t="n">
        <v>90588488.3330771</v>
      </c>
      <c r="E43" s="0" t="n">
        <v>84329433.043345</v>
      </c>
      <c r="F43" s="0" t="n">
        <v>14054905.5072242</v>
      </c>
      <c r="G43" s="0" t="n">
        <v>517537.055232709</v>
      </c>
      <c r="H43" s="0" t="n">
        <v>292746.405080575</v>
      </c>
      <c r="I43" s="0" t="n">
        <v>114063.946730616</v>
      </c>
    </row>
    <row r="44" customFormat="false" ht="12.8" hidden="false" customHeight="false" outlineLevel="0" collapsed="false">
      <c r="A44" s="0" t="n">
        <v>91</v>
      </c>
      <c r="B44" s="0" t="n">
        <v>24288837.1146836</v>
      </c>
      <c r="C44" s="0" t="n">
        <v>23443199.1453584</v>
      </c>
      <c r="D44" s="0" t="n">
        <v>79704060.3980745</v>
      </c>
      <c r="E44" s="0" t="n">
        <v>85360110.0430549</v>
      </c>
      <c r="F44" s="0" t="n">
        <v>0</v>
      </c>
      <c r="G44" s="0" t="n">
        <v>475085.623414993</v>
      </c>
      <c r="H44" s="0" t="n">
        <v>289356.811203784</v>
      </c>
      <c r="I44" s="0" t="n">
        <v>115993.62100914</v>
      </c>
    </row>
    <row r="45" customFormat="false" ht="12.8" hidden="false" customHeight="false" outlineLevel="0" collapsed="false">
      <c r="A45" s="0" t="n">
        <v>92</v>
      </c>
      <c r="B45" s="0" t="n">
        <v>28366286.2725996</v>
      </c>
      <c r="C45" s="0" t="n">
        <v>27485934.3718624</v>
      </c>
      <c r="D45" s="0" t="n">
        <v>93022585.9169325</v>
      </c>
      <c r="E45" s="0" t="n">
        <v>86430400.062092</v>
      </c>
      <c r="F45" s="0" t="n">
        <v>14405066.6770153</v>
      </c>
      <c r="G45" s="0" t="n">
        <v>497738.685184698</v>
      </c>
      <c r="H45" s="0" t="n">
        <v>301857.020842818</v>
      </c>
      <c r="I45" s="0" t="n">
        <v>115365.992442478</v>
      </c>
    </row>
    <row r="46" customFormat="false" ht="12.8" hidden="false" customHeight="false" outlineLevel="0" collapsed="false">
      <c r="A46" s="0" t="n">
        <v>93</v>
      </c>
      <c r="B46" s="0" t="n">
        <v>25004419.4319709</v>
      </c>
      <c r="C46" s="0" t="n">
        <v>24115880.1517933</v>
      </c>
      <c r="D46" s="0" t="n">
        <v>82061688.8733526</v>
      </c>
      <c r="E46" s="0" t="n">
        <v>87687124.906878</v>
      </c>
      <c r="F46" s="0" t="n">
        <v>0</v>
      </c>
      <c r="G46" s="0" t="n">
        <v>501888.209058138</v>
      </c>
      <c r="H46" s="0" t="n">
        <v>303735.80101421</v>
      </c>
      <c r="I46" s="0" t="n">
        <v>118450.385864713</v>
      </c>
    </row>
    <row r="47" customFormat="false" ht="12.8" hidden="false" customHeight="false" outlineLevel="0" collapsed="false">
      <c r="A47" s="0" t="n">
        <v>94</v>
      </c>
      <c r="B47" s="0" t="n">
        <v>29019800.9362234</v>
      </c>
      <c r="C47" s="0" t="n">
        <v>28115887.0768353</v>
      </c>
      <c r="D47" s="0" t="n">
        <v>95241342.6750881</v>
      </c>
      <c r="E47" s="0" t="n">
        <v>88352164.5094942</v>
      </c>
      <c r="F47" s="0" t="n">
        <v>14725360.7515824</v>
      </c>
      <c r="G47" s="0" t="n">
        <v>506889.115763419</v>
      </c>
      <c r="H47" s="0" t="n">
        <v>314796.739072805</v>
      </c>
      <c r="I47" s="0" t="n">
        <v>117468.577931334</v>
      </c>
    </row>
    <row r="48" customFormat="false" ht="12.8" hidden="false" customHeight="false" outlineLevel="0" collapsed="false">
      <c r="A48" s="0" t="n">
        <v>95</v>
      </c>
      <c r="B48" s="0" t="n">
        <v>25517666.9592729</v>
      </c>
      <c r="C48" s="0" t="n">
        <v>24631944.9329783</v>
      </c>
      <c r="D48" s="0" t="n">
        <v>83901472.0345254</v>
      </c>
      <c r="E48" s="0" t="n">
        <v>89459536.0688033</v>
      </c>
      <c r="F48" s="0" t="n">
        <v>0</v>
      </c>
      <c r="G48" s="0" t="n">
        <v>501685.532403586</v>
      </c>
      <c r="H48" s="0" t="n">
        <v>303455.408432476</v>
      </c>
      <c r="I48" s="0" t="n">
        <v>115115.83636925</v>
      </c>
    </row>
    <row r="49" customFormat="false" ht="12.8" hidden="false" customHeight="false" outlineLevel="0" collapsed="false">
      <c r="A49" s="0" t="n">
        <v>96</v>
      </c>
      <c r="B49" s="0" t="n">
        <v>29836395.6841355</v>
      </c>
      <c r="C49" s="0" t="n">
        <v>28906988.3660691</v>
      </c>
      <c r="D49" s="0" t="n">
        <v>97957123.1288233</v>
      </c>
      <c r="E49" s="0" t="n">
        <v>90746822.3042532</v>
      </c>
      <c r="F49" s="0" t="n">
        <v>15124470.3840422</v>
      </c>
      <c r="G49" s="0" t="n">
        <v>538423.924462298</v>
      </c>
      <c r="H49" s="0" t="n">
        <v>310907.26465163</v>
      </c>
      <c r="I49" s="0" t="n">
        <v>114394.469932074</v>
      </c>
    </row>
    <row r="50" customFormat="false" ht="12.8" hidden="false" customHeight="false" outlineLevel="0" collapsed="false">
      <c r="A50" s="0" t="n">
        <v>97</v>
      </c>
      <c r="B50" s="0" t="n">
        <v>26167638.2897065</v>
      </c>
      <c r="C50" s="0" t="n">
        <v>25201103.8035942</v>
      </c>
      <c r="D50" s="0" t="n">
        <v>85878659.5520895</v>
      </c>
      <c r="E50" s="0" t="n">
        <v>91404593.7525494</v>
      </c>
      <c r="F50" s="0" t="n">
        <v>0</v>
      </c>
      <c r="G50" s="0" t="n">
        <v>557481.028004606</v>
      </c>
      <c r="H50" s="0" t="n">
        <v>325589.210347156</v>
      </c>
      <c r="I50" s="0" t="n">
        <v>119234.639657979</v>
      </c>
    </row>
    <row r="51" customFormat="false" ht="12.8" hidden="false" customHeight="false" outlineLevel="0" collapsed="false">
      <c r="A51" s="0" t="n">
        <v>98</v>
      </c>
      <c r="B51" s="0" t="n">
        <v>30461350.8983991</v>
      </c>
      <c r="C51" s="0" t="n">
        <v>29527070.5612515</v>
      </c>
      <c r="D51" s="0" t="n">
        <v>100078077.979345</v>
      </c>
      <c r="E51" s="0" t="n">
        <v>92622547.7097225</v>
      </c>
      <c r="F51" s="0" t="n">
        <v>15437091.2849537</v>
      </c>
      <c r="G51" s="0" t="n">
        <v>527424.361105649</v>
      </c>
      <c r="H51" s="0" t="n">
        <v>324735.949090223</v>
      </c>
      <c r="I51" s="0" t="n">
        <v>117314.324216837</v>
      </c>
    </row>
    <row r="52" customFormat="false" ht="12.8" hidden="false" customHeight="false" outlineLevel="0" collapsed="false">
      <c r="A52" s="0" t="n">
        <v>99</v>
      </c>
      <c r="B52" s="0" t="n">
        <v>26632253.4557355</v>
      </c>
      <c r="C52" s="0" t="n">
        <v>25646346.9816782</v>
      </c>
      <c r="D52" s="0" t="n">
        <v>87430416.7491457</v>
      </c>
      <c r="E52" s="0" t="n">
        <v>93027538.2794328</v>
      </c>
      <c r="F52" s="0" t="n">
        <v>0</v>
      </c>
      <c r="G52" s="0" t="n">
        <v>570252.025804363</v>
      </c>
      <c r="H52" s="0" t="n">
        <v>330955.425558379</v>
      </c>
      <c r="I52" s="0" t="n">
        <v>120998.603849307</v>
      </c>
    </row>
    <row r="53" customFormat="false" ht="12.8" hidden="false" customHeight="false" outlineLevel="0" collapsed="false">
      <c r="A53" s="0" t="n">
        <v>100</v>
      </c>
      <c r="B53" s="0" t="n">
        <v>30949089.1152594</v>
      </c>
      <c r="C53" s="0" t="n">
        <v>29952815.1425706</v>
      </c>
      <c r="D53" s="0" t="n">
        <v>101600354.336814</v>
      </c>
      <c r="E53" s="0" t="n">
        <v>94020158.0176528</v>
      </c>
      <c r="F53" s="0" t="n">
        <v>15670026.3362755</v>
      </c>
      <c r="G53" s="0" t="n">
        <v>567096.967475996</v>
      </c>
      <c r="H53" s="0" t="n">
        <v>343400.426936829</v>
      </c>
      <c r="I53" s="0" t="n">
        <v>122537.968965566</v>
      </c>
    </row>
    <row r="54" customFormat="false" ht="12.8" hidden="false" customHeight="false" outlineLevel="0" collapsed="false">
      <c r="A54" s="0" t="n">
        <v>101</v>
      </c>
      <c r="B54" s="0" t="n">
        <v>27147567.6503931</v>
      </c>
      <c r="C54" s="0" t="n">
        <v>26144558.4491749</v>
      </c>
      <c r="D54" s="0" t="n">
        <v>89197265.9255553</v>
      </c>
      <c r="E54" s="0" t="n">
        <v>94790660.9121591</v>
      </c>
      <c r="F54" s="0" t="n">
        <v>0</v>
      </c>
      <c r="G54" s="0" t="n">
        <v>584439.026526041</v>
      </c>
      <c r="H54" s="0" t="n">
        <v>334373.222681202</v>
      </c>
      <c r="I54" s="0" t="n">
        <v>120281.360015615</v>
      </c>
    </row>
    <row r="55" customFormat="false" ht="12.8" hidden="false" customHeight="false" outlineLevel="0" collapsed="false">
      <c r="A55" s="0" t="n">
        <v>102</v>
      </c>
      <c r="B55" s="0" t="n">
        <v>31475748.2273051</v>
      </c>
      <c r="C55" s="0" t="n">
        <v>30496165.3959652</v>
      </c>
      <c r="D55" s="0" t="n">
        <v>103470237.823954</v>
      </c>
      <c r="E55" s="0" t="n">
        <v>95634034.0457221</v>
      </c>
      <c r="F55" s="0" t="n">
        <v>15939005.674287</v>
      </c>
      <c r="G55" s="0" t="n">
        <v>545141.467772759</v>
      </c>
      <c r="H55" s="0" t="n">
        <v>347839.200640922</v>
      </c>
      <c r="I55" s="0" t="n">
        <v>123717.375608901</v>
      </c>
    </row>
    <row r="56" customFormat="false" ht="12.8" hidden="false" customHeight="false" outlineLevel="0" collapsed="false">
      <c r="A56" s="0" t="n">
        <v>103</v>
      </c>
      <c r="B56" s="0" t="n">
        <v>27806897.2922673</v>
      </c>
      <c r="C56" s="0" t="n">
        <v>26785615.1234061</v>
      </c>
      <c r="D56" s="0" t="n">
        <v>91384526.1519074</v>
      </c>
      <c r="E56" s="0" t="n">
        <v>97027296.2523756</v>
      </c>
      <c r="F56" s="0" t="n">
        <v>0</v>
      </c>
      <c r="G56" s="0" t="n">
        <v>588913.52168529</v>
      </c>
      <c r="H56" s="0" t="n">
        <v>344616.023498225</v>
      </c>
      <c r="I56" s="0" t="n">
        <v>125360.890968017</v>
      </c>
    </row>
    <row r="57" customFormat="false" ht="12.8" hidden="false" customHeight="false" outlineLevel="0" collapsed="false">
      <c r="A57" s="0" t="n">
        <v>104</v>
      </c>
      <c r="B57" s="0" t="n">
        <v>32165444.3385297</v>
      </c>
      <c r="C57" s="0" t="n">
        <v>31148684.455251</v>
      </c>
      <c r="D57" s="0" t="n">
        <v>105689381.730712</v>
      </c>
      <c r="E57" s="0" t="n">
        <v>97608124.3258243</v>
      </c>
      <c r="F57" s="0" t="n">
        <v>16268020.7209707</v>
      </c>
      <c r="G57" s="0" t="n">
        <v>583032.468083398</v>
      </c>
      <c r="H57" s="0" t="n">
        <v>347842.516358547</v>
      </c>
      <c r="I57" s="0" t="n">
        <v>122692.712624049</v>
      </c>
    </row>
    <row r="58" customFormat="false" ht="12.8" hidden="false" customHeight="false" outlineLevel="0" collapsed="false">
      <c r="A58" s="0" t="n">
        <v>105</v>
      </c>
      <c r="B58" s="0" t="n">
        <v>28184206.999579</v>
      </c>
      <c r="C58" s="0" t="n">
        <v>27176729.3912852</v>
      </c>
      <c r="D58" s="0" t="n">
        <v>92756029.3600084</v>
      </c>
      <c r="E58" s="0" t="n">
        <v>98391167.1038267</v>
      </c>
      <c r="F58" s="0" t="n">
        <v>0</v>
      </c>
      <c r="G58" s="0" t="n">
        <v>560527.778298898</v>
      </c>
      <c r="H58" s="0" t="n">
        <v>357177.69592672</v>
      </c>
      <c r="I58" s="0" t="n">
        <v>128245.905811666</v>
      </c>
    </row>
    <row r="59" customFormat="false" ht="12.8" hidden="false" customHeight="false" outlineLevel="0" collapsed="false">
      <c r="A59" s="0" t="n">
        <v>106</v>
      </c>
      <c r="B59" s="0" t="n">
        <v>32827962.1574347</v>
      </c>
      <c r="C59" s="0" t="n">
        <v>31805850.2064237</v>
      </c>
      <c r="D59" s="0" t="n">
        <v>107948934.033229</v>
      </c>
      <c r="E59" s="0" t="n">
        <v>99612140.0636645</v>
      </c>
      <c r="F59" s="0" t="n">
        <v>16602023.3439441</v>
      </c>
      <c r="G59" s="0" t="n">
        <v>584216.356997794</v>
      </c>
      <c r="H59" s="0" t="n">
        <v>350763.490744583</v>
      </c>
      <c r="I59" s="0" t="n">
        <v>124474.433240909</v>
      </c>
    </row>
    <row r="60" customFormat="false" ht="12.8" hidden="false" customHeight="false" outlineLevel="0" collapsed="false">
      <c r="A60" s="0" t="n">
        <v>107</v>
      </c>
      <c r="B60" s="0" t="n">
        <v>28896383.1774589</v>
      </c>
      <c r="C60" s="0" t="n">
        <v>27867339.533475</v>
      </c>
      <c r="D60" s="0" t="n">
        <v>95172346.4301454</v>
      </c>
      <c r="E60" s="0" t="n">
        <v>100818790.768777</v>
      </c>
      <c r="F60" s="0" t="n">
        <v>0</v>
      </c>
      <c r="G60" s="0" t="n">
        <v>595186.240821611</v>
      </c>
      <c r="H60" s="0" t="n">
        <v>347345.128499694</v>
      </c>
      <c r="I60" s="0" t="n">
        <v>123588.963803643</v>
      </c>
    </row>
    <row r="61" customFormat="false" ht="12.8" hidden="false" customHeight="false" outlineLevel="0" collapsed="false">
      <c r="A61" s="0" t="n">
        <v>108</v>
      </c>
      <c r="B61" s="0" t="n">
        <v>33543136.6533033</v>
      </c>
      <c r="C61" s="0" t="n">
        <v>32485379.9677293</v>
      </c>
      <c r="D61" s="0" t="n">
        <v>110310169.872458</v>
      </c>
      <c r="E61" s="0" t="n">
        <v>101711420.73808</v>
      </c>
      <c r="F61" s="0" t="n">
        <v>16951903.4563466</v>
      </c>
      <c r="G61" s="0" t="n">
        <v>629798.558224379</v>
      </c>
      <c r="H61" s="0" t="n">
        <v>343684.183557626</v>
      </c>
      <c r="I61" s="0" t="n">
        <v>120391.348274233</v>
      </c>
    </row>
    <row r="62" customFormat="false" ht="12.8" hidden="false" customHeight="false" outlineLevel="0" collapsed="false">
      <c r="A62" s="0" t="n">
        <v>109</v>
      </c>
      <c r="B62" s="0" t="n">
        <v>29400003.7149274</v>
      </c>
      <c r="C62" s="0" t="n">
        <v>28329107.6876891</v>
      </c>
      <c r="D62" s="0" t="n">
        <v>96745265.9860498</v>
      </c>
      <c r="E62" s="0" t="n">
        <v>102512393.904671</v>
      </c>
      <c r="F62" s="0" t="n">
        <v>0</v>
      </c>
      <c r="G62" s="0" t="n">
        <v>633297.927639953</v>
      </c>
      <c r="H62" s="0" t="n">
        <v>351493.982498266</v>
      </c>
      <c r="I62" s="0" t="n">
        <v>123005.881571495</v>
      </c>
    </row>
    <row r="63" customFormat="false" ht="12.8" hidden="false" customHeight="false" outlineLevel="0" collapsed="false">
      <c r="A63" s="0" t="n">
        <v>110</v>
      </c>
      <c r="B63" s="0" t="n">
        <v>34278557.1956905</v>
      </c>
      <c r="C63" s="0" t="n">
        <v>33200296.4027251</v>
      </c>
      <c r="D63" s="0" t="n">
        <v>112790131.664098</v>
      </c>
      <c r="E63" s="0" t="n">
        <v>103936835.153701</v>
      </c>
      <c r="F63" s="0" t="n">
        <v>17322805.8589501</v>
      </c>
      <c r="G63" s="0" t="n">
        <v>631213.67090829</v>
      </c>
      <c r="H63" s="0" t="n">
        <v>360186.397070197</v>
      </c>
      <c r="I63" s="0" t="n">
        <v>124086.749981322</v>
      </c>
    </row>
    <row r="64" customFormat="false" ht="12.8" hidden="false" customHeight="false" outlineLevel="0" collapsed="false">
      <c r="A64" s="0" t="n">
        <v>111</v>
      </c>
      <c r="B64" s="0" t="n">
        <v>30157420.1196749</v>
      </c>
      <c r="C64" s="0" t="n">
        <v>29093238.4739294</v>
      </c>
      <c r="D64" s="0" t="n">
        <v>99400210.3333238</v>
      </c>
      <c r="E64" s="0" t="n">
        <v>105220668.165463</v>
      </c>
      <c r="F64" s="0" t="n">
        <v>0</v>
      </c>
      <c r="G64" s="0" t="n">
        <v>616258.872961067</v>
      </c>
      <c r="H64" s="0" t="n">
        <v>360429.906373905</v>
      </c>
      <c r="I64" s="0" t="n">
        <v>124989.809157842</v>
      </c>
    </row>
    <row r="65" customFormat="false" ht="12.8" hidden="false" customHeight="false" outlineLevel="0" collapsed="false">
      <c r="A65" s="0" t="n">
        <v>112</v>
      </c>
      <c r="B65" s="0" t="n">
        <v>35105318.9365648</v>
      </c>
      <c r="C65" s="0" t="n">
        <v>33974311.960449</v>
      </c>
      <c r="D65" s="0" t="n">
        <v>115478161.645233</v>
      </c>
      <c r="E65" s="0" t="n">
        <v>106354988.956201</v>
      </c>
      <c r="F65" s="0" t="n">
        <v>17725831.4927002</v>
      </c>
      <c r="G65" s="0" t="n">
        <v>681628.799015198</v>
      </c>
      <c r="H65" s="0" t="n">
        <v>362984.128739952</v>
      </c>
      <c r="I65" s="0" t="n">
        <v>123420.069086635</v>
      </c>
    </row>
    <row r="66" customFormat="false" ht="12.8" hidden="false" customHeight="false" outlineLevel="0" collapsed="false">
      <c r="A66" s="0" t="n">
        <v>113</v>
      </c>
      <c r="B66" s="0" t="n">
        <v>30638225.3372502</v>
      </c>
      <c r="C66" s="0" t="n">
        <v>29539649.7718443</v>
      </c>
      <c r="D66" s="0" t="n">
        <v>101025571.19172</v>
      </c>
      <c r="E66" s="0" t="n">
        <v>106835596.697233</v>
      </c>
      <c r="F66" s="0" t="n">
        <v>0</v>
      </c>
      <c r="G66" s="0" t="n">
        <v>634139.067749322</v>
      </c>
      <c r="H66" s="0" t="n">
        <v>374457.894441085</v>
      </c>
      <c r="I66" s="0" t="n">
        <v>128540.861736403</v>
      </c>
    </row>
    <row r="67" customFormat="false" ht="12.8" hidden="false" customHeight="false" outlineLevel="0" collapsed="false">
      <c r="A67" s="0" t="n">
        <v>114</v>
      </c>
      <c r="B67" s="0" t="n">
        <v>35890116.5385442</v>
      </c>
      <c r="C67" s="0" t="n">
        <v>34745820.9566167</v>
      </c>
      <c r="D67" s="0" t="n">
        <v>118158311.974035</v>
      </c>
      <c r="E67" s="0" t="n">
        <v>108682407.915396</v>
      </c>
      <c r="F67" s="0" t="n">
        <v>18113734.6525661</v>
      </c>
      <c r="G67" s="0" t="n">
        <v>680780.586793804</v>
      </c>
      <c r="H67" s="0" t="n">
        <v>375397.665304721</v>
      </c>
      <c r="I67" s="0" t="n">
        <v>125881.899755573</v>
      </c>
    </row>
    <row r="68" customFormat="false" ht="12.8" hidden="false" customHeight="false" outlineLevel="0" collapsed="false">
      <c r="A68" s="0" t="n">
        <v>115</v>
      </c>
      <c r="B68" s="0" t="n">
        <v>31456138.6993317</v>
      </c>
      <c r="C68" s="0" t="n">
        <v>30365962.753878</v>
      </c>
      <c r="D68" s="0" t="n">
        <v>103915940.851169</v>
      </c>
      <c r="E68" s="0" t="n">
        <v>109744714.383632</v>
      </c>
      <c r="F68" s="0" t="n">
        <v>0</v>
      </c>
      <c r="G68" s="0" t="n">
        <v>629461.882370622</v>
      </c>
      <c r="H68" s="0" t="n">
        <v>373512.872608101</v>
      </c>
      <c r="I68" s="0" t="n">
        <v>124573.129249943</v>
      </c>
    </row>
    <row r="69" customFormat="false" ht="12.8" hidden="false" customHeight="false" outlineLevel="0" collapsed="false">
      <c r="A69" s="0" t="n">
        <v>116</v>
      </c>
      <c r="B69" s="0" t="n">
        <v>36304000.8115104</v>
      </c>
      <c r="C69" s="0" t="n">
        <v>35187078.0349643</v>
      </c>
      <c r="D69" s="0" t="n">
        <v>119690573.372048</v>
      </c>
      <c r="E69" s="0" t="n">
        <v>110002007.528778</v>
      </c>
      <c r="F69" s="0" t="n">
        <v>18333667.921463</v>
      </c>
      <c r="G69" s="0" t="n">
        <v>656870.720523727</v>
      </c>
      <c r="H69" s="0" t="n">
        <v>373756.584365925</v>
      </c>
      <c r="I69" s="0" t="n">
        <v>123279.245223519</v>
      </c>
    </row>
    <row r="70" customFormat="false" ht="12.8" hidden="false" customHeight="false" outlineLevel="0" collapsed="false">
      <c r="A70" s="0" t="n">
        <v>117</v>
      </c>
      <c r="B70" s="0" t="n">
        <v>31917809.3688378</v>
      </c>
      <c r="C70" s="0" t="n">
        <v>30802327.9254097</v>
      </c>
      <c r="D70" s="0" t="n">
        <v>105416323.04234</v>
      </c>
      <c r="E70" s="0" t="n">
        <v>111265752.009242</v>
      </c>
      <c r="F70" s="0" t="n">
        <v>0</v>
      </c>
      <c r="G70" s="0" t="n">
        <v>646856.926809619</v>
      </c>
      <c r="H70" s="0" t="n">
        <v>378330.350831986</v>
      </c>
      <c r="I70" s="0" t="n">
        <v>128991.665409217</v>
      </c>
    </row>
    <row r="71" customFormat="false" ht="12.8" hidden="false" customHeight="false" outlineLevel="0" collapsed="false">
      <c r="A71" s="0" t="n">
        <v>118</v>
      </c>
      <c r="B71" s="0" t="n">
        <v>37076223.2729858</v>
      </c>
      <c r="C71" s="0" t="n">
        <v>35973839.5756521</v>
      </c>
      <c r="D71" s="0" t="n">
        <v>122379091.370618</v>
      </c>
      <c r="E71" s="0" t="n">
        <v>112461717.164028</v>
      </c>
      <c r="F71" s="0" t="n">
        <v>18743619.5273379</v>
      </c>
      <c r="G71" s="0" t="n">
        <v>628437.711909598</v>
      </c>
      <c r="H71" s="0" t="n">
        <v>383103.928251601</v>
      </c>
      <c r="I71" s="0" t="n">
        <v>129774.367389352</v>
      </c>
    </row>
    <row r="72" customFormat="false" ht="12.8" hidden="false" customHeight="false" outlineLevel="0" collapsed="false">
      <c r="A72" s="0" t="n">
        <v>119</v>
      </c>
      <c r="B72" s="0" t="n">
        <v>32356260.5202876</v>
      </c>
      <c r="C72" s="0" t="n">
        <v>31202145.5151014</v>
      </c>
      <c r="D72" s="0" t="n">
        <v>106742895.514445</v>
      </c>
      <c r="E72" s="0" t="n">
        <v>112593174.709957</v>
      </c>
      <c r="F72" s="0" t="n">
        <v>0</v>
      </c>
      <c r="G72" s="0" t="n">
        <v>680117.180985227</v>
      </c>
      <c r="H72" s="0" t="n">
        <v>382052.613796235</v>
      </c>
      <c r="I72" s="0" t="n">
        <v>131350.300578297</v>
      </c>
    </row>
    <row r="73" customFormat="false" ht="12.8" hidden="false" customHeight="false" outlineLevel="0" collapsed="false">
      <c r="A73" s="0" t="n">
        <v>120</v>
      </c>
      <c r="B73" s="0" t="n">
        <v>37529701.6191028</v>
      </c>
      <c r="C73" s="0" t="n">
        <v>36383262.78118</v>
      </c>
      <c r="D73" s="0" t="n">
        <v>123763424.643635</v>
      </c>
      <c r="E73" s="0" t="n">
        <v>113700439.245745</v>
      </c>
      <c r="F73" s="0" t="n">
        <v>18950073.2076242</v>
      </c>
      <c r="G73" s="0" t="n">
        <v>671254.163066556</v>
      </c>
      <c r="H73" s="0" t="n">
        <v>384226.602135643</v>
      </c>
      <c r="I73" s="0" t="n">
        <v>129940.103886588</v>
      </c>
    </row>
    <row r="74" customFormat="false" ht="12.8" hidden="false" customHeight="false" outlineLevel="0" collapsed="false">
      <c r="A74" s="0" t="n">
        <v>121</v>
      </c>
      <c r="B74" s="0" t="n">
        <v>32955283.9184875</v>
      </c>
      <c r="C74" s="0" t="n">
        <v>31816333.5392678</v>
      </c>
      <c r="D74" s="0" t="n">
        <v>108946611.790649</v>
      </c>
      <c r="E74" s="0" t="n">
        <v>114850177.220965</v>
      </c>
      <c r="F74" s="0" t="n">
        <v>0</v>
      </c>
      <c r="G74" s="0" t="n">
        <v>671147.336286294</v>
      </c>
      <c r="H74" s="0" t="n">
        <v>377607.228865123</v>
      </c>
      <c r="I74" s="0" t="n">
        <v>128851.162954657</v>
      </c>
    </row>
    <row r="75" customFormat="false" ht="12.8" hidden="false" customHeight="false" outlineLevel="0" collapsed="false">
      <c r="A75" s="0" t="n">
        <v>122</v>
      </c>
      <c r="B75" s="0" t="n">
        <v>38083536.7601115</v>
      </c>
      <c r="C75" s="0" t="n">
        <v>36893041.5527459</v>
      </c>
      <c r="D75" s="0" t="n">
        <v>125596104.261123</v>
      </c>
      <c r="E75" s="0" t="n">
        <v>115348097.511503</v>
      </c>
      <c r="F75" s="0" t="n">
        <v>19224682.9185838</v>
      </c>
      <c r="G75" s="0" t="n">
        <v>699249.208708884</v>
      </c>
      <c r="H75" s="0" t="n">
        <v>398084.634694714</v>
      </c>
      <c r="I75" s="0" t="n">
        <v>133087.662802958</v>
      </c>
    </row>
    <row r="76" customFormat="false" ht="12.8" hidden="false" customHeight="false" outlineLevel="0" collapsed="false">
      <c r="A76" s="0" t="n">
        <v>123</v>
      </c>
      <c r="B76" s="0" t="n">
        <v>33531308.9849076</v>
      </c>
      <c r="C76" s="0" t="n">
        <v>32372168.2387152</v>
      </c>
      <c r="D76" s="0" t="n">
        <v>110918631.907788</v>
      </c>
      <c r="E76" s="0" t="n">
        <v>116826590.848942</v>
      </c>
      <c r="F76" s="0" t="n">
        <v>0</v>
      </c>
      <c r="G76" s="0" t="n">
        <v>685024.181808954</v>
      </c>
      <c r="H76" s="0" t="n">
        <v>383778.517749946</v>
      </c>
      <c r="I76" s="0" t="n">
        <v>129054.352333579</v>
      </c>
    </row>
    <row r="77" customFormat="false" ht="12.8" hidden="false" customHeight="false" outlineLevel="0" collapsed="false">
      <c r="A77" s="0" t="n">
        <v>124</v>
      </c>
      <c r="B77" s="0" t="n">
        <v>38905489.7281695</v>
      </c>
      <c r="C77" s="0" t="n">
        <v>37740911.7927636</v>
      </c>
      <c r="D77" s="0" t="n">
        <v>128545997.268482</v>
      </c>
      <c r="E77" s="0" t="n">
        <v>117980648.941393</v>
      </c>
      <c r="F77" s="0" t="n">
        <v>19663441.4902322</v>
      </c>
      <c r="G77" s="0" t="n">
        <v>693005.717201902</v>
      </c>
      <c r="H77" s="0" t="n">
        <v>382045.636201376</v>
      </c>
      <c r="I77" s="0" t="n">
        <v>127895.117146542</v>
      </c>
    </row>
    <row r="78" customFormat="false" ht="12.8" hidden="false" customHeight="false" outlineLevel="0" collapsed="false">
      <c r="A78" s="0" t="n">
        <v>125</v>
      </c>
      <c r="B78" s="0" t="n">
        <v>34277125.9649858</v>
      </c>
      <c r="C78" s="0" t="n">
        <v>33048224.6225046</v>
      </c>
      <c r="D78" s="0" t="n">
        <v>113275643.19768</v>
      </c>
      <c r="E78" s="0" t="n">
        <v>119317889.429525</v>
      </c>
      <c r="F78" s="0" t="n">
        <v>0</v>
      </c>
      <c r="G78" s="0" t="n">
        <v>745160.436910081</v>
      </c>
      <c r="H78" s="0" t="n">
        <v>390788.146839981</v>
      </c>
      <c r="I78" s="0" t="n">
        <v>132789.655330165</v>
      </c>
    </row>
    <row r="79" customFormat="false" ht="12.8" hidden="false" customHeight="false" outlineLevel="0" collapsed="false">
      <c r="A79" s="0" t="n">
        <v>126</v>
      </c>
      <c r="B79" s="0" t="n">
        <v>39676650.9617503</v>
      </c>
      <c r="C79" s="0" t="n">
        <v>38487903.4536699</v>
      </c>
      <c r="D79" s="0" t="n">
        <v>131156306.845091</v>
      </c>
      <c r="E79" s="0" t="n">
        <v>120289262.666355</v>
      </c>
      <c r="F79" s="0" t="n">
        <v>20048210.4443924</v>
      </c>
      <c r="G79" s="0" t="n">
        <v>712061.500016396</v>
      </c>
      <c r="H79" s="0" t="n">
        <v>385687.966950111</v>
      </c>
      <c r="I79" s="0" t="n">
        <v>129997.201591362</v>
      </c>
    </row>
    <row r="80" customFormat="false" ht="12.8" hidden="false" customHeight="false" outlineLevel="0" collapsed="false">
      <c r="A80" s="0" t="n">
        <v>127</v>
      </c>
      <c r="B80" s="0" t="n">
        <v>34836872.1547173</v>
      </c>
      <c r="C80" s="0" t="n">
        <v>33664327.8924791</v>
      </c>
      <c r="D80" s="0" t="n">
        <v>115459643.272207</v>
      </c>
      <c r="E80" s="0" t="n">
        <v>121501001.054167</v>
      </c>
      <c r="F80" s="0" t="n">
        <v>0</v>
      </c>
      <c r="G80" s="0" t="n">
        <v>703158.981628544</v>
      </c>
      <c r="H80" s="0" t="n">
        <v>380557.433413573</v>
      </c>
      <c r="I80" s="0" t="n">
        <v>126896.924565728</v>
      </c>
    </row>
    <row r="81" customFormat="false" ht="12.8" hidden="false" customHeight="false" outlineLevel="0" collapsed="false">
      <c r="A81" s="0" t="n">
        <v>128</v>
      </c>
      <c r="B81" s="0" t="n">
        <v>40459764.2462324</v>
      </c>
      <c r="C81" s="0" t="n">
        <v>39266272.0605394</v>
      </c>
      <c r="D81" s="0" t="n">
        <v>133856127.504845</v>
      </c>
      <c r="E81" s="0" t="n">
        <v>122664919.04694</v>
      </c>
      <c r="F81" s="0" t="n">
        <v>20444153.17449</v>
      </c>
      <c r="G81" s="0" t="n">
        <v>716293.767459993</v>
      </c>
      <c r="H81" s="0" t="n">
        <v>386975.622765725</v>
      </c>
      <c r="I81" s="0" t="n">
        <v>128889.70781038</v>
      </c>
    </row>
    <row r="82" customFormat="false" ht="12.8" hidden="false" customHeight="false" outlineLevel="0" collapsed="false">
      <c r="A82" s="0" t="n">
        <v>129</v>
      </c>
      <c r="B82" s="0" t="n">
        <v>35466223.1062483</v>
      </c>
      <c r="C82" s="0" t="n">
        <v>34277656.1014596</v>
      </c>
      <c r="D82" s="0" t="n">
        <v>117584312.599635</v>
      </c>
      <c r="E82" s="0" t="n">
        <v>123593154.208719</v>
      </c>
      <c r="F82" s="0" t="n">
        <v>0</v>
      </c>
      <c r="G82" s="0" t="n">
        <v>703922.267850876</v>
      </c>
      <c r="H82" s="0" t="n">
        <v>392016.709260189</v>
      </c>
      <c r="I82" s="0" t="n">
        <v>132325.753825198</v>
      </c>
    </row>
    <row r="83" customFormat="false" ht="12.8" hidden="false" customHeight="false" outlineLevel="0" collapsed="false">
      <c r="A83" s="0" t="n">
        <v>130</v>
      </c>
      <c r="B83" s="0" t="n">
        <v>40895844.7701628</v>
      </c>
      <c r="C83" s="0" t="n">
        <v>39678346.1456939</v>
      </c>
      <c r="D83" s="0" t="n">
        <v>135311668.824349</v>
      </c>
      <c r="E83" s="0" t="n">
        <v>123861576.971521</v>
      </c>
      <c r="F83" s="0" t="n">
        <v>20643596.1619202</v>
      </c>
      <c r="G83" s="0" t="n">
        <v>719986.993919086</v>
      </c>
      <c r="H83" s="0" t="n">
        <v>403977.207117126</v>
      </c>
      <c r="I83" s="0" t="n">
        <v>133620.604903841</v>
      </c>
    </row>
    <row r="84" customFormat="false" ht="12.8" hidden="false" customHeight="false" outlineLevel="0" collapsed="false">
      <c r="A84" s="0" t="n">
        <v>131</v>
      </c>
      <c r="B84" s="0" t="n">
        <v>35890297.4447624</v>
      </c>
      <c r="C84" s="0" t="n">
        <v>34740773.5116622</v>
      </c>
      <c r="D84" s="0" t="n">
        <v>119203846.896114</v>
      </c>
      <c r="E84" s="0" t="n">
        <v>125225046.13414</v>
      </c>
      <c r="F84" s="0" t="n">
        <v>0</v>
      </c>
      <c r="G84" s="0" t="n">
        <v>656602.336164461</v>
      </c>
      <c r="H84" s="0" t="n">
        <v>400548.324061581</v>
      </c>
      <c r="I84" s="0" t="n">
        <v>131961.818391732</v>
      </c>
    </row>
    <row r="85" customFormat="false" ht="12.8" hidden="false" customHeight="false" outlineLevel="0" collapsed="false">
      <c r="A85" s="0" t="n">
        <v>132</v>
      </c>
      <c r="B85" s="0" t="n">
        <v>41606826.509907</v>
      </c>
      <c r="C85" s="0" t="n">
        <v>40484468.7569935</v>
      </c>
      <c r="D85" s="0" t="n">
        <v>138074452.806446</v>
      </c>
      <c r="E85" s="0" t="n">
        <v>126357366.343164</v>
      </c>
      <c r="F85" s="0" t="n">
        <v>21059561.0571941</v>
      </c>
      <c r="G85" s="0" t="n">
        <v>623259.162388936</v>
      </c>
      <c r="H85" s="0" t="n">
        <v>407060.25584491</v>
      </c>
      <c r="I85" s="0" t="n">
        <v>131483.335256734</v>
      </c>
    </row>
    <row r="86" customFormat="false" ht="12.8" hidden="false" customHeight="false" outlineLevel="0" collapsed="false">
      <c r="A86" s="0" t="n">
        <v>133</v>
      </c>
      <c r="B86" s="0" t="n">
        <v>36463575.2011897</v>
      </c>
      <c r="C86" s="0" t="n">
        <v>35332019.3017247</v>
      </c>
      <c r="D86" s="0" t="n">
        <v>121274920.313283</v>
      </c>
      <c r="E86" s="0" t="n">
        <v>127299015.521426</v>
      </c>
      <c r="F86" s="0" t="n">
        <v>0</v>
      </c>
      <c r="G86" s="0" t="n">
        <v>628220.191594049</v>
      </c>
      <c r="H86" s="0" t="n">
        <v>410824.349124502</v>
      </c>
      <c r="I86" s="0" t="n">
        <v>132159.083923411</v>
      </c>
    </row>
    <row r="87" customFormat="false" ht="12.8" hidden="false" customHeight="false" outlineLevel="0" collapsed="false">
      <c r="A87" s="0" t="n">
        <v>134</v>
      </c>
      <c r="B87" s="0" t="n">
        <v>42104886.8030708</v>
      </c>
      <c r="C87" s="0" t="n">
        <v>40890315.34231</v>
      </c>
      <c r="D87" s="0" t="n">
        <v>139426678.715473</v>
      </c>
      <c r="E87" s="0" t="n">
        <v>127550932.654111</v>
      </c>
      <c r="F87" s="0" t="n">
        <v>21258488.7756851</v>
      </c>
      <c r="G87" s="0" t="n">
        <v>709870.072575997</v>
      </c>
      <c r="H87" s="0" t="n">
        <v>411375.071320819</v>
      </c>
      <c r="I87" s="0" t="n">
        <v>133323.309805817</v>
      </c>
    </row>
    <row r="88" customFormat="false" ht="12.8" hidden="false" customHeight="false" outlineLevel="0" collapsed="false">
      <c r="A88" s="0" t="n">
        <v>135</v>
      </c>
      <c r="B88" s="0" t="n">
        <v>37023998.3263586</v>
      </c>
      <c r="C88" s="0" t="n">
        <v>35833412.1536982</v>
      </c>
      <c r="D88" s="0" t="n">
        <v>122997773.024362</v>
      </c>
      <c r="E88" s="0" t="n">
        <v>128961819.766583</v>
      </c>
      <c r="F88" s="0" t="n">
        <v>0</v>
      </c>
      <c r="G88" s="0" t="n">
        <v>682758.702035113</v>
      </c>
      <c r="H88" s="0" t="n">
        <v>413361.407395582</v>
      </c>
      <c r="I88" s="0" t="n">
        <v>134951.518899557</v>
      </c>
    </row>
    <row r="89" customFormat="false" ht="12.8" hidden="false" customHeight="false" outlineLevel="0" collapsed="false">
      <c r="A89" s="0" t="n">
        <v>136</v>
      </c>
      <c r="B89" s="0" t="n">
        <v>42955359.8829018</v>
      </c>
      <c r="C89" s="0" t="n">
        <v>41743968.0983564</v>
      </c>
      <c r="D89" s="0" t="n">
        <v>142450520.129718</v>
      </c>
      <c r="E89" s="0" t="n">
        <v>130167231.873836</v>
      </c>
      <c r="F89" s="0" t="n">
        <v>21694538.6456393</v>
      </c>
      <c r="G89" s="0" t="n">
        <v>698711.100869001</v>
      </c>
      <c r="H89" s="0" t="n">
        <v>418677.977117774</v>
      </c>
      <c r="I89" s="0" t="n">
        <v>134289.580797905</v>
      </c>
    </row>
    <row r="90" customFormat="false" ht="12.8" hidden="false" customHeight="false" outlineLevel="0" collapsed="false">
      <c r="A90" s="0" t="n">
        <v>137</v>
      </c>
      <c r="B90" s="0" t="n">
        <v>37520082.0676831</v>
      </c>
      <c r="C90" s="0" t="n">
        <v>36289883.4615666</v>
      </c>
      <c r="D90" s="0" t="n">
        <v>124692007.265871</v>
      </c>
      <c r="E90" s="0" t="n">
        <v>130584717.798853</v>
      </c>
      <c r="F90" s="0" t="n">
        <v>0</v>
      </c>
      <c r="G90" s="0" t="n">
        <v>717766.996108069</v>
      </c>
      <c r="H90" s="0" t="n">
        <v>414717.035205166</v>
      </c>
      <c r="I90" s="0" t="n">
        <v>139592.249718995</v>
      </c>
    </row>
    <row r="91" customFormat="false" ht="12.8" hidden="false" customHeight="false" outlineLevel="0" collapsed="false">
      <c r="A91" s="0" t="n">
        <v>138</v>
      </c>
      <c r="B91" s="0" t="n">
        <v>43652489.8469643</v>
      </c>
      <c r="C91" s="0" t="n">
        <v>42391796.4128223</v>
      </c>
      <c r="D91" s="0" t="n">
        <v>144675526.542396</v>
      </c>
      <c r="E91" s="0" t="n">
        <v>132101531.107775</v>
      </c>
      <c r="F91" s="0" t="n">
        <v>22016921.8512958</v>
      </c>
      <c r="G91" s="0" t="n">
        <v>758143.219682496</v>
      </c>
      <c r="H91" s="0" t="n">
        <v>409381.255590691</v>
      </c>
      <c r="I91" s="0" t="n">
        <v>133098.512669825</v>
      </c>
    </row>
    <row r="92" customFormat="false" ht="12.8" hidden="false" customHeight="false" outlineLevel="0" collapsed="false">
      <c r="A92" s="0" t="n">
        <v>139</v>
      </c>
      <c r="B92" s="0" t="n">
        <v>38207392.3339056</v>
      </c>
      <c r="C92" s="0" t="n">
        <v>37009460.4268419</v>
      </c>
      <c r="D92" s="0" t="n">
        <v>127145464.587425</v>
      </c>
      <c r="E92" s="0" t="n">
        <v>133147415.204722</v>
      </c>
      <c r="F92" s="0" t="n">
        <v>0</v>
      </c>
      <c r="G92" s="0" t="n">
        <v>681676.813515962</v>
      </c>
      <c r="H92" s="0" t="n">
        <v>419640.961856071</v>
      </c>
      <c r="I92" s="0" t="n">
        <v>138020.188130972</v>
      </c>
    </row>
    <row r="93" customFormat="false" ht="12.8" hidden="false" customHeight="false" outlineLevel="0" collapsed="false">
      <c r="A93" s="0" t="n">
        <v>140</v>
      </c>
      <c r="B93" s="0" t="n">
        <v>44324748.9186442</v>
      </c>
      <c r="C93" s="0" t="n">
        <v>43098443.7312291</v>
      </c>
      <c r="D93" s="0" t="n">
        <v>147201039.596267</v>
      </c>
      <c r="E93" s="0" t="n">
        <v>134398139.900919</v>
      </c>
      <c r="F93" s="0" t="n">
        <v>22399689.9834865</v>
      </c>
      <c r="G93" s="0" t="n">
        <v>714951.301261227</v>
      </c>
      <c r="H93" s="0" t="n">
        <v>417871.574985933</v>
      </c>
      <c r="I93" s="0" t="n">
        <v>133546.158811442</v>
      </c>
    </row>
    <row r="94" customFormat="false" ht="12.8" hidden="false" customHeight="false" outlineLevel="0" collapsed="false">
      <c r="A94" s="0" t="n">
        <v>141</v>
      </c>
      <c r="B94" s="0" t="n">
        <v>38868213.4983197</v>
      </c>
      <c r="C94" s="0" t="n">
        <v>37665286.5333082</v>
      </c>
      <c r="D94" s="0" t="n">
        <v>129485546.97767</v>
      </c>
      <c r="E94" s="0" t="n">
        <v>135545768.864679</v>
      </c>
      <c r="F94" s="0" t="n">
        <v>0</v>
      </c>
      <c r="G94" s="0" t="n">
        <v>696336.792406723</v>
      </c>
      <c r="H94" s="0" t="n">
        <v>412467.0830494</v>
      </c>
      <c r="I94" s="0" t="n">
        <v>134461.556507665</v>
      </c>
    </row>
    <row r="95" customFormat="false" ht="12.8" hidden="false" customHeight="false" outlineLevel="0" collapsed="false">
      <c r="A95" s="0" t="n">
        <v>142</v>
      </c>
      <c r="B95" s="0" t="n">
        <v>45175107.8661763</v>
      </c>
      <c r="C95" s="0" t="n">
        <v>43950724.8556229</v>
      </c>
      <c r="D95" s="0" t="n">
        <v>150168888.808057</v>
      </c>
      <c r="E95" s="0" t="n">
        <v>137037065.790132</v>
      </c>
      <c r="F95" s="0" t="n">
        <v>22839510.9650221</v>
      </c>
      <c r="G95" s="0" t="n">
        <v>703813.606967582</v>
      </c>
      <c r="H95" s="0" t="n">
        <v>427055.831227393</v>
      </c>
      <c r="I95" s="0" t="n">
        <v>133590.817654828</v>
      </c>
    </row>
    <row r="96" customFormat="false" ht="12.8" hidden="false" customHeight="false" outlineLevel="0" collapsed="false">
      <c r="A96" s="0" t="n">
        <v>143</v>
      </c>
      <c r="B96" s="0" t="n">
        <v>39720373.4119951</v>
      </c>
      <c r="C96" s="0" t="n">
        <v>38539868.9419263</v>
      </c>
      <c r="D96" s="0" t="n">
        <v>132539632.108448</v>
      </c>
      <c r="E96" s="0" t="n">
        <v>138674544.805328</v>
      </c>
      <c r="F96" s="0" t="n">
        <v>0</v>
      </c>
      <c r="G96" s="0" t="n">
        <v>666500.114145207</v>
      </c>
      <c r="H96" s="0" t="n">
        <v>421475.684356823</v>
      </c>
      <c r="I96" s="0" t="n">
        <v>132183.816524019</v>
      </c>
    </row>
    <row r="97" customFormat="false" ht="12.8" hidden="false" customHeight="false" outlineLevel="0" collapsed="false">
      <c r="A97" s="0" t="n">
        <v>144</v>
      </c>
      <c r="B97" s="0" t="n">
        <v>45941934.6887442</v>
      </c>
      <c r="C97" s="0" t="n">
        <v>44644035.4229525</v>
      </c>
      <c r="D97" s="0" t="n">
        <v>152620302.685336</v>
      </c>
      <c r="E97" s="0" t="n">
        <v>139171971.149524</v>
      </c>
      <c r="F97" s="0" t="n">
        <v>23195328.5249206</v>
      </c>
      <c r="G97" s="0" t="n">
        <v>776592.623271289</v>
      </c>
      <c r="H97" s="0" t="n">
        <v>428421.431372697</v>
      </c>
      <c r="I97" s="0" t="n">
        <v>132693.15878237</v>
      </c>
    </row>
    <row r="98" customFormat="false" ht="12.8" hidden="false" customHeight="false" outlineLevel="0" collapsed="false">
      <c r="A98" s="0" t="n">
        <v>145</v>
      </c>
      <c r="B98" s="0" t="n">
        <v>40200545.3281194</v>
      </c>
      <c r="C98" s="0" t="n">
        <v>38969338.1251493</v>
      </c>
      <c r="D98" s="0" t="n">
        <v>134082531.953062</v>
      </c>
      <c r="E98" s="0" t="n">
        <v>140197240.212457</v>
      </c>
      <c r="F98" s="0" t="n">
        <v>0</v>
      </c>
      <c r="G98" s="0" t="n">
        <v>727293.215639298</v>
      </c>
      <c r="H98" s="0" t="n">
        <v>412875.157310115</v>
      </c>
      <c r="I98" s="0" t="n">
        <v>130055.471458111</v>
      </c>
    </row>
    <row r="99" customFormat="false" ht="12.8" hidden="false" customHeight="false" outlineLevel="0" collapsed="false">
      <c r="A99" s="0" t="n">
        <v>146</v>
      </c>
      <c r="B99" s="0" t="n">
        <v>46445783.9017313</v>
      </c>
      <c r="C99" s="0" t="n">
        <v>45190866.0378593</v>
      </c>
      <c r="D99" s="0" t="n">
        <v>154503147.811656</v>
      </c>
      <c r="E99" s="0" t="n">
        <v>140895102.094257</v>
      </c>
      <c r="F99" s="0" t="n">
        <v>23482517.0157094</v>
      </c>
      <c r="G99" s="0" t="n">
        <v>734615.074152575</v>
      </c>
      <c r="H99" s="0" t="n">
        <v>427586.981562989</v>
      </c>
      <c r="I99" s="0" t="n">
        <v>132451.154509195</v>
      </c>
    </row>
    <row r="100" customFormat="false" ht="12.8" hidden="false" customHeight="false" outlineLevel="0" collapsed="false">
      <c r="A100" s="0" t="n">
        <v>147</v>
      </c>
      <c r="B100" s="0" t="n">
        <v>40837933.086491</v>
      </c>
      <c r="C100" s="0" t="n">
        <v>39589379.1396398</v>
      </c>
      <c r="D100" s="0" t="n">
        <v>136217480.844415</v>
      </c>
      <c r="E100" s="0" t="n">
        <v>142380029.30089</v>
      </c>
      <c r="F100" s="0" t="n">
        <v>0</v>
      </c>
      <c r="G100" s="0" t="n">
        <v>719335.386942913</v>
      </c>
      <c r="H100" s="0" t="n">
        <v>433877.370896927</v>
      </c>
      <c r="I100" s="0" t="n">
        <v>136201.698587596</v>
      </c>
    </row>
    <row r="101" customFormat="false" ht="12.8" hidden="false" customHeight="false" outlineLevel="0" collapsed="false">
      <c r="A101" s="0" t="n">
        <v>148</v>
      </c>
      <c r="B101" s="0" t="n">
        <v>47139376.7345905</v>
      </c>
      <c r="C101" s="0" t="n">
        <v>45892407.3603822</v>
      </c>
      <c r="D101" s="0" t="n">
        <v>156949512.709955</v>
      </c>
      <c r="E101" s="0" t="n">
        <v>143046410.368514</v>
      </c>
      <c r="F101" s="0" t="n">
        <v>23841068.3947524</v>
      </c>
      <c r="G101" s="0" t="n">
        <v>704907.531663219</v>
      </c>
      <c r="H101" s="0" t="n">
        <v>444821.0955373</v>
      </c>
      <c r="I101" s="0" t="n">
        <v>138915.352868349</v>
      </c>
    </row>
    <row r="102" customFormat="false" ht="12.8" hidden="false" customHeight="false" outlineLevel="0" collapsed="false">
      <c r="A102" s="0" t="n">
        <v>149</v>
      </c>
      <c r="B102" s="0" t="n">
        <v>41294737.4034922</v>
      </c>
      <c r="C102" s="0" t="n">
        <v>40009049.0895167</v>
      </c>
      <c r="D102" s="0" t="n">
        <v>137768668.048055</v>
      </c>
      <c r="E102" s="0" t="n">
        <v>143908991.052748</v>
      </c>
      <c r="F102" s="0" t="n">
        <v>0</v>
      </c>
      <c r="G102" s="0" t="n">
        <v>746578.598946472</v>
      </c>
      <c r="H102" s="0" t="n">
        <v>441266.778277363</v>
      </c>
      <c r="I102" s="0" t="n">
        <v>139775.623930934</v>
      </c>
    </row>
    <row r="103" customFormat="false" ht="12.8" hidden="false" customHeight="false" outlineLevel="0" collapsed="false">
      <c r="A103" s="0" t="n">
        <v>150</v>
      </c>
      <c r="B103" s="0" t="n">
        <v>47595071.0528481</v>
      </c>
      <c r="C103" s="0" t="n">
        <v>46285577.7130403</v>
      </c>
      <c r="D103" s="0" t="n">
        <v>158340114.018308</v>
      </c>
      <c r="E103" s="0" t="n">
        <v>144282281.184281</v>
      </c>
      <c r="F103" s="0" t="n">
        <v>24047046.8640468</v>
      </c>
      <c r="G103" s="0" t="n">
        <v>777150.164537659</v>
      </c>
      <c r="H103" s="0" t="n">
        <v>436813.986599127</v>
      </c>
      <c r="I103" s="0" t="n">
        <v>136470.269530055</v>
      </c>
    </row>
    <row r="104" customFormat="false" ht="12.8" hidden="false" customHeight="false" outlineLevel="0" collapsed="false">
      <c r="A104" s="0" t="n">
        <v>151</v>
      </c>
      <c r="B104" s="0" t="n">
        <v>41674887.8620855</v>
      </c>
      <c r="C104" s="0" t="n">
        <v>40370223.1944986</v>
      </c>
      <c r="D104" s="0" t="n">
        <v>139038512.137085</v>
      </c>
      <c r="E104" s="0" t="n">
        <v>145184374.701954</v>
      </c>
      <c r="F104" s="0" t="n">
        <v>0</v>
      </c>
      <c r="G104" s="0" t="n">
        <v>773483.338882619</v>
      </c>
      <c r="H104" s="0" t="n">
        <v>435686.902772095</v>
      </c>
      <c r="I104" s="0" t="n">
        <v>136420.608474511</v>
      </c>
    </row>
    <row r="105" customFormat="false" ht="12.8" hidden="false" customHeight="false" outlineLevel="0" collapsed="false">
      <c r="A105" s="0" t="n">
        <v>152</v>
      </c>
      <c r="B105" s="0" t="n">
        <v>48386045.0308136</v>
      </c>
      <c r="C105" s="0" t="n">
        <v>47023057.1622556</v>
      </c>
      <c r="D105" s="0" t="n">
        <v>160929255.73497</v>
      </c>
      <c r="E105" s="0" t="n">
        <v>146578175.382367</v>
      </c>
      <c r="F105" s="0" t="n">
        <v>24429695.8970612</v>
      </c>
      <c r="G105" s="0" t="n">
        <v>830732.432100644</v>
      </c>
      <c r="H105" s="0" t="n">
        <v>437905.754231171</v>
      </c>
      <c r="I105" s="0" t="n">
        <v>134785.260322992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0" topLeftCell="B1" activePane="topRight" state="frozen"/>
      <selection pane="topLeft" activeCell="A1" activeCellId="0" sqref="A1"/>
      <selection pane="topRight" activeCell="D24" activeCellId="0" sqref="D24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C22" colorId="64" zoomScale="50" zoomScaleNormal="50" zoomScalePageLayoutView="100" workbookViewId="0">
      <selection pane="topLeft" activeCell="AG46" activeCellId="0" sqref="AG46"/>
    </sheetView>
  </sheetViews>
  <sheetFormatPr defaultColWidth="9.1835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0.0515756859534648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-0.0476510203923441</v>
      </c>
      <c r="AM9" s="4" t="n">
        <v>18862810.403066</v>
      </c>
      <c r="AN9" s="52" t="n">
        <f aca="false">AM9/AVERAGE(AG34:AG37)</f>
        <v>0.00420318598359397</v>
      </c>
      <c r="AO9" s="52" t="n">
        <f aca="false">AVERAGE(AG34:AG37)/AVERAGE(AG30:AG33)-1</f>
        <v>-0.112455706638967</v>
      </c>
      <c r="AP9" s="55" t="n">
        <f aca="false">((((((AP8*((1+AO9)^(1/12))-AM9/12)*((1+AO9)^(1/12))-AM9/12)*((1+AO9)^(1/12))-AM9/12)*((1+AO9)^(1/12))-AM9/12)*((1+AO9)^(1/12))-AM9/12)*((1+AO9)^(1/12))-AM9/12)*((1+AO9)^(1/12))-AM9/12</f>
        <v>-1028025.33636323</v>
      </c>
      <c r="AQ9" s="4" t="n">
        <f aca="false">AQ8*(1+AO9)</f>
        <v>370318399.283589</v>
      </c>
      <c r="AR9" s="4" t="n">
        <f aca="false">((((((AQ8*((1+AO9)^(6/12)))*((1+AO9)^(1/12))+AP9)*((1+AO9)^(1/12))-AM9/12)*((1+AO9)^(1/12))-AM9/12)*((1+AO9)^(1/12))-AM9/12)*((1+AO9)^(1/12))-AM9/12)*((1+AO9)^(1/12))-AM9/12</f>
        <v>361634684.692338</v>
      </c>
      <c r="AS9" s="53" t="n">
        <f aca="false">AQ9/AG37</f>
        <v>0.0792375611494901</v>
      </c>
      <c r="AT9" s="53" t="n">
        <f aca="false">AR9/AG37</f>
        <v>0.0773794942339382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0.0591499427969278</v>
      </c>
      <c r="BL9" s="51" t="n">
        <f aca="false">SUM(P34:P37)/AVERAGE(AG34:AG37)</f>
        <v>0.0183687384821448</v>
      </c>
      <c r="BM9" s="51" t="n">
        <f aca="false">SUM(D34:D37)/AVERAGE(AG34:AG37)</f>
        <v>0.0884322247071272</v>
      </c>
      <c r="BN9" s="51" t="n">
        <f aca="false">(SUM(H34:H37)+SUM(J34:J37))/AVERAGE(AG34:AG37)</f>
        <v>0.00136771155321031</v>
      </c>
      <c r="BO9" s="52" t="n">
        <f aca="false">AL9-BN9</f>
        <v>-0.0490187319455544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-0.0388111154447184</v>
      </c>
      <c r="AM10" s="4" t="n">
        <v>17835539.214349</v>
      </c>
      <c r="AN10" s="52" t="n">
        <f aca="false">AM10/AVERAGE(AG38:AG41)</f>
        <v>0.00375996207212972</v>
      </c>
      <c r="AO10" s="52" t="n">
        <f aca="false">AVERAGE(AG38:AG41)/AVERAGE(AG34:AG37)-1</f>
        <v>0.0570000000000002</v>
      </c>
      <c r="AP10" s="52"/>
      <c r="AQ10" s="4" t="n">
        <f aca="false">AQ9*(1+AO10)</f>
        <v>391426548.042753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363951032.551817</v>
      </c>
      <c r="AS10" s="53" t="n">
        <f aca="false">AQ10/AG41</f>
        <v>0.0801302534722493</v>
      </c>
      <c r="AT10" s="53" t="n">
        <f aca="false">AR10/AG41</f>
        <v>0.0745056477024614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0.0571866404113615</v>
      </c>
      <c r="BL10" s="51" t="n">
        <f aca="false">SUM(P38:P41)/AVERAGE(AG38:AG41)</f>
        <v>0.0166356546187826</v>
      </c>
      <c r="BM10" s="51" t="n">
        <f aca="false">SUM(D38:D41)/AVERAGE(AG38:AG41)</f>
        <v>0.0793621012372972</v>
      </c>
      <c r="BN10" s="51" t="n">
        <f aca="false">(SUM(H38:H41)+SUM(J38:J41))/AVERAGE(AG38:AG41)</f>
        <v>0.00167169339271623</v>
      </c>
      <c r="BO10" s="52" t="n">
        <f aca="false">AL10-BN10</f>
        <v>-0.0404828088374346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-0.0420932944348418</v>
      </c>
      <c r="AM11" s="4" t="n">
        <v>16827143.6015023</v>
      </c>
      <c r="AN11" s="52" t="n">
        <f aca="false">AM11/AVERAGE(AG42:AG45)</f>
        <v>0.00339137595615084</v>
      </c>
      <c r="AO11" s="52" t="n">
        <f aca="false">AVERAGE(AG42:AG45)/AVERAGE(AG38:AG41)-1</f>
        <v>0.0460000000000003</v>
      </c>
      <c r="AP11" s="52"/>
      <c r="AQ11" s="4" t="n">
        <f aca="false">AQ10*(1+AO11)</f>
        <v>409432169.25272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363513744.890979</v>
      </c>
      <c r="AS11" s="53" t="n">
        <f aca="false">AQ11/AG45</f>
        <v>0.0788452966070438</v>
      </c>
      <c r="AT11" s="53" t="n">
        <f aca="false">AR11/AG45</f>
        <v>0.0700026797820457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0.0579092822488276</v>
      </c>
      <c r="BL11" s="51" t="n">
        <f aca="false">SUM(P42:P45)/AVERAGE(AG42:AG45)</f>
        <v>0.0173507061838894</v>
      </c>
      <c r="BM11" s="51" t="n">
        <f aca="false">SUM(D42:D45)/AVERAGE(AG42:AG45)</f>
        <v>0.0826518704997799</v>
      </c>
      <c r="BN11" s="51" t="n">
        <f aca="false">(SUM(H42:H45)+SUM(J42:J45))/AVERAGE(AG42:AG45)</f>
        <v>0.00209141243392709</v>
      </c>
      <c r="BO11" s="52" t="n">
        <f aca="false">AL11-BN11</f>
        <v>-0.0441847068687688</v>
      </c>
      <c r="BP11" s="32" t="n">
        <f aca="false">BM11+BN11</f>
        <v>0.084743282933707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-0.043173590062452</v>
      </c>
      <c r="AM12" s="4" t="n">
        <v>15842663.6881786</v>
      </c>
      <c r="AN12" s="52" t="n">
        <f aca="false">AM12/AVERAGE(AG46:AG49)</f>
        <v>0.00308498736068267</v>
      </c>
      <c r="AO12" s="52" t="n">
        <f aca="false">AVERAGE(AG46:AG49)/AVERAGE(AG42:AG45)-1</f>
        <v>0.0349999999999999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360141498.086837</v>
      </c>
      <c r="AS12" s="53" t="n">
        <f aca="false">AQ12/AG49</f>
        <v>0.0799010125310417</v>
      </c>
      <c r="AT12" s="53" t="n">
        <f aca="false">AR12/AG49</f>
        <v>0.0679052163892845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0.0590553829955024</v>
      </c>
      <c r="BL12" s="51" t="n">
        <f aca="false">SUM(P46:P49)/AVERAGE(AG46:AG49)</f>
        <v>0.0175357742654549</v>
      </c>
      <c r="BM12" s="51" t="n">
        <f aca="false">SUM(D46:D49)/AVERAGE(AG46:AG49)</f>
        <v>0.0846931987924995</v>
      </c>
      <c r="BN12" s="51" t="n">
        <f aca="false">(SUM(H46:H49)+SUM(J46:J49))/AVERAGE(AG46:AG49)</f>
        <v>0.00242534448052938</v>
      </c>
      <c r="BO12" s="52" t="n">
        <f aca="false">AL12-BN12</f>
        <v>-0.0455989345429814</v>
      </c>
      <c r="BP12" s="32" t="n">
        <f aca="false">BM12+BN12</f>
        <v>0.0871185432730289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-0.0440962076521535</v>
      </c>
      <c r="AM13" s="13" t="n">
        <v>14900507.1403892</v>
      </c>
      <c r="AN13" s="59" t="n">
        <f aca="false">AM13/AVERAGE(AG50:AG53)</f>
        <v>0.00281701403840957</v>
      </c>
      <c r="AO13" s="59" t="n">
        <f aca="false">'GDP evolution by scenario'!G49</f>
        <v>0.03</v>
      </c>
      <c r="AP13" s="59"/>
      <c r="AQ13" s="13" t="n">
        <f aca="false">AQ12*(1+AO13)</f>
        <v>436475164.031862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355841447.356152</v>
      </c>
      <c r="AS13" s="60" t="n">
        <f aca="false">AQ13/AG53</f>
        <v>0.0799010125310416</v>
      </c>
      <c r="AT13" s="60" t="n">
        <f aca="false">AR13/AG53</f>
        <v>0.0651402285564921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0.0600041683301302</v>
      </c>
      <c r="BL13" s="32" t="n">
        <f aca="false">SUM(P50:P53)/AVERAGE(AG50:AG53)</f>
        <v>0.0178629128179667</v>
      </c>
      <c r="BM13" s="32" t="n">
        <f aca="false">SUM(D50:D53)/AVERAGE(AG50:AG53)</f>
        <v>0.086237463164317</v>
      </c>
      <c r="BN13" s="32" t="n">
        <f aca="false">(SUM(H50:H53)+SUM(J50:J53))/AVERAGE(AG50:AG53)</f>
        <v>0.00282211936089754</v>
      </c>
      <c r="BO13" s="59" t="n">
        <f aca="false">AL13-BN13</f>
        <v>-0.0469183270130511</v>
      </c>
      <c r="BP13" s="32" t="n">
        <f aca="false">BM13+BN13</f>
        <v>0.0890595825252145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-0.0441882211493259</v>
      </c>
      <c r="AM14" s="6" t="n">
        <v>13946867.9480024</v>
      </c>
      <c r="AN14" s="63" t="n">
        <f aca="false">AM14/AVERAGE(AG54:AG57)</f>
        <v>0.00257241352838103</v>
      </c>
      <c r="AO14" s="63" t="n">
        <f aca="false">'GDP evolution by scenario'!G53</f>
        <v>0.0249999999999999</v>
      </c>
      <c r="AP14" s="63"/>
      <c r="AQ14" s="6" t="n">
        <f aca="false">AQ13*(1+AO14)</f>
        <v>447387043.132659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350631520.208374</v>
      </c>
      <c r="AS14" s="64" t="n">
        <f aca="false">AQ14/AG57</f>
        <v>0.081538479404199</v>
      </c>
      <c r="AT14" s="64" t="n">
        <f aca="false">AR14/AG57</f>
        <v>0.0639043115526615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0.0611292715119691</v>
      </c>
      <c r="BL14" s="61" t="n">
        <f aca="false">SUM(P54:P57)/AVERAGE(AG54:AG57)</f>
        <v>0.0179697024036313</v>
      </c>
      <c r="BM14" s="61" t="n">
        <f aca="false">SUM(D54:D57)/AVERAGE(AG54:AG57)</f>
        <v>0.0873477902576638</v>
      </c>
      <c r="BN14" s="61" t="n">
        <f aca="false">(SUM(H54:H57)+SUM(J54:J57))/AVERAGE(AG54:AG57)</f>
        <v>0.00389839678769775</v>
      </c>
      <c r="BO14" s="63" t="n">
        <f aca="false">AL14-BN14</f>
        <v>-0.0480866179370237</v>
      </c>
      <c r="BP14" s="32" t="n">
        <f aca="false">BM14+BN14</f>
        <v>0.0912461870453616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-0.0478094725012404</v>
      </c>
      <c r="AM15" s="9" t="n">
        <v>13032040.9288315</v>
      </c>
      <c r="AN15" s="69" t="n">
        <f aca="false">AM15/AVERAGE(AG58:AG61)</f>
        <v>0.00204772979061439</v>
      </c>
      <c r="AO15" s="69" t="n">
        <f aca="false">'GDP evolution by scenario'!G57</f>
        <v>0.173826426772867</v>
      </c>
      <c r="AP15" s="69"/>
      <c r="AQ15" s="9" t="n">
        <f aca="false">AQ14*(1+AO15)</f>
        <v>525154734.224887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397540266.925678</v>
      </c>
      <c r="AS15" s="70" t="n">
        <f aca="false">AQ15/AG61</f>
        <v>0.0812740441253391</v>
      </c>
      <c r="AT15" s="70" t="n">
        <f aca="false">AR15/AG61</f>
        <v>0.0615241624802351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0.0604201004646446</v>
      </c>
      <c r="BL15" s="40" t="n">
        <f aca="false">SUM(P58:P61)/AVERAGE(AG58:AG61)</f>
        <v>0.0187678567760026</v>
      </c>
      <c r="BM15" s="40" t="n">
        <f aca="false">SUM(D58:D61)/AVERAGE(AG58:AG61)</f>
        <v>0.0894617161898824</v>
      </c>
      <c r="BN15" s="40" t="n">
        <f aca="false">(SUM(H58:H61)+SUM(J58:J61))/AVERAGE(AG58:AG61)</f>
        <v>0.00547149277582554</v>
      </c>
      <c r="BO15" s="69" t="n">
        <f aca="false">AL15-BN15</f>
        <v>-0.0532809652770659</v>
      </c>
      <c r="BP15" s="32" t="n">
        <f aca="false">BM15+BN15</f>
        <v>0.094933208965708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-0.0482673178321143</v>
      </c>
      <c r="AM16" s="9" t="n">
        <v>12139889.4651339</v>
      </c>
      <c r="AN16" s="69" t="n">
        <f aca="false">AM16/AVERAGE(AG62:AG65)</f>
        <v>0.00186442718476397</v>
      </c>
      <c r="AO16" s="69" t="n">
        <f aca="false">'GDP evolution by scenario'!G61</f>
        <v>0.0231269371983311</v>
      </c>
      <c r="AP16" s="69"/>
      <c r="AQ16" s="9" t="n">
        <f aca="false">AQ15*(1+AO16)</f>
        <v>537299954.782712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394466116.494914</v>
      </c>
      <c r="AS16" s="70" t="n">
        <f aca="false">AQ16/AG65</f>
        <v>0.0813363629639283</v>
      </c>
      <c r="AT16" s="70" t="n">
        <f aca="false">AR16/AG65</f>
        <v>0.0597142042216935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0.0605502507610494</v>
      </c>
      <c r="BL16" s="40" t="n">
        <f aca="false">SUM(P62:P65)/AVERAGE(AG62:AG65)</f>
        <v>0.0188770898971226</v>
      </c>
      <c r="BM16" s="40" t="n">
        <f aca="false">SUM(D62:D65)/AVERAGE(AG62:AG65)</f>
        <v>0.0899404786960411</v>
      </c>
      <c r="BN16" s="40" t="n">
        <f aca="false">(SUM(H62:H65)+SUM(J62:J65))/AVERAGE(AG62:AG65)</f>
        <v>0.00654403794570677</v>
      </c>
      <c r="BO16" s="69" t="n">
        <f aca="false">AL16-BN16</f>
        <v>-0.0548113557778211</v>
      </c>
      <c r="BP16" s="32" t="n">
        <f aca="false">BM16+BN16</f>
        <v>0.0964845166417479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-0.0458180635139436</v>
      </c>
      <c r="AM17" s="9" t="n">
        <v>11273018.6820578</v>
      </c>
      <c r="AN17" s="69" t="n">
        <f aca="false">AM17/AVERAGE(AG66:AG69)</f>
        <v>0.0016721146058057</v>
      </c>
      <c r="AO17" s="69" t="n">
        <f aca="false">'GDP evolution by scenario'!G65</f>
        <v>0.0353921798239192</v>
      </c>
      <c r="AP17" s="69"/>
      <c r="AQ17" s="9" t="n">
        <f aca="false">AQ16*(1+AO17)</f>
        <v>556316171.401766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396972397.5423</v>
      </c>
      <c r="AS17" s="70" t="n">
        <f aca="false">AQ17/AG69</f>
        <v>0.0812588430958305</v>
      </c>
      <c r="AT17" s="70" t="n">
        <f aca="false">AR17/AG69</f>
        <v>0.0579841453898153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0.0609196348201406</v>
      </c>
      <c r="BL17" s="40" t="n">
        <f aca="false">SUM(P66:P69)/AVERAGE(AG66:AG69)</f>
        <v>0.0183207695422969</v>
      </c>
      <c r="BM17" s="40" t="n">
        <f aca="false">SUM(D66:D69)/AVERAGE(AG66:AG69)</f>
        <v>0.0884169287917872</v>
      </c>
      <c r="BN17" s="40" t="n">
        <f aca="false">(SUM(H66:H69)+SUM(J66:J69))/AVERAGE(AG66:AG69)</f>
        <v>0.00765558451135071</v>
      </c>
      <c r="BO17" s="69" t="n">
        <f aca="false">AL17-BN17</f>
        <v>-0.0534736480252943</v>
      </c>
      <c r="BP17" s="32" t="n">
        <f aca="false">BM17+BN17</f>
        <v>0.0960725133031379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-0.0437536865120895</v>
      </c>
      <c r="AM18" s="6" t="n">
        <v>10452476.7322336</v>
      </c>
      <c r="AN18" s="63" t="n">
        <f aca="false">AM18/AVERAGE(AG70:AG73)</f>
        <v>0.00150313809973063</v>
      </c>
      <c r="AO18" s="63" t="n">
        <f aca="false">'GDP evolution by scenario'!G69</f>
        <v>0.0314451551103485</v>
      </c>
      <c r="AP18" s="63"/>
      <c r="AQ18" s="6" t="n">
        <f aca="false">AQ17*(1+AO18)</f>
        <v>573809619.70189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398852976.654277</v>
      </c>
      <c r="AS18" s="64" t="n">
        <f aca="false">AQ18/AG73</f>
        <v>0.0817223830329191</v>
      </c>
      <c r="AT18" s="64" t="n">
        <f aca="false">AR18/AG73</f>
        <v>0.0568049307867911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0.0614739982409538</v>
      </c>
      <c r="BL18" s="61" t="n">
        <f aca="false">SUM(P70:P73)/AVERAGE(AG70:AG73)</f>
        <v>0.017864001612437</v>
      </c>
      <c r="BM18" s="61" t="n">
        <f aca="false">SUM(D70:D73)/AVERAGE(AG70:AG73)</f>
        <v>0.0873636831406063</v>
      </c>
      <c r="BN18" s="61" t="n">
        <f aca="false">(SUM(H70:H73)+SUM(J70:J73))/AVERAGE(AG70:AG73)</f>
        <v>0.00861993010793996</v>
      </c>
      <c r="BO18" s="63" t="n">
        <f aca="false">AL18-BN18</f>
        <v>-0.0523736166200295</v>
      </c>
      <c r="BP18" s="32" t="n">
        <f aca="false">BM18+BN18</f>
        <v>0.0959836132485463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-0.0430520872864722</v>
      </c>
      <c r="AM19" s="9" t="n">
        <v>9649081.86791266</v>
      </c>
      <c r="AN19" s="69" t="n">
        <f aca="false">AM19/AVERAGE(AG74:AG77)</f>
        <v>0.00135971850837757</v>
      </c>
      <c r="AO19" s="69" t="n">
        <f aca="false">'GDP evolution by scenario'!G73</f>
        <v>0.0205085683763873</v>
      </c>
      <c r="AP19" s="69"/>
      <c r="AQ19" s="9" t="n">
        <f aca="false">AQ18*(1+AO19)</f>
        <v>585577633.522575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397293431.724494</v>
      </c>
      <c r="AS19" s="70" t="n">
        <f aca="false">AQ19/AG77</f>
        <v>0.0819279501636303</v>
      </c>
      <c r="AT19" s="70" t="n">
        <f aca="false">AR19/AG77</f>
        <v>0.0555851771162418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0.0617675069112381</v>
      </c>
      <c r="BL19" s="40" t="n">
        <f aca="false">SUM(P74:P77)/AVERAGE(AG74:AG77)</f>
        <v>0.0176630648236842</v>
      </c>
      <c r="BM19" s="40" t="n">
        <f aca="false">SUM(D74:D77)/AVERAGE(AG74:AG77)</f>
        <v>0.0871565293740261</v>
      </c>
      <c r="BN19" s="40" t="n">
        <f aca="false">(SUM(H74:H77)+SUM(J74:J77))/AVERAGE(AG74:AG77)</f>
        <v>0.00961362299334157</v>
      </c>
      <c r="BO19" s="69" t="n">
        <f aca="false">AL19-BN19</f>
        <v>-0.0526657102798137</v>
      </c>
      <c r="BP19" s="32" t="n">
        <f aca="false">BM19+BN19</f>
        <v>0.0967701523673676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-0.0420361416440028</v>
      </c>
      <c r="AM20" s="9" t="n">
        <v>8873587.4679367</v>
      </c>
      <c r="AN20" s="69" t="n">
        <f aca="false">AM20/AVERAGE(AG78:AG81)</f>
        <v>0.00122138052210608</v>
      </c>
      <c r="AO20" s="69" t="n">
        <f aca="false">'GDP evolution by scenario'!G77</f>
        <v>0.0237908945736127</v>
      </c>
      <c r="AP20" s="69"/>
      <c r="AQ20" s="9" t="n">
        <f aca="false">AQ19*(1+AO20)</f>
        <v>599509049.266376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397775462.152849</v>
      </c>
      <c r="AS20" s="70" t="n">
        <f aca="false">AQ20/AG81</f>
        <v>0.0819113946597637</v>
      </c>
      <c r="AT20" s="70" t="n">
        <f aca="false">AR20/AG81</f>
        <v>0.0543483754019112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0.061765160674984</v>
      </c>
      <c r="BL20" s="40" t="n">
        <f aca="false">SUM(P78:P81)/AVERAGE(AG78:AG81)</f>
        <v>0.017280923746024</v>
      </c>
      <c r="BM20" s="40" t="n">
        <f aca="false">SUM(D78:D81)/AVERAGE(AG78:AG81)</f>
        <v>0.0865203785729628</v>
      </c>
      <c r="BN20" s="40" t="n">
        <f aca="false">(SUM(H78:H81)+SUM(J78:J81))/AVERAGE(AG78:AG81)</f>
        <v>0.0105208152361971</v>
      </c>
      <c r="BO20" s="69" t="n">
        <f aca="false">AL20-BN20</f>
        <v>-0.0525569568801999</v>
      </c>
      <c r="BP20" s="32" t="n">
        <f aca="false">BM20+BN20</f>
        <v>0.0970411938091599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-0.040926772339054</v>
      </c>
      <c r="AM21" s="9" t="n">
        <v>8126011.66426731</v>
      </c>
      <c r="AN21" s="69" t="n">
        <f aca="false">AM21/AVERAGE(AG82:AG85)</f>
        <v>0.00109071106004373</v>
      </c>
      <c r="AO21" s="69" t="n">
        <f aca="false">'GDP evolution by scenario'!G81</f>
        <v>0.0254617829754178</v>
      </c>
      <c r="AP21" s="69"/>
      <c r="AQ21" s="9" t="n">
        <f aca="false">AQ20*(1+AO21)</f>
        <v>614773618.570595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399683123.052302</v>
      </c>
      <c r="AS21" s="70" t="n">
        <f aca="false">AQ21/AG85</f>
        <v>0.0816321327626066</v>
      </c>
      <c r="AT21" s="70" t="n">
        <f aca="false">AR21/AG85</f>
        <v>0.0530715450019463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0.0620920830356441</v>
      </c>
      <c r="BL21" s="40" t="n">
        <f aca="false">SUM(P82:P85)/AVERAGE(AG82:AG85)</f>
        <v>0.0171982878489784</v>
      </c>
      <c r="BM21" s="40" t="n">
        <f aca="false">SUM(D82:D85)/AVERAGE(AG82:AG85)</f>
        <v>0.0858205675257197</v>
      </c>
      <c r="BN21" s="40" t="n">
        <f aca="false">(SUM(H82:H85)+SUM(J82:J85))/AVERAGE(AG82:AG85)</f>
        <v>0.0115245799471936</v>
      </c>
      <c r="BO21" s="69" t="n">
        <f aca="false">AL21-BN21</f>
        <v>-0.0524513522862475</v>
      </c>
      <c r="BP21" s="32" t="n">
        <f aca="false">BM21+BN21</f>
        <v>0.0973451474729133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-0.038989018406873</v>
      </c>
      <c r="AM22" s="6" t="n">
        <v>7406781.38079157</v>
      </c>
      <c r="AN22" s="63" t="n">
        <f aca="false">AM22/AVERAGE(AG86:AG89)</f>
        <v>0.000973363506075331</v>
      </c>
      <c r="AO22" s="63" t="n">
        <f aca="false">'GDP evolution by scenario'!G85</f>
        <v>0.021378572122777</v>
      </c>
      <c r="AP22" s="63"/>
      <c r="AQ22" s="6" t="n">
        <f aca="false">AQ21*(1+AO22)</f>
        <v>627916600.714388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400748697.894088</v>
      </c>
      <c r="AS22" s="64" t="n">
        <f aca="false">AQ22/AG89</f>
        <v>0.0820885521105824</v>
      </c>
      <c r="AT22" s="64" t="n">
        <f aca="false">AR22/AG89</f>
        <v>0.0523905250042756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0.0625830395435446</v>
      </c>
      <c r="BL22" s="61" t="n">
        <f aca="false">SUM(P86:P89)/AVERAGE(AG86:AG89)</f>
        <v>0.0168584754675267</v>
      </c>
      <c r="BM22" s="61" t="n">
        <f aca="false">SUM(D86:D89)/AVERAGE(AG86:AG89)</f>
        <v>0.0847135824828908</v>
      </c>
      <c r="BN22" s="61" t="n">
        <f aca="false">(SUM(H86:H89)+SUM(J86:J89))/AVERAGE(AG86:AG89)</f>
        <v>0.0123313261675774</v>
      </c>
      <c r="BO22" s="63" t="n">
        <f aca="false">AL22-BN22</f>
        <v>-0.0513203445744504</v>
      </c>
      <c r="BP22" s="32" t="n">
        <f aca="false">BM22+BN22</f>
        <v>0.0970449086504683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-0.038114726959576</v>
      </c>
      <c r="AM23" s="9" t="n">
        <v>6738583.40306814</v>
      </c>
      <c r="AN23" s="69" t="n">
        <f aca="false">AM23/AVERAGE(AG90:AG93)</f>
        <v>0.000868694058866983</v>
      </c>
      <c r="AO23" s="69" t="n">
        <f aca="false">'GDP evolution by scenario'!G89</f>
        <v>0.0194062451858508</v>
      </c>
      <c r="AP23" s="69"/>
      <c r="AQ23" s="9" t="n">
        <f aca="false">AQ22*(1+AO23)</f>
        <v>640102104.224117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401727413.453313</v>
      </c>
      <c r="AS23" s="70" t="n">
        <f aca="false">AQ23/AG93</f>
        <v>0.0818782659931165</v>
      </c>
      <c r="AT23" s="70" t="n">
        <f aca="false">AR23/AG93</f>
        <v>0.0513867143982086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0.0627530435534046</v>
      </c>
      <c r="BL23" s="40" t="n">
        <f aca="false">SUM(P90:P93)/AVERAGE(AG90:AG93)</f>
        <v>0.0166379528554166</v>
      </c>
      <c r="BM23" s="40" t="n">
        <f aca="false">SUM(D90:D93)/AVERAGE(AG90:AG93)</f>
        <v>0.084229817657564</v>
      </c>
      <c r="BN23" s="40" t="n">
        <f aca="false">(SUM(H90:H93)+SUM(J90:J93))/AVERAGE(AG90:AG93)</f>
        <v>0.0130405282266349</v>
      </c>
      <c r="BO23" s="69" t="n">
        <f aca="false">AL23-BN23</f>
        <v>-0.051155255186211</v>
      </c>
      <c r="BP23" s="32" t="n">
        <f aca="false">BM23+BN23</f>
        <v>0.0972703458841989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-0.0365236277538689</v>
      </c>
      <c r="AM24" s="9" t="n">
        <v>6098422.29766839</v>
      </c>
      <c r="AN24" s="69" t="n">
        <f aca="false">AM24/AVERAGE(AG94:AG97)</f>
        <v>0.000770404904087223</v>
      </c>
      <c r="AO24" s="69" t="n">
        <f aca="false">'GDP evolution by scenario'!G93</f>
        <v>0.0204616763705672</v>
      </c>
      <c r="AP24" s="69"/>
      <c r="AQ24" s="9" t="n">
        <f aca="false">AQ23*(1+AO24)</f>
        <v>653199666.32487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403792024.000495</v>
      </c>
      <c r="AS24" s="70" t="n">
        <f aca="false">AQ24/AG97</f>
        <v>0.081443982366161</v>
      </c>
      <c r="AT24" s="70" t="n">
        <f aca="false">AR24/AG97</f>
        <v>0.0503466737319745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0.0630160557271562</v>
      </c>
      <c r="BL24" s="40" t="n">
        <f aca="false">SUM(P94:P97)/AVERAGE(AG94:AG97)</f>
        <v>0.0161153235091946</v>
      </c>
      <c r="BM24" s="40" t="n">
        <f aca="false">SUM(D94:D97)/AVERAGE(AG94:AG97)</f>
        <v>0.0834243599718304</v>
      </c>
      <c r="BN24" s="40" t="n">
        <f aca="false">(SUM(H94:H97)+SUM(J94:J97))/AVERAGE(AG94:AG97)</f>
        <v>0.0137908768124479</v>
      </c>
      <c r="BO24" s="69" t="n">
        <f aca="false">AL24-BN24</f>
        <v>-0.0503145045663168</v>
      </c>
      <c r="BP24" s="32" t="n">
        <f aca="false">BM24+BN24</f>
        <v>0.0972152367842784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-0.0345160383131837</v>
      </c>
      <c r="AM25" s="9" t="n">
        <v>5493111.4769607</v>
      </c>
      <c r="AN25" s="69" t="n">
        <f aca="false">AM25/AVERAGE(AG98:AG101)</f>
        <v>0.000675541929003894</v>
      </c>
      <c r="AO25" s="69" t="n">
        <f aca="false">'GDP evolution by scenario'!G97</f>
        <v>0.0272298879814588</v>
      </c>
      <c r="AP25" s="69"/>
      <c r="AQ25" s="9" t="n">
        <f aca="false">AQ24*(1+AO25)</f>
        <v>670986220.068422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409225900.611761</v>
      </c>
      <c r="AS25" s="70" t="n">
        <f aca="false">AQ25/AG101</f>
        <v>0.0818628936405974</v>
      </c>
      <c r="AT25" s="70" t="n">
        <f aca="false">AR25/AG101</f>
        <v>0.0499271302074462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0.0634008340073953</v>
      </c>
      <c r="BL25" s="40" t="n">
        <f aca="false">SUM(P98:P101)/AVERAGE(AG98:AG101)</f>
        <v>0.0157844788576493</v>
      </c>
      <c r="BM25" s="40" t="n">
        <f aca="false">SUM(D98:D101)/AVERAGE(AG98:AG101)</f>
        <v>0.0821323934629297</v>
      </c>
      <c r="BN25" s="40" t="n">
        <f aca="false">(SUM(H98:H101)+SUM(J98:J101))/AVERAGE(AG98:AG101)</f>
        <v>0.0143353096337058</v>
      </c>
      <c r="BO25" s="69" t="n">
        <f aca="false">AL25-BN25</f>
        <v>-0.0488513479468895</v>
      </c>
      <c r="BP25" s="32" t="n">
        <f aca="false">BM25+BN25</f>
        <v>0.0964677030966355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-0.0332393470117973</v>
      </c>
      <c r="AM26" s="6" t="n">
        <v>4920541.96276278</v>
      </c>
      <c r="AN26" s="63" t="n">
        <f aca="false">AM26/AVERAGE(AG102:AG105)</f>
        <v>0.00059321338127469</v>
      </c>
      <c r="AO26" s="63" t="n">
        <f aca="false">'GDP evolution by scenario'!G101</f>
        <v>0.0200839111012927</v>
      </c>
      <c r="AP26" s="63"/>
      <c r="AQ26" s="6" t="n">
        <f aca="false">AQ25*(1+AO26)</f>
        <v>684462247.662469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412479083.668816</v>
      </c>
      <c r="AS26" s="64" t="n">
        <f aca="false">AQ26/AG105</f>
        <v>0.0818105518655341</v>
      </c>
      <c r="AT26" s="64" t="n">
        <f aca="false">AR26/AG105</f>
        <v>0.0493016840347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0.0636639533106712</v>
      </c>
      <c r="BL26" s="61" t="n">
        <f aca="false">SUM(P102:P105)/AVERAGE(AG102:AG105)</f>
        <v>0.0154835073754095</v>
      </c>
      <c r="BM26" s="61" t="n">
        <f aca="false">SUM(D102:D105)/AVERAGE(AG102:AG105)</f>
        <v>0.0814197929470591</v>
      </c>
      <c r="BN26" s="61" t="n">
        <f aca="false">(SUM(H102:H105)+SUM(J102:J105))/AVERAGE(AG102:AG105)</f>
        <v>0.0152759782176189</v>
      </c>
      <c r="BO26" s="63" t="n">
        <f aca="false">AL26-BN26</f>
        <v>-0.0485153252294163</v>
      </c>
      <c r="BP26" s="32" t="n">
        <f aca="false">BM26+BN26</f>
        <v>0.096695771164678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-0.0315214056806522</v>
      </c>
      <c r="AM27" s="9" t="n">
        <v>4379286.21321994</v>
      </c>
      <c r="AN27" s="69" t="n">
        <f aca="false">AM27/AVERAGE(AG106:AG109)</f>
        <v>0.000515754958560504</v>
      </c>
      <c r="AO27" s="69" t="n">
        <f aca="false">'GDP evolution by scenario'!G105</f>
        <v>0.0236651469738691</v>
      </c>
      <c r="AP27" s="69"/>
      <c r="AQ27" s="9" t="n">
        <f aca="false">AQ26*(1+AO27)</f>
        <v>700660147.351466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417813876.149327</v>
      </c>
      <c r="AS27" s="70" t="n">
        <f aca="false">AQ27/AG109</f>
        <v>0.0816771015646738</v>
      </c>
      <c r="AT27" s="70" t="n">
        <f aca="false">AR27/AG109</f>
        <v>0.0487052482239443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0.0638810344525588</v>
      </c>
      <c r="BL27" s="40" t="n">
        <f aca="false">SUM(P106:P109)/AVERAGE(AG106:AG109)</f>
        <v>0.0150608322479718</v>
      </c>
      <c r="BM27" s="40" t="n">
        <f aca="false">SUM(D106:D109)/AVERAGE(AG106:AG109)</f>
        <v>0.0803416078852393</v>
      </c>
      <c r="BN27" s="40" t="n">
        <f aca="false">(SUM(H106:H109)+SUM(J106:J109))/AVERAGE(AG106:AG109)</f>
        <v>0.0160160303917855</v>
      </c>
      <c r="BO27" s="69" t="n">
        <f aca="false">AL27-BN27</f>
        <v>-0.0475374360724377</v>
      </c>
      <c r="BP27" s="32" t="n">
        <f aca="false">BM27+BN27</f>
        <v>0.0963576382770248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-0.0312322923312226</v>
      </c>
      <c r="AM28" s="9" t="n">
        <v>3887732.69163583</v>
      </c>
      <c r="AN28" s="69" t="n">
        <f aca="false">AM28/AVERAGE(AG110:AG113)</f>
        <v>0.000450734309550491</v>
      </c>
      <c r="AO28" s="69" t="n">
        <f aca="false">'GDP evolution by scenario'!G109</f>
        <v>0.0158178995258964</v>
      </c>
      <c r="AP28" s="69"/>
      <c r="AQ28" s="9" t="n">
        <f aca="false">AQ27*(1+AO28)</f>
        <v>711743119.164071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420506975.680019</v>
      </c>
      <c r="AS28" s="70" t="n">
        <f aca="false">AQ28/AG113</f>
        <v>0.082128395148842</v>
      </c>
      <c r="AT28" s="70" t="n">
        <f aca="false">AR28/AG113</f>
        <v>0.0485225106244152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0.0177329881698055</v>
      </c>
      <c r="BJ28" s="7" t="n">
        <f aca="false">BJ27+1</f>
        <v>2039</v>
      </c>
      <c r="BK28" s="40" t="n">
        <f aca="false">SUM(T110:T113)/AVERAGE(AG110:AG113)</f>
        <v>0.0637792427719679</v>
      </c>
      <c r="BL28" s="40" t="n">
        <f aca="false">SUM(P110:P113)/AVERAGE(AG110:AG113)</f>
        <v>0.0150978162004041</v>
      </c>
      <c r="BM28" s="40" t="n">
        <f aca="false">SUM(D110:D113)/AVERAGE(AG110:AG113)</f>
        <v>0.0799137189027865</v>
      </c>
      <c r="BN28" s="40" t="n">
        <f aca="false">(SUM(H110:H113)+SUM(J110:J113))/AVERAGE(AG110:AG113)</f>
        <v>0.0170656104533809</v>
      </c>
      <c r="BO28" s="69" t="n">
        <f aca="false">AL28-BN28</f>
        <v>-0.0482979027846035</v>
      </c>
      <c r="BP28" s="32" t="n">
        <f aca="false">BM28+BN28</f>
        <v>0.0969793293561674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-0.0306588724979763</v>
      </c>
      <c r="AM29" s="9" t="n">
        <v>3427469.19706586</v>
      </c>
      <c r="AN29" s="69" t="n">
        <f aca="false">AM29/AVERAGE(AG114:AG117)</f>
        <v>0.000390651429389316</v>
      </c>
      <c r="AO29" s="69" t="n">
        <f aca="false">'GDP evolution by scenario'!G113</f>
        <v>0.0172047128579289</v>
      </c>
      <c r="AP29" s="69"/>
      <c r="AQ29" s="9" t="n">
        <f aca="false">AQ28*(1+AO29)</f>
        <v>723988455.157896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424287264.211848</v>
      </c>
      <c r="AS29" s="70" t="n">
        <f aca="false">AQ29/AG117</f>
        <v>0.0820418145220776</v>
      </c>
      <c r="AT29" s="70" t="n">
        <f aca="false">AR29/AG117</f>
        <v>0.0480799062285551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0.0136697176236036</v>
      </c>
      <c r="BJ29" s="7" t="n">
        <f aca="false">BJ28+1</f>
        <v>2040</v>
      </c>
      <c r="BK29" s="40" t="n">
        <f aca="false">SUM(T114:T117)/AVERAGE(AG114:AG117)</f>
        <v>0.063946325109069</v>
      </c>
      <c r="BL29" s="40" t="n">
        <f aca="false">SUM(P114:P117)/AVERAGE(AG114:AG117)</f>
        <v>0.0148577821227897</v>
      </c>
      <c r="BM29" s="40" t="n">
        <f aca="false">SUM(D114:D117)/AVERAGE(AG114:AG117)</f>
        <v>0.0797474154842556</v>
      </c>
      <c r="BN29" s="40" t="n">
        <f aca="false">(SUM(H114:H117)+SUM(J114:J117))/AVERAGE(AG114:AG117)</f>
        <v>0.0176973461174375</v>
      </c>
      <c r="BO29" s="69" t="n">
        <f aca="false">AL29-BN29</f>
        <v>-0.0483562186154138</v>
      </c>
      <c r="BP29" s="32" t="n">
        <f aca="false">BM29+BN29</f>
        <v>0.0974447616016931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-0.269321248101095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0.0150346520919841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424287264.211848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0.0131705301225307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427741677.45135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0.015448557516005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17956960.8273811</v>
      </c>
      <c r="S33" s="67"/>
      <c r="T33" s="9" t="n">
        <f aca="false">'Central SIPA income'!J28</f>
        <v>68659996.0838135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0.0132452105368363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105913179.945101</v>
      </c>
      <c r="E34" s="6"/>
      <c r="F34" s="8" t="n">
        <f aca="false">'Central pensions'!I34</f>
        <v>19250974.173165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3811129.57551449</v>
      </c>
      <c r="M34" s="8"/>
      <c r="N34" s="8" t="n">
        <f aca="false">'Central pensions'!L34</f>
        <v>718558.97998213</v>
      </c>
      <c r="O34" s="6"/>
      <c r="P34" s="6" t="n">
        <f aca="false">'Central pensions'!X34</f>
        <v>23729268.9833798</v>
      </c>
      <c r="Q34" s="8"/>
      <c r="R34" s="8" t="n">
        <f aca="false">'Central SIPA income'!G29</f>
        <v>16445349.5280877</v>
      </c>
      <c r="S34" s="8"/>
      <c r="T34" s="6" t="n">
        <f aca="false">'Central SIPA income'!J29</f>
        <v>62880219.2670439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-0.0131140428878794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0.0152970770380921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97645532.2112326</v>
      </c>
      <c r="E35" s="9"/>
      <c r="F35" s="67" t="n">
        <f aca="false">'Central pensions'!I35</f>
        <v>17748231.3315278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2951242.10424262</v>
      </c>
      <c r="M35" s="67"/>
      <c r="N35" s="67" t="n">
        <f aca="false">'Central pensions'!L35</f>
        <v>731982.203509186</v>
      </c>
      <c r="O35" s="9"/>
      <c r="P35" s="9" t="n">
        <f aca="false">'Central pensions'!X35</f>
        <v>19341159.4225716</v>
      </c>
      <c r="Q35" s="67"/>
      <c r="R35" s="67" t="n">
        <f aca="false">'Central SIPA income'!G30</f>
        <v>18643677.5451035</v>
      </c>
      <c r="S35" s="67"/>
      <c r="T35" s="9" t="n">
        <f aca="false">'Central SIPA income'!J30</f>
        <v>71285716.9729305</v>
      </c>
      <c r="U35" s="9"/>
      <c r="V35" s="67" t="n">
        <f aca="false">'Central SIPA income'!F30</f>
        <v>84640.6357602489</v>
      </c>
      <c r="W35" s="67"/>
      <c r="X35" s="67" t="n">
        <f aca="false">'Central SIPA income'!M30</f>
        <v>212592.87445733</v>
      </c>
      <c r="Y35" s="9"/>
      <c r="Z35" s="9" t="n">
        <f aca="false">R35+V35-N35-L35-F35</f>
        <v>-2703137.45841583</v>
      </c>
      <c r="AA35" s="9"/>
      <c r="AB35" s="9" t="n">
        <f aca="false">T35-P35-D35</f>
        <v>-45700974.6608737</v>
      </c>
      <c r="AC35" s="50"/>
      <c r="AD35" s="9"/>
      <c r="AE35" s="75"/>
      <c r="AF35" s="40" t="n">
        <f aca="false">AVERAGE(AG34:AG37)/AVERAGE(AG30:AG33)-1</f>
        <v>-0.112455706638967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-0.0113685444633684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9349141</v>
      </c>
      <c r="AX35" s="7"/>
      <c r="AY35" s="40" t="n">
        <f aca="false">(AW35-AW34)/AW34</f>
        <v>-0.182604130283015</v>
      </c>
      <c r="AZ35" s="39" t="n">
        <f aca="false">workers_and_wage_central!B23</f>
        <v>6457.95690693803</v>
      </c>
      <c r="BA35" s="40" t="n">
        <f aca="false">(AZ35-AZ34)/AZ34</f>
        <v>0.0782008467346948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0.0135862622077011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97199039.2166791</v>
      </c>
      <c r="E36" s="9"/>
      <c r="F36" s="67" t="n">
        <f aca="false">'Central pensions'!I36</f>
        <v>17667075.9445297</v>
      </c>
      <c r="G36" s="9" t="n">
        <f aca="false">'Central pensions'!K36</f>
        <v>281852.808774818</v>
      </c>
      <c r="H36" s="9" t="n">
        <f aca="false">'Central pensions'!V36</f>
        <v>1550670.99385608</v>
      </c>
      <c r="I36" s="67" t="n">
        <f aca="false">'Central pensions'!M36</f>
        <v>8717.09717860265</v>
      </c>
      <c r="J36" s="9" t="n">
        <f aca="false">'Central pensions'!W36</f>
        <v>47958.8967171986</v>
      </c>
      <c r="K36" s="9"/>
      <c r="L36" s="67" t="n">
        <f aca="false">'Central pensions'!N36</f>
        <v>3023142.67180581</v>
      </c>
      <c r="M36" s="67"/>
      <c r="N36" s="67" t="n">
        <f aca="false">'Central pensions'!L36</f>
        <v>731113.834626254</v>
      </c>
      <c r="O36" s="9"/>
      <c r="P36" s="9" t="n">
        <f aca="false">'Central pensions'!X36</f>
        <v>19709474.3000743</v>
      </c>
      <c r="Q36" s="67"/>
      <c r="R36" s="67" t="n">
        <f aca="false">'Central SIPA income'!G31</f>
        <v>15958558.3207069</v>
      </c>
      <c r="S36" s="67"/>
      <c r="T36" s="9" t="n">
        <f aca="false">'Central SIPA income'!J31</f>
        <v>61018930.894602</v>
      </c>
      <c r="U36" s="9"/>
      <c r="V36" s="67" t="n">
        <f aca="false">'Central SIPA income'!F31</f>
        <v>89375.0550162507</v>
      </c>
      <c r="W36" s="67"/>
      <c r="X36" s="67" t="n">
        <f aca="false">'Central SIPA income'!M31</f>
        <v>224484.37065746</v>
      </c>
      <c r="Y36" s="9"/>
      <c r="Z36" s="9" t="n">
        <f aca="false">R36+V36-N36-L36-F36</f>
        <v>-5373399.07523862</v>
      </c>
      <c r="AA36" s="9"/>
      <c r="AB36" s="9" t="n">
        <f aca="false">T36-P36-D36</f>
        <v>-55889582.6221515</v>
      </c>
      <c r="AC36" s="50"/>
      <c r="AD36" s="9"/>
      <c r="AE36" s="9"/>
      <c r="AF36" s="9"/>
      <c r="AG36" s="9" t="n">
        <f aca="false">AG35*'Central macro hypothesis'!B18/'Central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-0.0125206194429319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9997569</v>
      </c>
      <c r="AY36" s="40" t="n">
        <f aca="false">(AW36-AW35)/AW35</f>
        <v>0.0693569601742021</v>
      </c>
      <c r="AZ36" s="39" t="n">
        <f aca="false">workers_and_wage_central!B24</f>
        <v>6139.3965868628</v>
      </c>
      <c r="BA36" s="40" t="n">
        <f aca="false">(AZ36-AZ35)/AZ35</f>
        <v>-0.0493283440360203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0.0158209061371076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96103176.1906924</v>
      </c>
      <c r="E37" s="9"/>
      <c r="F37" s="67" t="n">
        <f aca="false">'Central pensions'!I37</f>
        <v>17467889.8675794</v>
      </c>
      <c r="G37" s="9" t="n">
        <f aca="false">'Central pensions'!K37</f>
        <v>295652.580240386</v>
      </c>
      <c r="H37" s="9" t="n">
        <f aca="false">'Central pensions'!V37</f>
        <v>1626593.2648688</v>
      </c>
      <c r="I37" s="67" t="n">
        <f aca="false">'Central pensions'!M37</f>
        <v>9143.89423423877</v>
      </c>
      <c r="J37" s="9" t="n">
        <f aca="false">'Central pensions'!W37</f>
        <v>50307.0081918189</v>
      </c>
      <c r="K37" s="9"/>
      <c r="L37" s="67" t="n">
        <f aca="false">'Central pensions'!N37</f>
        <v>3018704.14974002</v>
      </c>
      <c r="M37" s="67"/>
      <c r="N37" s="67" t="n">
        <f aca="false">'Central pensions'!L37</f>
        <v>725260.516314652</v>
      </c>
      <c r="O37" s="9"/>
      <c r="P37" s="9" t="n">
        <f aca="false">'Central pensions'!X37</f>
        <v>19654239.5576327</v>
      </c>
      <c r="Q37" s="67"/>
      <c r="R37" s="67" t="n">
        <f aca="false">'Central SIPA income'!G32</f>
        <v>18376662.2897001</v>
      </c>
      <c r="S37" s="67"/>
      <c r="T37" s="9" t="n">
        <f aca="false">'Central SIPA income'!J32</f>
        <v>70264761.0012292</v>
      </c>
      <c r="U37" s="9"/>
      <c r="V37" s="67" t="n">
        <f aca="false">'Central SIPA income'!F32</f>
        <v>90470.1316384788</v>
      </c>
      <c r="W37" s="67"/>
      <c r="X37" s="67" t="n">
        <f aca="false">'Central SIPA income'!M32</f>
        <v>227234.887413146</v>
      </c>
      <c r="Y37" s="9"/>
      <c r="Z37" s="9" t="n">
        <f aca="false">R37+V37-N37-L37-F37</f>
        <v>-2744722.11229547</v>
      </c>
      <c r="AA37" s="9"/>
      <c r="AB37" s="9" t="n">
        <f aca="false">T37-P37-D37</f>
        <v>-45492654.7470959</v>
      </c>
      <c r="AC37" s="50"/>
      <c r="AD37" s="9"/>
      <c r="AE37" s="9"/>
      <c r="AF37" s="9"/>
      <c r="AG37" s="9" t="n">
        <f aca="false">AG36*'Central macro hypothesis'!B19/'Central macro hypothesis'!B18</f>
        <v>4673520914.97293</v>
      </c>
      <c r="AH37" s="40" t="n">
        <f aca="false">(AG37-AG36)/AG36</f>
        <v>0.0469818182497401</v>
      </c>
      <c r="AI37" s="40" t="n">
        <f aca="false">(AG37-AG33)/AG33</f>
        <v>-0.0722964768966559</v>
      </c>
      <c r="AJ37" s="40" t="n">
        <f aca="false">AB37/AG37</f>
        <v>-0.00973412884520264</v>
      </c>
      <c r="AK37" s="73"/>
      <c r="AW37" s="71" t="n">
        <f aca="false">workers_and_wage_central!C25</f>
        <v>10331133</v>
      </c>
      <c r="AY37" s="40" t="n">
        <f aca="false">(AW37-AW36)/AW36</f>
        <v>0.0333645109126029</v>
      </c>
      <c r="AZ37" s="39" t="n">
        <f aca="false">workers_and_wage_central!B25</f>
        <v>5941.19436533605</v>
      </c>
      <c r="BA37" s="40" t="n">
        <f aca="false">(AZ37-AZ36)/AZ36</f>
        <v>-0.0322836648068745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0.013382230304816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90498938.7402498</v>
      </c>
      <c r="E38" s="6"/>
      <c r="F38" s="8" t="n">
        <f aca="false">'Central pensions'!I38</f>
        <v>16449253.3723417</v>
      </c>
      <c r="G38" s="6" t="n">
        <f aca="false">'Central pensions'!K38</f>
        <v>306028.177201578</v>
      </c>
      <c r="H38" s="6" t="n">
        <f aca="false">'Central pensions'!V38</f>
        <v>1683676.73805326</v>
      </c>
      <c r="I38" s="8" t="n">
        <f aca="false">'Central pensions'!M38</f>
        <v>9464.78898561577</v>
      </c>
      <c r="J38" s="6" t="n">
        <f aca="false">'Central pensions'!W38</f>
        <v>52072.4764346368</v>
      </c>
      <c r="K38" s="6"/>
      <c r="L38" s="8" t="n">
        <f aca="false">'Central pensions'!N38</f>
        <v>3340254.64775267</v>
      </c>
      <c r="M38" s="8"/>
      <c r="N38" s="8" t="n">
        <f aca="false">'Central pensions'!L38</f>
        <v>686348.005894654</v>
      </c>
      <c r="O38" s="6"/>
      <c r="P38" s="6" t="n">
        <f aca="false">'Central pensions'!X38</f>
        <v>21108681.469123</v>
      </c>
      <c r="Q38" s="8"/>
      <c r="R38" s="8" t="n">
        <f aca="false">'Central SIPA income'!G33</f>
        <v>16016737.1823069</v>
      </c>
      <c r="S38" s="8"/>
      <c r="T38" s="6" t="n">
        <f aca="false">'Central SIPA income'!J33</f>
        <v>61241382.8143903</v>
      </c>
      <c r="U38" s="6"/>
      <c r="V38" s="8" t="n">
        <f aca="false">'Central SIPA income'!F33</f>
        <v>95327.8814115276</v>
      </c>
      <c r="W38" s="8"/>
      <c r="X38" s="8" t="n">
        <f aca="false">'Central SIPA income'!M33</f>
        <v>239436.154314923</v>
      </c>
      <c r="Y38" s="6"/>
      <c r="Z38" s="6" t="n">
        <f aca="false">R38+V38-N38-L38-F38</f>
        <v>-4363790.96227063</v>
      </c>
      <c r="AA38" s="6"/>
      <c r="AB38" s="6" t="n">
        <f aca="false">T38-P38-D38</f>
        <v>-50366237.3949824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-0.00505850972882369</v>
      </c>
      <c r="AI38" s="61"/>
      <c r="AJ38" s="61" t="n">
        <f aca="false">AB38/AG38</f>
        <v>-0.0108317287475304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0.011198213155255</v>
      </c>
      <c r="AV38" s="5"/>
      <c r="AW38" s="65" t="n">
        <f aca="false">workers_and_wage_central!C26</f>
        <v>10697552</v>
      </c>
      <c r="AX38" s="5"/>
      <c r="AY38" s="61" t="n">
        <f aca="false">(AW38-AW37)/AW37</f>
        <v>0.0354674555056062</v>
      </c>
      <c r="AZ38" s="66" t="n">
        <f aca="false">workers_and_wage_central!B26</f>
        <v>5850.89195628291</v>
      </c>
      <c r="BA38" s="61" t="n">
        <f aca="false">(AZ38-AZ37)/AZ37</f>
        <v>-0.0151993696048747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0.0151019557095481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95882947.2560051</v>
      </c>
      <c r="E39" s="9"/>
      <c r="F39" s="67" t="n">
        <f aca="false">'Central pensions'!I39</f>
        <v>17427860.6518005</v>
      </c>
      <c r="G39" s="9" t="n">
        <f aca="false">'Central pensions'!K39</f>
        <v>335406.707640774</v>
      </c>
      <c r="H39" s="9" t="n">
        <f aca="false">'Central pensions'!V39</f>
        <v>1845308.74446188</v>
      </c>
      <c r="I39" s="67" t="n">
        <f aca="false">'Central pensions'!M39</f>
        <v>10373.4033290961</v>
      </c>
      <c r="J39" s="9" t="n">
        <f aca="false">'Central pensions'!W39</f>
        <v>57071.4044678933</v>
      </c>
      <c r="K39" s="9"/>
      <c r="L39" s="67" t="n">
        <f aca="false">'Central pensions'!N39</f>
        <v>3011394.20684804</v>
      </c>
      <c r="M39" s="67"/>
      <c r="N39" s="67" t="n">
        <f aca="false">'Central pensions'!L39</f>
        <v>728578.530260652</v>
      </c>
      <c r="O39" s="9"/>
      <c r="P39" s="9" t="n">
        <f aca="false">'Central pensions'!X39</f>
        <v>19634562.9629748</v>
      </c>
      <c r="Q39" s="67"/>
      <c r="R39" s="67" t="n">
        <f aca="false">'Central SIPA income'!G34</f>
        <v>18840636.9893557</v>
      </c>
      <c r="S39" s="67"/>
      <c r="T39" s="9" t="n">
        <f aca="false">'Central SIPA income'!J34</f>
        <v>72038808.4788385</v>
      </c>
      <c r="U39" s="9"/>
      <c r="V39" s="67" t="n">
        <f aca="false">'Central SIPA income'!F34</f>
        <v>94616.7586206529</v>
      </c>
      <c r="W39" s="67"/>
      <c r="X39" s="67" t="n">
        <f aca="false">'Central SIPA income'!M34</f>
        <v>237650.018886636</v>
      </c>
      <c r="Y39" s="9"/>
      <c r="Z39" s="9" t="n">
        <f aca="false">R39+V39-N39-L39-F39</f>
        <v>-2232579.64093284</v>
      </c>
      <c r="AA39" s="9"/>
      <c r="AB39" s="9" t="n">
        <f aca="false">T39-P39-D39</f>
        <v>-43478701.7401414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0.00285202187034076</v>
      </c>
      <c r="AI39" s="40"/>
      <c r="AJ39" s="40" t="n">
        <f aca="false">AB39/AG39</f>
        <v>-0.00932390802592341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10996118</v>
      </c>
      <c r="AX39" s="7"/>
      <c r="AY39" s="40" t="n">
        <f aca="false">(AW39-AW38)/AW38</f>
        <v>0.0279097498193979</v>
      </c>
      <c r="AZ39" s="39" t="n">
        <f aca="false">workers_and_wage_central!B27</f>
        <v>5808.88144376629</v>
      </c>
      <c r="BA39" s="40" t="n">
        <f aca="false">(AZ39-AZ38)/AZ38</f>
        <v>-0.00718018941906975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0.0136808334726075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89980516.4858421</v>
      </c>
      <c r="E40" s="9"/>
      <c r="F40" s="67" t="n">
        <f aca="false">'Central pensions'!I40</f>
        <v>16355023.9909222</v>
      </c>
      <c r="G40" s="9" t="n">
        <f aca="false">'Central pensions'!K40</f>
        <v>342861.999319471</v>
      </c>
      <c r="H40" s="9" t="n">
        <f aca="false">'Central pensions'!V40</f>
        <v>1886325.55961141</v>
      </c>
      <c r="I40" s="67" t="n">
        <f aca="false">'Central pensions'!M40</f>
        <v>10603.9793603959</v>
      </c>
      <c r="J40" s="9" t="n">
        <f aca="false">'Central pensions'!W40</f>
        <v>58339.9657611773</v>
      </c>
      <c r="K40" s="9"/>
      <c r="L40" s="67" t="n">
        <f aca="false">'Central pensions'!N40</f>
        <v>2674183.43123117</v>
      </c>
      <c r="M40" s="67"/>
      <c r="N40" s="67" t="n">
        <f aca="false">'Central pensions'!L40</f>
        <v>686578.475861188</v>
      </c>
      <c r="O40" s="9"/>
      <c r="P40" s="9" t="n">
        <f aca="false">'Central pensions'!X40</f>
        <v>17653702.7379798</v>
      </c>
      <c r="Q40" s="67"/>
      <c r="R40" s="67" t="n">
        <f aca="false">'Central SIPA income'!G35</f>
        <v>16545380.3500054</v>
      </c>
      <c r="S40" s="67"/>
      <c r="T40" s="9" t="n">
        <f aca="false">'Central SIPA income'!J35</f>
        <v>63262695.7844876</v>
      </c>
      <c r="U40" s="9"/>
      <c r="V40" s="67" t="n">
        <f aca="false">'Central SIPA income'!F35</f>
        <v>98894.6278181513</v>
      </c>
      <c r="W40" s="67"/>
      <c r="X40" s="67" t="n">
        <f aca="false">'Central SIPA income'!M35</f>
        <v>248394.792966839</v>
      </c>
      <c r="Y40" s="9"/>
      <c r="Z40" s="9" t="n">
        <f aca="false">R40+V40-N40-L40-F40</f>
        <v>-3071510.92019106</v>
      </c>
      <c r="AA40" s="9"/>
      <c r="AB40" s="9" t="n">
        <f aca="false">T40-P40-D40</f>
        <v>-44371523.4393343</v>
      </c>
      <c r="AC40" s="50"/>
      <c r="AD40" s="9"/>
      <c r="AE40" s="9"/>
      <c r="AF40" s="9"/>
      <c r="AG40" s="9" t="n">
        <f aca="false">AG39*'Central macro hypothesis'!B22/'Central macro hypothesis'!B21</f>
        <v>4776269551.06131</v>
      </c>
      <c r="AH40" s="40" t="n">
        <f aca="false">(AG40-AG39)/AG39</f>
        <v>0.0242600680047197</v>
      </c>
      <c r="AI40" s="40"/>
      <c r="AJ40" s="40" t="n">
        <f aca="false">AB40/AG40</f>
        <v>-0.00928999566816214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11340666</v>
      </c>
      <c r="AY40" s="40" t="n">
        <f aca="false">(AW40-AW39)/AW39</f>
        <v>0.031333603368025</v>
      </c>
      <c r="AZ40" s="39" t="n">
        <f aca="false">workers_and_wage_central!B28</f>
        <v>5785.66500381627</v>
      </c>
      <c r="BA40" s="40" t="n">
        <f aca="false">(AZ40-AZ39)/AZ39</f>
        <v>-0.00399671437173746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0.016030836300633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100095083.417276</v>
      </c>
      <c r="E41" s="9"/>
      <c r="F41" s="67" t="n">
        <f aca="false">'Central pensions'!I41</f>
        <v>18193466.2591149</v>
      </c>
      <c r="G41" s="9" t="n">
        <f aca="false">'Central pensions'!K41</f>
        <v>413788.976862271</v>
      </c>
      <c r="H41" s="9" t="n">
        <f aca="false">'Central pensions'!V41</f>
        <v>2276544.86321031</v>
      </c>
      <c r="I41" s="67" t="n">
        <f aca="false">'Central pensions'!M41</f>
        <v>12797.5972225444</v>
      </c>
      <c r="J41" s="9" t="n">
        <f aca="false">'Central pensions'!W41</f>
        <v>70408.6040168134</v>
      </c>
      <c r="K41" s="9"/>
      <c r="L41" s="67" t="n">
        <f aca="false">'Central pensions'!N41</f>
        <v>3143207.1590626</v>
      </c>
      <c r="M41" s="67"/>
      <c r="N41" s="67" t="n">
        <f aca="false">'Central pensions'!L41</f>
        <v>764284.471246906</v>
      </c>
      <c r="O41" s="9"/>
      <c r="P41" s="9" t="n">
        <f aca="false">'Central pensions'!X41</f>
        <v>20514984.5509791</v>
      </c>
      <c r="Q41" s="67"/>
      <c r="R41" s="67" t="n">
        <f aca="false">'Central SIPA income'!G36</f>
        <v>19543001.9829608</v>
      </c>
      <c r="S41" s="67"/>
      <c r="T41" s="9" t="n">
        <f aca="false">'Central SIPA income'!J36</f>
        <v>74724361.9070558</v>
      </c>
      <c r="U41" s="9"/>
      <c r="V41" s="67" t="n">
        <f aca="false">'Central SIPA income'!F36</f>
        <v>93987.7423504407</v>
      </c>
      <c r="W41" s="67"/>
      <c r="X41" s="67" t="n">
        <f aca="false">'Central SIPA income'!M36</f>
        <v>236070.111366285</v>
      </c>
      <c r="Y41" s="9"/>
      <c r="Z41" s="9" t="n">
        <f aca="false">R41+V41-N41-L41-F41</f>
        <v>-2463968.16411316</v>
      </c>
      <c r="AA41" s="9"/>
      <c r="AB41" s="9" t="n">
        <f aca="false">T41-P41-D41</f>
        <v>-45885706.061199</v>
      </c>
      <c r="AC41" s="50"/>
      <c r="AD41" s="9"/>
      <c r="AE41" s="9"/>
      <c r="AF41" s="9"/>
      <c r="AG41" s="9" t="n">
        <f aca="false">AG40*'Central macro hypothesis'!B23/'Central macro hypothesis'!B22</f>
        <v>4884878445.7959</v>
      </c>
      <c r="AH41" s="40" t="n">
        <f aca="false">(AG41-AG40)/AG40</f>
        <v>0.0227392724747832</v>
      </c>
      <c r="AI41" s="40" t="n">
        <f aca="false">(AG41-AG37)/AG37</f>
        <v>0.0452244752229154</v>
      </c>
      <c r="AJ41" s="40" t="n">
        <f aca="false">AB41/AG41</f>
        <v>-0.00939341819256318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11403072</v>
      </c>
      <c r="AY41" s="40" t="n">
        <f aca="false">(AW41-AW40)/AW40</f>
        <v>0.00550285141983725</v>
      </c>
      <c r="AZ41" s="39" t="n">
        <f aca="false">workers_and_wage_central!B29</f>
        <v>5810.70356881453</v>
      </c>
      <c r="BA41" s="40" t="n">
        <f aca="false">(AZ41-AZ40)/AZ40</f>
        <v>0.00432769007222927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0.0137645357718311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94828460.8235344</v>
      </c>
      <c r="E42" s="6"/>
      <c r="F42" s="8" t="n">
        <f aca="false">'Central pensions'!I42</f>
        <v>17236195.2605058</v>
      </c>
      <c r="G42" s="6" t="n">
        <f aca="false">'Central pensions'!K42</f>
        <v>384600.194294094</v>
      </c>
      <c r="H42" s="6" t="n">
        <f aca="false">'Central pensions'!V42</f>
        <v>2115956.79360336</v>
      </c>
      <c r="I42" s="8" t="n">
        <f aca="false">'Central pensions'!M42</f>
        <v>11894.8513699204</v>
      </c>
      <c r="J42" s="6" t="n">
        <f aca="false">'Central pensions'!W42</f>
        <v>65441.9626887636</v>
      </c>
      <c r="K42" s="6"/>
      <c r="L42" s="8" t="n">
        <f aca="false">'Central pensions'!N42</f>
        <v>3531446.6840938</v>
      </c>
      <c r="M42" s="8"/>
      <c r="N42" s="8" t="n">
        <f aca="false">'Central pensions'!L42</f>
        <v>726498.686674651</v>
      </c>
      <c r="O42" s="6"/>
      <c r="P42" s="6" t="n">
        <f aca="false">'Central pensions'!X42</f>
        <v>22321675.0538713</v>
      </c>
      <c r="Q42" s="8"/>
      <c r="R42" s="8" t="n">
        <f aca="false">'Central SIPA income'!G37</f>
        <v>17017980.0446566</v>
      </c>
      <c r="S42" s="8"/>
      <c r="T42" s="6" t="n">
        <f aca="false">'Central SIPA income'!J37</f>
        <v>65069721.6780056</v>
      </c>
      <c r="U42" s="6"/>
      <c r="V42" s="8" t="n">
        <f aca="false">'Central SIPA income'!F37</f>
        <v>101024.133783983</v>
      </c>
      <c r="W42" s="8"/>
      <c r="X42" s="8" t="n">
        <f aca="false">'Central SIPA income'!M37</f>
        <v>253743.497999401</v>
      </c>
      <c r="Y42" s="6"/>
      <c r="Z42" s="6" t="n">
        <f aca="false">R42+V42-N42-L42-F42</f>
        <v>-4375136.45283362</v>
      </c>
      <c r="AA42" s="6"/>
      <c r="AB42" s="6" t="n">
        <f aca="false">T42-P42-D42</f>
        <v>-52080414.1994001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-0.0195505757165177</v>
      </c>
      <c r="AI42" s="61"/>
      <c r="AJ42" s="61" t="n">
        <f aca="false">AB42/AG42</f>
        <v>-0.010874153829951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0.0156484999957274</v>
      </c>
      <c r="AV42" s="5"/>
      <c r="AW42" s="65" t="n">
        <f aca="false">workers_and_wage_central!C30</f>
        <v>11419198</v>
      </c>
      <c r="AX42" s="5"/>
      <c r="AY42" s="61" t="n">
        <f aca="false">(AW42-AW41)/AW41</f>
        <v>0.00141418031912804</v>
      </c>
      <c r="AZ42" s="66" t="n">
        <f aca="false">workers_and_wage_central!B30</f>
        <v>5838.42321025288</v>
      </c>
      <c r="BA42" s="61" t="n">
        <f aca="false">(AZ42-AZ41)/AZ41</f>
        <v>0.00477044494011443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0.0155591579108529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106139964.64205</v>
      </c>
      <c r="E43" s="9"/>
      <c r="F43" s="67" t="n">
        <f aca="false">'Central pensions'!I43</f>
        <v>19292194.9763369</v>
      </c>
      <c r="G43" s="9" t="n">
        <f aca="false">'Central pensions'!K43</f>
        <v>468231.149918538</v>
      </c>
      <c r="H43" s="9" t="n">
        <f aca="false">'Central pensions'!V43</f>
        <v>2576069.63632794</v>
      </c>
      <c r="I43" s="67" t="n">
        <f aca="false">'Central pensions'!M43</f>
        <v>14481.3757706765</v>
      </c>
      <c r="J43" s="9" t="n">
        <f aca="false">'Central pensions'!W43</f>
        <v>79672.256793648</v>
      </c>
      <c r="K43" s="9"/>
      <c r="L43" s="67" t="n">
        <f aca="false">'Central pensions'!N43</f>
        <v>3354854.88707521</v>
      </c>
      <c r="M43" s="67"/>
      <c r="N43" s="67" t="n">
        <f aca="false">'Central pensions'!L43</f>
        <v>815010.642021321</v>
      </c>
      <c r="O43" s="9"/>
      <c r="P43" s="9" t="n">
        <f aca="false">'Central pensions'!X43</f>
        <v>21892306.0427283</v>
      </c>
      <c r="Q43" s="67"/>
      <c r="R43" s="67" t="n">
        <f aca="false">'Central SIPA income'!G38</f>
        <v>20066532.8802139</v>
      </c>
      <c r="S43" s="67"/>
      <c r="T43" s="9" t="n">
        <f aca="false">'Central SIPA income'!J38</f>
        <v>76726127.6680156</v>
      </c>
      <c r="U43" s="9"/>
      <c r="V43" s="67" t="n">
        <f aca="false">'Central SIPA income'!F38</f>
        <v>98436.3973335295</v>
      </c>
      <c r="W43" s="67"/>
      <c r="X43" s="67" t="n">
        <f aca="false">'Central SIPA income'!M38</f>
        <v>247243.850100984</v>
      </c>
      <c r="Y43" s="9"/>
      <c r="Z43" s="9" t="n">
        <f aca="false">R43+V43-N43-L43-F43</f>
        <v>-3297091.22788603</v>
      </c>
      <c r="AA43" s="9"/>
      <c r="AB43" s="9" t="n">
        <f aca="false">T43-P43-D43</f>
        <v>-51306143.0167627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-0.0105793123880484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11454301</v>
      </c>
      <c r="AX43" s="7"/>
      <c r="AY43" s="40" t="n">
        <f aca="false">(AW43-AW42)/AW42</f>
        <v>0.00307403374562732</v>
      </c>
      <c r="AZ43" s="39" t="n">
        <f aca="false">workers_and_wage_central!B31</f>
        <v>5868.02581260456</v>
      </c>
      <c r="BA43" s="40" t="n">
        <f aca="false">(AZ43-AZ42)/AZ42</f>
        <v>0.00507030773303451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0.0139978572824083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100504770.942342</v>
      </c>
      <c r="E44" s="9"/>
      <c r="F44" s="67" t="n">
        <f aca="false">'Central pensions'!I44</f>
        <v>18267931.8163592</v>
      </c>
      <c r="G44" s="9" t="n">
        <f aca="false">'Central pensions'!K44</f>
        <v>461129.546375478</v>
      </c>
      <c r="H44" s="9" t="n">
        <f aca="false">'Central pensions'!V44</f>
        <v>2536998.70894582</v>
      </c>
      <c r="I44" s="67" t="n">
        <f aca="false">'Central pensions'!M44</f>
        <v>14261.7385476952</v>
      </c>
      <c r="J44" s="9" t="n">
        <f aca="false">'Central pensions'!W44</f>
        <v>78463.8775962626</v>
      </c>
      <c r="K44" s="9"/>
      <c r="L44" s="67" t="n">
        <f aca="false">'Central pensions'!N44</f>
        <v>3021888.38620293</v>
      </c>
      <c r="M44" s="67"/>
      <c r="N44" s="67" t="n">
        <f aca="false">'Central pensions'!L44</f>
        <v>773793.634872791</v>
      </c>
      <c r="O44" s="9"/>
      <c r="P44" s="9" t="n">
        <f aca="false">'Central pensions'!X44</f>
        <v>19937777.4744979</v>
      </c>
      <c r="Q44" s="67"/>
      <c r="R44" s="67" t="n">
        <f aca="false">'Central SIPA income'!G39</f>
        <v>17552366.8872014</v>
      </c>
      <c r="S44" s="67"/>
      <c r="T44" s="9" t="n">
        <f aca="false">'Central SIPA income'!J39</f>
        <v>67112996.0866915</v>
      </c>
      <c r="U44" s="9"/>
      <c r="V44" s="67" t="n">
        <f aca="false">'Central SIPA income'!F39</f>
        <v>105652.479706601</v>
      </c>
      <c r="W44" s="67"/>
      <c r="X44" s="67" t="n">
        <f aca="false">'Central SIPA income'!M39</f>
        <v>265368.568567863</v>
      </c>
      <c r="Y44" s="9"/>
      <c r="Z44" s="9" t="n">
        <f aca="false">R44+V44-N44-L44-F44</f>
        <v>-4405594.47052698</v>
      </c>
      <c r="AA44" s="9"/>
      <c r="AB44" s="9" t="n">
        <f aca="false">T44-P44-D44</f>
        <v>-53329552.3301486</v>
      </c>
      <c r="AC44" s="50"/>
      <c r="AD44" s="9"/>
      <c r="AE44" s="9"/>
      <c r="AF44" s="9"/>
      <c r="AG44" s="9" t="n">
        <f aca="false">AG43*'Central macro hypothesis'!B26/'Central macro hypothesis'!B25</f>
        <v>5015083028.61438</v>
      </c>
      <c r="AH44" s="40" t="n">
        <f aca="false">(AG44-AG43)/AG43</f>
        <v>0.0341087225047699</v>
      </c>
      <c r="AI44" s="40"/>
      <c r="AJ44" s="40" t="n">
        <f aca="false">AB44/AG44</f>
        <v>-0.0106338323863968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11538066</v>
      </c>
      <c r="AY44" s="40" t="n">
        <f aca="false">(AW44-AW43)/AW43</f>
        <v>0.00731297352845887</v>
      </c>
      <c r="AZ44" s="39" t="n">
        <f aca="false">workers_and_wage_central!B32</f>
        <v>5901.27595185062</v>
      </c>
      <c r="BA44" s="40" t="n">
        <f aca="false">(AZ44-AZ43)/AZ43</f>
        <v>0.00566632463931013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0.0162310817462049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108624330.912843</v>
      </c>
      <c r="E45" s="9"/>
      <c r="F45" s="67" t="n">
        <f aca="false">'Central pensions'!I45</f>
        <v>19743757.9540561</v>
      </c>
      <c r="G45" s="9" t="n">
        <f aca="false">'Central pensions'!K45</f>
        <v>515607.245427742</v>
      </c>
      <c r="H45" s="9" t="n">
        <f aca="false">'Central pensions'!V45</f>
        <v>2836718.93561157</v>
      </c>
      <c r="I45" s="67" t="n">
        <f aca="false">'Central pensions'!M45</f>
        <v>15946.6158379714</v>
      </c>
      <c r="J45" s="9" t="n">
        <f aca="false">'Central pensions'!W45</f>
        <v>87733.5753281931</v>
      </c>
      <c r="K45" s="9"/>
      <c r="L45" s="67" t="n">
        <f aca="false">'Central pensions'!N45</f>
        <v>3339907.16792232</v>
      </c>
      <c r="M45" s="67"/>
      <c r="N45" s="67" t="n">
        <f aca="false">'Central pensions'!L45</f>
        <v>837418.872298662</v>
      </c>
      <c r="O45" s="9"/>
      <c r="P45" s="9" t="n">
        <f aca="false">'Central pensions'!X45</f>
        <v>21938025.7284746</v>
      </c>
      <c r="Q45" s="67"/>
      <c r="R45" s="67" t="n">
        <f aca="false">'Central SIPA income'!G40</f>
        <v>20510130.5282556</v>
      </c>
      <c r="S45" s="73" t="n">
        <f aca="false">SUM(T42:T45)/AVERAGE(AG42:AG45)</f>
        <v>0.0579092822488276</v>
      </c>
      <c r="T45" s="9" t="n">
        <f aca="false">'Central SIPA income'!J40</f>
        <v>78422261.7226654</v>
      </c>
      <c r="U45" s="9"/>
      <c r="V45" s="67" t="n">
        <f aca="false">'Central SIPA income'!F40</f>
        <v>101022.444394046</v>
      </c>
      <c r="W45" s="67"/>
      <c r="X45" s="67" t="n">
        <f aca="false">'Central SIPA income'!M40</f>
        <v>253739.254738944</v>
      </c>
      <c r="Y45" s="9"/>
      <c r="Z45" s="9" t="n">
        <f aca="false">R45+V45-N45-L45-F45</f>
        <v>-3309931.02162738</v>
      </c>
      <c r="AA45" s="9"/>
      <c r="AB45" s="9" t="n">
        <f aca="false">T45-P45-D45</f>
        <v>-52140094.9186519</v>
      </c>
      <c r="AC45" s="50"/>
      <c r="AD45" s="9"/>
      <c r="AE45" s="9"/>
      <c r="AF45" s="9"/>
      <c r="AG45" s="9" t="n">
        <f aca="false">AG44*'Central macro hypothesis'!B27/'Central macro hypothesis'!B26</f>
        <v>5192854702.45973</v>
      </c>
      <c r="AH45" s="40" t="n">
        <f aca="false">(AG45-AG44)/AG44</f>
        <v>0.0354474039275225</v>
      </c>
      <c r="AI45" s="40" t="n">
        <f aca="false">(AG45-AG41)/AG41</f>
        <v>0.0630468618781875</v>
      </c>
      <c r="AJ45" s="40" t="n">
        <f aca="false">AB45/AG45</f>
        <v>-0.010040738265593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11544758</v>
      </c>
      <c r="AY45" s="40" t="n">
        <f aca="false">(AW45-AW44)/AW44</f>
        <v>0.000579993215500761</v>
      </c>
      <c r="AZ45" s="39" t="n">
        <f aca="false">workers_and_wage_central!B33</f>
        <v>5933.7660553823</v>
      </c>
      <c r="BA45" s="40" t="n">
        <f aca="false">(AZ45-AZ44)/AZ44</f>
        <v>0.00550560654962841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0.0139162289207263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103013739.655407</v>
      </c>
      <c r="E46" s="6"/>
      <c r="F46" s="8" t="n">
        <f aca="false">'Central pensions'!I46</f>
        <v>18723966.5791859</v>
      </c>
      <c r="G46" s="6" t="n">
        <f aca="false">'Central pensions'!K46</f>
        <v>503066.873996613</v>
      </c>
      <c r="H46" s="6" t="n">
        <f aca="false">'Central pensions'!V46</f>
        <v>2767725.51200524</v>
      </c>
      <c r="I46" s="8" t="n">
        <f aca="false">'Central pensions'!M46</f>
        <v>15558.7692988644</v>
      </c>
      <c r="J46" s="6" t="n">
        <f aca="false">'Central pensions'!W46</f>
        <v>85599.7581032552</v>
      </c>
      <c r="K46" s="6"/>
      <c r="L46" s="8" t="n">
        <f aca="false">'Central pensions'!N46</f>
        <v>3745183.82384303</v>
      </c>
      <c r="M46" s="8"/>
      <c r="N46" s="8" t="n">
        <f aca="false">'Central pensions'!L46</f>
        <v>795255.194146093</v>
      </c>
      <c r="O46" s="6"/>
      <c r="P46" s="6" t="n">
        <f aca="false">'Central pensions'!X46</f>
        <v>23809036.1057522</v>
      </c>
      <c r="Q46" s="8"/>
      <c r="R46" s="8" t="n">
        <f aca="false">'Central SIPA income'!G41</f>
        <v>17993260.7545359</v>
      </c>
      <c r="S46" s="8"/>
      <c r="T46" s="6" t="n">
        <f aca="false">'Central SIPA income'!J41</f>
        <v>68798792.001466</v>
      </c>
      <c r="U46" s="6"/>
      <c r="V46" s="8" t="n">
        <f aca="false">'Central SIPA income'!F41</f>
        <v>101150.010088428</v>
      </c>
      <c r="W46" s="8"/>
      <c r="X46" s="8" t="n">
        <f aca="false">'Central SIPA income'!M41</f>
        <v>254059.662985023</v>
      </c>
      <c r="Y46" s="6"/>
      <c r="Z46" s="6" t="n">
        <f aca="false">R46+V46-N46-L46-F46</f>
        <v>-5169994.83255069</v>
      </c>
      <c r="AA46" s="6"/>
      <c r="AB46" s="6" t="n">
        <f aca="false">T46-P46-D46</f>
        <v>-58023983.7596927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-0.0315837124256287</v>
      </c>
      <c r="AI46" s="61"/>
      <c r="AJ46" s="61" t="n">
        <f aca="false">AB46/AG46</f>
        <v>-0.0115382325203722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0.00556317094524568</v>
      </c>
      <c r="AV46" s="5"/>
      <c r="AW46" s="65" t="n">
        <f aca="false">workers_and_wage_central!C34</f>
        <v>11563171</v>
      </c>
      <c r="AX46" s="5"/>
      <c r="AY46" s="61" t="n">
        <f aca="false">(AW46-AW45)/AW45</f>
        <v>0.00159492299448806</v>
      </c>
      <c r="AZ46" s="66" t="n">
        <f aca="false">workers_and_wage_central!B34</f>
        <v>5980.58749640613</v>
      </c>
      <c r="BA46" s="61" t="n">
        <f aca="false">(AZ46-AZ45)/AZ45</f>
        <v>0.00789067863256326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0.0158390794869562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111704717.708938</v>
      </c>
      <c r="E47" s="9"/>
      <c r="F47" s="67" t="n">
        <f aca="false">'Central pensions'!I47</f>
        <v>20303654.7174781</v>
      </c>
      <c r="G47" s="9" t="n">
        <f aca="false">'Central pensions'!K47</f>
        <v>546694.594272782</v>
      </c>
      <c r="H47" s="9" t="n">
        <f aca="false">'Central pensions'!V47</f>
        <v>3007752.3567062</v>
      </c>
      <c r="I47" s="67" t="n">
        <f aca="false">'Central pensions'!M47</f>
        <v>16908.0802352407</v>
      </c>
      <c r="J47" s="9" t="n">
        <f aca="false">'Central pensions'!W47</f>
        <v>93023.2687641098</v>
      </c>
      <c r="K47" s="9"/>
      <c r="L47" s="67" t="n">
        <f aca="false">'Central pensions'!N47</f>
        <v>3431078.81274495</v>
      </c>
      <c r="M47" s="67"/>
      <c r="N47" s="67" t="n">
        <f aca="false">'Central pensions'!L47</f>
        <v>864055.039707955</v>
      </c>
      <c r="O47" s="9"/>
      <c r="P47" s="9" t="n">
        <f aca="false">'Central pensions'!X47</f>
        <v>22557660.161017</v>
      </c>
      <c r="Q47" s="67"/>
      <c r="R47" s="67" t="n">
        <f aca="false">'Central SIPA income'!G42</f>
        <v>21146110.9100607</v>
      </c>
      <c r="S47" s="67"/>
      <c r="T47" s="9" t="n">
        <f aca="false">'Central SIPA income'!J42</f>
        <v>80853987.8339982</v>
      </c>
      <c r="U47" s="9"/>
      <c r="V47" s="67" t="n">
        <f aca="false">'Central SIPA income'!F42</f>
        <v>98228.851802441</v>
      </c>
      <c r="W47" s="67"/>
      <c r="X47" s="67" t="n">
        <f aca="false">'Central SIPA income'!M42</f>
        <v>246722.555563926</v>
      </c>
      <c r="Y47" s="9"/>
      <c r="Z47" s="9" t="n">
        <f aca="false">R47+V47-N47-L47-F47</f>
        <v>-3354448.8080678</v>
      </c>
      <c r="AA47" s="9"/>
      <c r="AB47" s="9" t="n">
        <f aca="false">T47-P47-D47</f>
        <v>-53408390.0359572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-0.010589226093642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11626858</v>
      </c>
      <c r="AX47" s="7"/>
      <c r="AY47" s="40" t="n">
        <f aca="false">(AW47-AW46)/AW46</f>
        <v>0.00550774523701154</v>
      </c>
      <c r="AZ47" s="39" t="n">
        <f aca="false">workers_and_wage_central!B35</f>
        <v>6011.81268493071</v>
      </c>
      <c r="BA47" s="40" t="n">
        <f aca="false">(AZ47-AZ46)/AZ46</f>
        <v>0.00522109049375924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0.0141238078754929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106709335.024191</v>
      </c>
      <c r="E48" s="9"/>
      <c r="F48" s="67" t="n">
        <f aca="false">'Central pensions'!I48</f>
        <v>19395684.7830565</v>
      </c>
      <c r="G48" s="9" t="n">
        <f aca="false">'Central pensions'!K48</f>
        <v>540082.492096968</v>
      </c>
      <c r="H48" s="9" t="n">
        <f aca="false">'Central pensions'!V48</f>
        <v>2971374.52142041</v>
      </c>
      <c r="I48" s="67" t="n">
        <f aca="false">'Central pensions'!M48</f>
        <v>16703.5822298032</v>
      </c>
      <c r="J48" s="9" t="n">
        <f aca="false">'Central pensions'!W48</f>
        <v>91898.1810748585</v>
      </c>
      <c r="K48" s="9"/>
      <c r="L48" s="67" t="n">
        <f aca="false">'Central pensions'!N48</f>
        <v>3153750.30628044</v>
      </c>
      <c r="M48" s="67"/>
      <c r="N48" s="67" t="n">
        <f aca="false">'Central pensions'!L48</f>
        <v>826425.029542487</v>
      </c>
      <c r="O48" s="9"/>
      <c r="P48" s="9" t="n">
        <f aca="false">'Central pensions'!X48</f>
        <v>20911572.009326</v>
      </c>
      <c r="Q48" s="67"/>
      <c r="R48" s="67" t="n">
        <f aca="false">'Central SIPA income'!G43</f>
        <v>18595419.5741653</v>
      </c>
      <c r="S48" s="67"/>
      <c r="T48" s="9" t="n">
        <f aca="false">'Central SIPA income'!J43</f>
        <v>71101198.4384477</v>
      </c>
      <c r="U48" s="9"/>
      <c r="V48" s="67" t="n">
        <f aca="false">'Central SIPA income'!F43</f>
        <v>98074.9387654981</v>
      </c>
      <c r="W48" s="67"/>
      <c r="X48" s="67" t="n">
        <f aca="false">'Central SIPA income'!M43</f>
        <v>246335.970389486</v>
      </c>
      <c r="Y48" s="9"/>
      <c r="Z48" s="9" t="n">
        <f aca="false">R48+V48-N48-L48-F48</f>
        <v>-4682365.60594859</v>
      </c>
      <c r="AA48" s="9"/>
      <c r="AB48" s="9" t="n">
        <f aca="false">T48-P48-D48</f>
        <v>-56519708.5950698</v>
      </c>
      <c r="AC48" s="50"/>
      <c r="AD48" s="9"/>
      <c r="AE48" s="9"/>
      <c r="AF48" s="9"/>
      <c r="AG48" s="9" t="n">
        <f aca="false">AG47*'Central macro hypothesis'!B30/'Central macro hypothesis'!B29</f>
        <v>5165535519.47281</v>
      </c>
      <c r="AH48" s="40" t="n">
        <f aca="false">(AG48-AG47)/AG47</f>
        <v>0.0241653694037593</v>
      </c>
      <c r="AI48" s="40"/>
      <c r="AJ48" s="40" t="n">
        <f aca="false">AB48/AG48</f>
        <v>-0.01094169392157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11701714</v>
      </c>
      <c r="AY48" s="40" t="n">
        <f aca="false">(AW48-AW47)/AW47</f>
        <v>0.00643819680260996</v>
      </c>
      <c r="AZ48" s="39" t="n">
        <f aca="false">workers_and_wage_central!B36</f>
        <v>6048.14843991449</v>
      </c>
      <c r="BA48" s="40" t="n">
        <f aca="false">(AZ48-AZ47)/AZ47</f>
        <v>0.00604405973507062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0.0163864170769674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113506198.669601</v>
      </c>
      <c r="E49" s="9"/>
      <c r="F49" s="67" t="n">
        <f aca="false">'Central pensions'!I49</f>
        <v>20631095.2066139</v>
      </c>
      <c r="G49" s="9" t="n">
        <f aca="false">'Central pensions'!K49</f>
        <v>606107.235223562</v>
      </c>
      <c r="H49" s="9" t="n">
        <f aca="false">'Central pensions'!V49</f>
        <v>3334623.17765433</v>
      </c>
      <c r="I49" s="67" t="n">
        <f aca="false">'Central pensions'!M49</f>
        <v>18745.5845945431</v>
      </c>
      <c r="J49" s="9" t="n">
        <f aca="false">'Central pensions'!W49</f>
        <v>103132.675597556</v>
      </c>
      <c r="K49" s="9"/>
      <c r="L49" s="67" t="n">
        <f aca="false">'Central pensions'!N49</f>
        <v>3456019.46580041</v>
      </c>
      <c r="M49" s="67"/>
      <c r="N49" s="67" t="n">
        <f aca="false">'Central pensions'!L49</f>
        <v>880046.618333347</v>
      </c>
      <c r="O49" s="9"/>
      <c r="P49" s="9" t="n">
        <f aca="false">'Central pensions'!X49</f>
        <v>22775058.2756031</v>
      </c>
      <c r="Q49" s="67"/>
      <c r="R49" s="67" t="n">
        <f aca="false">'Central SIPA income'!G44</f>
        <v>21581676.5178306</v>
      </c>
      <c r="S49" s="67"/>
      <c r="T49" s="9" t="n">
        <f aca="false">'Central SIPA income'!J44</f>
        <v>82519410.6865178</v>
      </c>
      <c r="U49" s="9"/>
      <c r="V49" s="67" t="n">
        <f aca="false">'Central SIPA income'!F44</f>
        <v>96069.5964107695</v>
      </c>
      <c r="W49" s="67"/>
      <c r="X49" s="67" t="n">
        <f aca="false">'Central SIPA income'!M44</f>
        <v>241299.128550651</v>
      </c>
      <c r="Y49" s="9"/>
      <c r="Z49" s="9" t="n">
        <f aca="false">R49+V49-N49-L49-F49</f>
        <v>-3289415.17650633</v>
      </c>
      <c r="AA49" s="9"/>
      <c r="AB49" s="9" t="n">
        <f aca="false">T49-P49-D49</f>
        <v>-53761846.2586858</v>
      </c>
      <c r="AC49" s="50"/>
      <c r="AD49" s="9"/>
      <c r="AE49" s="9"/>
      <c r="AF49" s="9"/>
      <c r="AG49" s="9" t="n">
        <f aca="false">AG48*'Central macro hypothesis'!B31/'Central macro hypothesis'!B30</f>
        <v>5303591052.89101</v>
      </c>
      <c r="AH49" s="40" t="n">
        <f aca="false">(AG49-AG48)/AG48</f>
        <v>0.0267262770525471</v>
      </c>
      <c r="AI49" s="40" t="n">
        <f aca="false">(AG49-AG45)/AG45</f>
        <v>0.0213247542587365</v>
      </c>
      <c r="AJ49" s="40" t="n">
        <f aca="false">AB49/AG49</f>
        <v>-0.0101368762641267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11764700</v>
      </c>
      <c r="AY49" s="40" t="n">
        <f aca="false">(AW49-AW48)/AW48</f>
        <v>0.00538263027108678</v>
      </c>
      <c r="AZ49" s="39" t="n">
        <f aca="false">workers_and_wage_central!B37</f>
        <v>6038.25292608211</v>
      </c>
      <c r="BA49" s="40" t="n">
        <f aca="false">(AZ49-AZ48)/AZ48</f>
        <v>-0.00163612284498109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0.0142354369037869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108882289.342594</v>
      </c>
      <c r="E50" s="6"/>
      <c r="F50" s="8" t="n">
        <f aca="false">'Central pensions'!I50</f>
        <v>19790644.9521753</v>
      </c>
      <c r="G50" s="6" t="n">
        <f aca="false">'Central pensions'!K50</f>
        <v>597441.0374436</v>
      </c>
      <c r="H50" s="6" t="n">
        <f aca="false">'Central pensions'!V50</f>
        <v>3286944.3144107</v>
      </c>
      <c r="I50" s="8" t="n">
        <f aca="false">'Central pensions'!M50</f>
        <v>18477.5578590806</v>
      </c>
      <c r="J50" s="6" t="n">
        <f aca="false">'Central pensions'!W50</f>
        <v>101658.071579714</v>
      </c>
      <c r="K50" s="6"/>
      <c r="L50" s="8" t="n">
        <f aca="false">'Central pensions'!N50</f>
        <v>3937415.88235071</v>
      </c>
      <c r="M50" s="8"/>
      <c r="N50" s="8" t="n">
        <f aca="false">'Central pensions'!L50</f>
        <v>845294.869408663</v>
      </c>
      <c r="O50" s="6"/>
      <c r="P50" s="6" t="n">
        <f aca="false">'Central pensions'!X50</f>
        <v>25081832.7003849</v>
      </c>
      <c r="Q50" s="8"/>
      <c r="R50" s="8" t="n">
        <f aca="false">'Central SIPA income'!G45</f>
        <v>18962522.2388092</v>
      </c>
      <c r="S50" s="8"/>
      <c r="T50" s="6" t="n">
        <f aca="false">'Central SIPA income'!J45</f>
        <v>72504847.2941257</v>
      </c>
      <c r="U50" s="6"/>
      <c r="V50" s="8" t="n">
        <f aca="false">'Central SIPA income'!F45</f>
        <v>104435.959859822</v>
      </c>
      <c r="W50" s="8"/>
      <c r="X50" s="8" t="n">
        <f aca="false">'Central SIPA income'!M45</f>
        <v>262313.021445157</v>
      </c>
      <c r="Y50" s="6"/>
      <c r="Z50" s="6" t="n">
        <f aca="false">R50+V50-N50-L50-F50</f>
        <v>-5506397.50526566</v>
      </c>
      <c r="AA50" s="6"/>
      <c r="AB50" s="6" t="n">
        <f aca="false">T50-P50-D50</f>
        <v>-61459274.7488531</v>
      </c>
      <c r="AC50" s="50"/>
      <c r="AD50" s="6"/>
      <c r="AE50" s="6"/>
      <c r="AF50" s="6"/>
      <c r="AG50" s="6" t="n">
        <f aca="false">AG49*'Central macro hypothesis'!B32/'Central macro hypothesis'!B31</f>
        <v>5179710425.05525</v>
      </c>
      <c r="AH50" s="61" t="n">
        <f aca="false">(AG50-AG49)/AG49</f>
        <v>-0.0233578770686396</v>
      </c>
      <c r="AI50" s="61"/>
      <c r="AJ50" s="61" t="n">
        <f aca="false">AB50/AG50</f>
        <v>-0.0118653881598405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0.00761962978449304</v>
      </c>
      <c r="AV50" s="5"/>
      <c r="AW50" s="65" t="n">
        <f aca="false">workers_and_wage_central!C38</f>
        <v>11813928</v>
      </c>
      <c r="AX50" s="5"/>
      <c r="AY50" s="61" t="n">
        <f aca="false">(AW50-AW49)/AW49</f>
        <v>0.00418438209219105</v>
      </c>
      <c r="AZ50" s="66" t="n">
        <f aca="false">workers_and_wage_central!B38</f>
        <v>6098.0242281976</v>
      </c>
      <c r="BA50" s="61" t="n">
        <f aca="false">(AZ50-AZ49)/AZ49</f>
        <v>0.0098987741731236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0.0163651660557206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116680831.376009</v>
      </c>
      <c r="E51" s="9"/>
      <c r="F51" s="67" t="n">
        <f aca="false">'Central pensions'!I51</f>
        <v>21208122.2798453</v>
      </c>
      <c r="G51" s="9" t="n">
        <f aca="false">'Central pensions'!K51</f>
        <v>647434.012223368</v>
      </c>
      <c r="H51" s="9" t="n">
        <f aca="false">'Central pensions'!V51</f>
        <v>3561990.91133676</v>
      </c>
      <c r="I51" s="67" t="n">
        <f aca="false">'Central pensions'!M51</f>
        <v>20023.7323368051</v>
      </c>
      <c r="J51" s="9" t="n">
        <f aca="false">'Central pensions'!W51</f>
        <v>110164.66736093</v>
      </c>
      <c r="K51" s="9"/>
      <c r="L51" s="67" t="n">
        <f aca="false">'Central pensions'!N51</f>
        <v>3575275.69636059</v>
      </c>
      <c r="M51" s="67"/>
      <c r="N51" s="67" t="n">
        <f aca="false">'Central pensions'!L51</f>
        <v>907397.141409259</v>
      </c>
      <c r="O51" s="9"/>
      <c r="P51" s="9" t="n">
        <f aca="false">'Central pensions'!X51</f>
        <v>23544353.9311549</v>
      </c>
      <c r="Q51" s="67"/>
      <c r="R51" s="67" t="n">
        <f aca="false">'Central SIPA income'!G46</f>
        <v>22052560.191474</v>
      </c>
      <c r="S51" s="67"/>
      <c r="T51" s="9" t="n">
        <f aca="false">'Central SIPA income'!J46</f>
        <v>84319875.224982</v>
      </c>
      <c r="U51" s="9"/>
      <c r="V51" s="67" t="n">
        <f aca="false">'Central SIPA income'!F46</f>
        <v>101656.983754223</v>
      </c>
      <c r="W51" s="67"/>
      <c r="X51" s="67" t="n">
        <f aca="false">'Central SIPA income'!M46</f>
        <v>255333.034668936</v>
      </c>
      <c r="Y51" s="9"/>
      <c r="Z51" s="9" t="n">
        <f aca="false">R51+V51-N51-L51-F51</f>
        <v>-3536577.94238692</v>
      </c>
      <c r="AA51" s="9"/>
      <c r="AB51" s="9" t="n">
        <f aca="false">T51-P51-D51</f>
        <v>-55905310.0821817</v>
      </c>
      <c r="AC51" s="50"/>
      <c r="AD51" s="9"/>
      <c r="AE51" s="9"/>
      <c r="AF51" s="9"/>
      <c r="AG51" s="9" t="n">
        <f aca="false">AG50*'Central macro hypothesis'!B33/'Central macro hypothesis'!B32</f>
        <v>5194963376.03608</v>
      </c>
      <c r="AH51" s="40" t="n">
        <f aca="false">(AG51-AG50)/AG50</f>
        <v>0.0029447497503047</v>
      </c>
      <c r="AI51" s="40"/>
      <c r="AJ51" s="40" t="n">
        <f aca="false">AB51/AG51</f>
        <v>-0.0107614445060514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11843189</v>
      </c>
      <c r="AX51" s="7"/>
      <c r="AY51" s="40" t="n">
        <f aca="false">(AW51-AW50)/AW50</f>
        <v>0.00247682227282916</v>
      </c>
      <c r="AZ51" s="39" t="n">
        <f aca="false">workers_and_wage_central!B39</f>
        <v>6105.69078547365</v>
      </c>
      <c r="BA51" s="40" t="n">
        <f aca="false">(AZ51-AZ50)/AZ50</f>
        <v>0.00125721987797244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0.01395404054103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112360729.724372</v>
      </c>
      <c r="E52" s="9"/>
      <c r="F52" s="67" t="n">
        <f aca="false">'Central pensions'!I52</f>
        <v>20422892.666645</v>
      </c>
      <c r="G52" s="9" t="n">
        <f aca="false">'Central pensions'!K52</f>
        <v>636281.532621598</v>
      </c>
      <c r="H52" s="9" t="n">
        <f aca="false">'Central pensions'!V52</f>
        <v>3500633.25908128</v>
      </c>
      <c r="I52" s="67" t="n">
        <f aca="false">'Central pensions'!M52</f>
        <v>19678.8102872659</v>
      </c>
      <c r="J52" s="9" t="n">
        <f aca="false">'Central pensions'!W52</f>
        <v>108267.008012823</v>
      </c>
      <c r="K52" s="9"/>
      <c r="L52" s="67" t="n">
        <f aca="false">'Central pensions'!N52</f>
        <v>3347295.15580881</v>
      </c>
      <c r="M52" s="67"/>
      <c r="N52" s="67" t="n">
        <f aca="false">'Central pensions'!L52</f>
        <v>875626.846953019</v>
      </c>
      <c r="O52" s="9"/>
      <c r="P52" s="9" t="n">
        <f aca="false">'Central pensions'!X52</f>
        <v>22186571.0361119</v>
      </c>
      <c r="Q52" s="67"/>
      <c r="R52" s="67" t="n">
        <f aca="false">'Central SIPA income'!G47</f>
        <v>19364362.4136343</v>
      </c>
      <c r="S52" s="67"/>
      <c r="T52" s="9" t="n">
        <f aca="false">'Central SIPA income'!J47</f>
        <v>74041318.0307404</v>
      </c>
      <c r="U52" s="9"/>
      <c r="V52" s="67" t="n">
        <f aca="false">'Central SIPA income'!F47</f>
        <v>102113.494804574</v>
      </c>
      <c r="W52" s="67"/>
      <c r="X52" s="67" t="n">
        <f aca="false">'Central SIPA income'!M47</f>
        <v>256479.658811629</v>
      </c>
      <c r="Y52" s="9"/>
      <c r="Z52" s="9" t="n">
        <f aca="false">R52+V52-N52-L52-F52</f>
        <v>-5179338.76096805</v>
      </c>
      <c r="AA52" s="9"/>
      <c r="AB52" s="9" t="n">
        <f aca="false">T52-P52-D52</f>
        <v>-60505982.7297439</v>
      </c>
      <c r="AC52" s="50"/>
      <c r="AD52" s="9"/>
      <c r="AE52" s="9"/>
      <c r="AF52" s="9"/>
      <c r="AG52" s="9" t="n">
        <f aca="false">AG51*'Central macro hypothesis'!B34/'Central macro hypothesis'!B33</f>
        <v>5320501585.05699</v>
      </c>
      <c r="AH52" s="40" t="n">
        <f aca="false">(AG52-AG51)/AG51</f>
        <v>0.0241653694037594</v>
      </c>
      <c r="AI52" s="40"/>
      <c r="AJ52" s="40" t="n">
        <f aca="false">AB52/AG52</f>
        <v>-0.0113722328172365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11969536</v>
      </c>
      <c r="AY52" s="40" t="n">
        <f aca="false">(AW52-AW51)/AW51</f>
        <v>0.0106683259044502</v>
      </c>
      <c r="AZ52" s="39" t="n">
        <f aca="false">workers_and_wage_central!B40</f>
        <v>6108.06244309268</v>
      </c>
      <c r="BA52" s="40" t="n">
        <f aca="false">(AZ52-AZ51)/AZ51</f>
        <v>0.000388433954872776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0.0161726007944445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118226498.16318</v>
      </c>
      <c r="E53" s="9"/>
      <c r="F53" s="67" t="n">
        <f aca="false">'Central pensions'!I53</f>
        <v>21489065.5148192</v>
      </c>
      <c r="G53" s="9" t="n">
        <f aca="false">'Central pensions'!K53</f>
        <v>750697.790335234</v>
      </c>
      <c r="H53" s="9" t="n">
        <f aca="false">'Central pensions'!V53</f>
        <v>4130117.75076803</v>
      </c>
      <c r="I53" s="67" t="n">
        <f aca="false">'Central pensions'!M53</f>
        <v>23217.4574330484</v>
      </c>
      <c r="J53" s="9" t="n">
        <f aca="false">'Central pensions'!W53</f>
        <v>127735.600539217</v>
      </c>
      <c r="K53" s="9"/>
      <c r="L53" s="67" t="n">
        <f aca="false">'Central pensions'!N53</f>
        <v>3583244.51557914</v>
      </c>
      <c r="M53" s="67"/>
      <c r="N53" s="67" t="n">
        <f aca="false">'Central pensions'!L53</f>
        <v>923183.809722066</v>
      </c>
      <c r="O53" s="9"/>
      <c r="P53" s="9" t="n">
        <f aca="false">'Central pensions'!X53</f>
        <v>23672557.763199</v>
      </c>
      <c r="Q53" s="67"/>
      <c r="R53" s="67" t="n">
        <f aca="false">'Central SIPA income'!G48</f>
        <v>22629046.4136837</v>
      </c>
      <c r="S53" s="67"/>
      <c r="T53" s="9" t="n">
        <f aca="false">'Central SIPA income'!J48</f>
        <v>86524120.2606418</v>
      </c>
      <c r="U53" s="9"/>
      <c r="V53" s="67" t="n">
        <f aca="false">'Central SIPA income'!F48</f>
        <v>104451.758475522</v>
      </c>
      <c r="W53" s="67"/>
      <c r="X53" s="67" t="n">
        <f aca="false">'Central SIPA income'!M48</f>
        <v>262352.703012929</v>
      </c>
      <c r="Y53" s="9"/>
      <c r="Z53" s="9" t="n">
        <f aca="false">R53+V53-N53-L53-F53</f>
        <v>-3261995.66796111</v>
      </c>
      <c r="AA53" s="9"/>
      <c r="AB53" s="9" t="n">
        <f aca="false">T53-P53-D53</f>
        <v>-55374935.6657369</v>
      </c>
      <c r="AC53" s="50"/>
      <c r="AD53" s="9"/>
      <c r="AE53" s="9"/>
      <c r="AF53" s="9"/>
      <c r="AG53" s="9" t="n">
        <f aca="false">AG52*'Central macro hypothesis'!B35/'Central macro hypothesis'!B34</f>
        <v>5462698784.47774</v>
      </c>
      <c r="AH53" s="40" t="n">
        <f aca="false">(AG53-AG52)/AG52</f>
        <v>0.0267262770525475</v>
      </c>
      <c r="AI53" s="40" t="n">
        <f aca="false">(AG53-AG49)/AG49</f>
        <v>0.0300000000000003</v>
      </c>
      <c r="AJ53" s="40" t="n">
        <f aca="false">AB53/AG53</f>
        <v>-0.0101369191036278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11989408</v>
      </c>
      <c r="AY53" s="40" t="n">
        <f aca="false">(AW53-AW52)/AW52</f>
        <v>0.00166021473179913</v>
      </c>
      <c r="AZ53" s="39" t="n">
        <f aca="false">workers_and_wage_central!B41</f>
        <v>6179.45521488882</v>
      </c>
      <c r="BA53" s="40" t="n">
        <f aca="false">(AZ53-AZ52)/AZ52</f>
        <v>0.0116882845356105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0.0140532160892999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114309521.848974</v>
      </c>
      <c r="E54" s="6"/>
      <c r="F54" s="8" t="n">
        <f aca="false">'Central pensions'!I54</f>
        <v>20777108.7035822</v>
      </c>
      <c r="G54" s="6" t="n">
        <f aca="false">'Central pensions'!K54</f>
        <v>780917.735931349</v>
      </c>
      <c r="H54" s="6" t="n">
        <f aca="false">'Central pensions'!V54</f>
        <v>4296378.97511241</v>
      </c>
      <c r="I54" s="8" t="n">
        <f aca="false">'Central pensions'!M54</f>
        <v>24152.0949257121</v>
      </c>
      <c r="J54" s="6" t="n">
        <f aca="false">'Central pensions'!W54</f>
        <v>132877.70026121</v>
      </c>
      <c r="K54" s="6"/>
      <c r="L54" s="8" t="n">
        <f aca="false">'Central pensions'!N54</f>
        <v>4140793.86953283</v>
      </c>
      <c r="M54" s="8"/>
      <c r="N54" s="8" t="n">
        <f aca="false">'Central pensions'!L54</f>
        <v>895081.674105626</v>
      </c>
      <c r="O54" s="6"/>
      <c r="P54" s="6" t="n">
        <f aca="false">'Central pensions'!X54</f>
        <v>26411074.3526517</v>
      </c>
      <c r="Q54" s="8"/>
      <c r="R54" s="8" t="n">
        <f aca="false">'Central SIPA income'!G49</f>
        <v>19762170.6062417</v>
      </c>
      <c r="S54" s="8"/>
      <c r="T54" s="6" t="n">
        <f aca="false">'Central SIPA income'!J49</f>
        <v>75562372.1338871</v>
      </c>
      <c r="U54" s="6"/>
      <c r="V54" s="8" t="n">
        <f aca="false">'Central SIPA income'!F49</f>
        <v>104715.564638446</v>
      </c>
      <c r="W54" s="8"/>
      <c r="X54" s="8" t="n">
        <f aca="false">'Central SIPA income'!M49</f>
        <v>263015.308036766</v>
      </c>
      <c r="Y54" s="6"/>
      <c r="Z54" s="6" t="n">
        <f aca="false">R54+V54-N54-L54-F54</f>
        <v>-5946098.07634054</v>
      </c>
      <c r="AA54" s="6"/>
      <c r="AB54" s="6" t="n">
        <f aca="false">T54-P54-D54</f>
        <v>-65158224.0677381</v>
      </c>
      <c r="AC54" s="50"/>
      <c r="AD54" s="6"/>
      <c r="AE54" s="6"/>
      <c r="AF54" s="6"/>
      <c r="AG54" s="6" t="n">
        <v>5350000000</v>
      </c>
      <c r="AH54" s="61" t="n">
        <f aca="false">(AG54-AG53)/AG53</f>
        <v>-0.0206306056628964</v>
      </c>
      <c r="AI54" s="61"/>
      <c r="AJ54" s="61" t="n">
        <f aca="false">AB54/AG54</f>
        <v>-0.012179107302381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0.00118264983629091</v>
      </c>
      <c r="AV54" s="5"/>
      <c r="AW54" s="65" t="n">
        <f aca="false">workers_and_wage_central!C42</f>
        <v>11999557</v>
      </c>
      <c r="AX54" s="5"/>
      <c r="AY54" s="61" t="n">
        <f aca="false">(AW54-AW53)/AW53</f>
        <v>0.000846497174839658</v>
      </c>
      <c r="AZ54" s="66" t="n">
        <f aca="false">workers_and_wage_central!B42</f>
        <v>6202.82044538667</v>
      </c>
      <c r="BA54" s="61" t="n">
        <f aca="false">(AZ54-AZ53)/AZ53</f>
        <v>0.00378111495032038</v>
      </c>
      <c r="BB54" s="5"/>
      <c r="BC54" s="5"/>
      <c r="BD54" s="5"/>
      <c r="BE54" s="5"/>
      <c r="BF54" s="5" t="n">
        <f aca="false">BF53*(1+AY54)*(1+BA54)*(1-BE54)</f>
        <v>100.463081282828</v>
      </c>
      <c r="BG54" s="5"/>
      <c r="BH54" s="5" t="n">
        <f aca="false">BH53+1</f>
        <v>23</v>
      </c>
      <c r="BI54" s="61" t="n">
        <f aca="false">T61/AG61</f>
        <v>0.0162194501577299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120809376.122135</v>
      </c>
      <c r="E55" s="9"/>
      <c r="F55" s="67" t="n">
        <f aca="false">'Central pensions'!I55</f>
        <v>21958534.1579669</v>
      </c>
      <c r="G55" s="9" t="n">
        <f aca="false">'Central pensions'!K55</f>
        <v>936212.10779901</v>
      </c>
      <c r="H55" s="9" t="n">
        <f aca="false">'Central pensions'!V55</f>
        <v>5150762.78988103</v>
      </c>
      <c r="I55" s="67" t="n">
        <f aca="false">'Central pensions'!M55</f>
        <v>28955.0136432686</v>
      </c>
      <c r="J55" s="9" t="n">
        <f aca="false">'Central pensions'!W55</f>
        <v>159301.941955085</v>
      </c>
      <c r="K55" s="9"/>
      <c r="L55" s="67" t="n">
        <f aca="false">'Central pensions'!N55</f>
        <v>3648288.19969136</v>
      </c>
      <c r="M55" s="67"/>
      <c r="N55" s="67" t="n">
        <f aca="false">'Central pensions'!L55</f>
        <v>948879.432765201</v>
      </c>
      <c r="O55" s="9"/>
      <c r="P55" s="9" t="n">
        <f aca="false">'Central pensions'!X55</f>
        <v>24151439.4858108</v>
      </c>
      <c r="Q55" s="67"/>
      <c r="R55" s="67" t="n">
        <f aca="false">'Central SIPA income'!G50</f>
        <v>23142316.3153464</v>
      </c>
      <c r="S55" s="67"/>
      <c r="T55" s="9" t="n">
        <f aca="false">'Central SIPA income'!J50</f>
        <v>88486652.2156241</v>
      </c>
      <c r="U55" s="9"/>
      <c r="V55" s="67" t="n">
        <f aca="false">'Central SIPA income'!F50</f>
        <v>106836.367603381</v>
      </c>
      <c r="W55" s="67"/>
      <c r="X55" s="67" t="n">
        <f aca="false">'Central SIPA income'!M50</f>
        <v>268342.153640222</v>
      </c>
      <c r="Y55" s="9"/>
      <c r="Z55" s="9" t="n">
        <f aca="false">R55+V55-N55-L55-F55</f>
        <v>-3306549.1074737</v>
      </c>
      <c r="AA55" s="9"/>
      <c r="AB55" s="9" t="n">
        <f aca="false">T55-P55-D55</f>
        <v>-56474163.3923222</v>
      </c>
      <c r="AC55" s="50"/>
      <c r="AD55" s="9"/>
      <c r="AE55" s="9"/>
      <c r="AF55" s="9"/>
      <c r="AG55" s="9" t="n">
        <v>5400000000</v>
      </c>
      <c r="AH55" s="40" t="n">
        <f aca="false">(AG55-AG54)/AG54</f>
        <v>0.00934579439252336</v>
      </c>
      <c r="AI55" s="40"/>
      <c r="AJ55" s="40" t="n">
        <f aca="false">AB55/AG55</f>
        <v>-0.0104581784059856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12103168</v>
      </c>
      <c r="AX55" s="7"/>
      <c r="AY55" s="40" t="n">
        <f aca="false">(AW55-AW54)/AW54</f>
        <v>0.00863456875949671</v>
      </c>
      <c r="AZ55" s="39" t="n">
        <f aca="false">workers_and_wage_central!B43</f>
        <v>6237.31321406564</v>
      </c>
      <c r="BA55" s="40" t="n">
        <f aca="false">(AZ55-AZ54)/AZ54</f>
        <v>0.00556082011121627</v>
      </c>
      <c r="BB55" s="7"/>
      <c r="BC55" s="7"/>
      <c r="BD55" s="7"/>
      <c r="BE55" s="7"/>
      <c r="BF55" s="7" t="n">
        <f aca="false">BF54*(1+AY55)*(1+BA55)*(1-BE55)</f>
        <v>101.894017552128</v>
      </c>
      <c r="BG55" s="7"/>
      <c r="BH55" s="7" t="n">
        <f aca="false">BH54+1</f>
        <v>24</v>
      </c>
      <c r="BI55" s="40" t="n">
        <f aca="false">T62/AG62</f>
        <v>0.0140488081492562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116506821.349238</v>
      </c>
      <c r="E56" s="9"/>
      <c r="F56" s="67" t="n">
        <f aca="false">'Central pensions'!I56</f>
        <v>21176493.8976839</v>
      </c>
      <c r="G56" s="9" t="n">
        <f aca="false">'Central pensions'!K56</f>
        <v>941630.456570751</v>
      </c>
      <c r="H56" s="9" t="n">
        <f aca="false">'Central pensions'!V56</f>
        <v>5180572.94615181</v>
      </c>
      <c r="I56" s="67" t="n">
        <f aca="false">'Central pensions'!M56</f>
        <v>29122.5914403325</v>
      </c>
      <c r="J56" s="9" t="n">
        <f aca="false">'Central pensions'!W56</f>
        <v>160223.905551087</v>
      </c>
      <c r="K56" s="9"/>
      <c r="L56" s="67" t="n">
        <f aca="false">'Central pensions'!N56</f>
        <v>3407562.53736187</v>
      </c>
      <c r="M56" s="67"/>
      <c r="N56" s="67" t="n">
        <f aca="false">'Central pensions'!L56</f>
        <v>916932.419575155</v>
      </c>
      <c r="O56" s="9"/>
      <c r="P56" s="9" t="n">
        <f aca="false">'Central pensions'!X56</f>
        <v>22726549.8389426</v>
      </c>
      <c r="Q56" s="67"/>
      <c r="R56" s="67" t="n">
        <f aca="false">'Central SIPA income'!G51</f>
        <v>20290668.8894656</v>
      </c>
      <c r="S56" s="67"/>
      <c r="T56" s="9" t="n">
        <f aca="false">'Central SIPA income'!J51</f>
        <v>77583131.1256385</v>
      </c>
      <c r="U56" s="9"/>
      <c r="V56" s="67" t="n">
        <f aca="false">'Central SIPA income'!F51</f>
        <v>110005.648017233</v>
      </c>
      <c r="W56" s="67"/>
      <c r="X56" s="67" t="n">
        <f aca="false">'Central SIPA income'!M51</f>
        <v>276302.472310921</v>
      </c>
      <c r="Y56" s="9"/>
      <c r="Z56" s="9" t="n">
        <f aca="false">R56+V56-N56-L56-F56</f>
        <v>-5100314.31713809</v>
      </c>
      <c r="AA56" s="9"/>
      <c r="AB56" s="9" t="n">
        <f aca="false">T56-P56-D56</f>
        <v>-61650240.0625423</v>
      </c>
      <c r="AC56" s="50"/>
      <c r="AD56" s="9"/>
      <c r="AE56" s="40" t="n">
        <f aca="false">AVERAGE(AG54:AG57)/AVERAGE(AG50:AG53)-1</f>
        <v>0.0249999999999999</v>
      </c>
      <c r="AF56" s="40"/>
      <c r="AG56" s="9" t="n">
        <v>5450000000</v>
      </c>
      <c r="AH56" s="40" t="n">
        <f aca="false">(AG56-AG55)/AG55</f>
        <v>0.00925925925925926</v>
      </c>
      <c r="AI56" s="40"/>
      <c r="AJ56" s="40" t="n">
        <f aca="false">AB56/AG56</f>
        <v>-0.0113119706536775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12105268</v>
      </c>
      <c r="AY56" s="40" t="n">
        <f aca="false">(AW56-AW55)/AW55</f>
        <v>0.000173508291382884</v>
      </c>
      <c r="AZ56" s="39" t="n">
        <f aca="false">workers_and_wage_central!B44</f>
        <v>6287.56576092173</v>
      </c>
      <c r="BA56" s="40" t="n">
        <f aca="false">(AZ56-AZ55)/AZ55</f>
        <v>0.00805676180294467</v>
      </c>
      <c r="BB56" s="7"/>
      <c r="BC56" s="7"/>
      <c r="BD56" s="7"/>
      <c r="BE56" s="7"/>
      <c r="BF56" s="7" t="n">
        <f aca="false">BF55*(1+AY56)*(1+BA56)*(1-BE56)</f>
        <v>102.732775276751</v>
      </c>
      <c r="BG56" s="7"/>
      <c r="BH56" s="0" t="n">
        <f aca="false">BH55+1</f>
        <v>25</v>
      </c>
      <c r="BI56" s="40" t="n">
        <f aca="false">T63/AG63</f>
        <v>0.0162275661109867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121948254.239087</v>
      </c>
      <c r="E57" s="9"/>
      <c r="F57" s="67" t="n">
        <f aca="false">'Central pensions'!I57</f>
        <v>22165538.7368793</v>
      </c>
      <c r="G57" s="9" t="n">
        <f aca="false">'Central pensions'!K57</f>
        <v>1067699.00309928</v>
      </c>
      <c r="H57" s="9" t="n">
        <f aca="false">'Central pensions'!V57</f>
        <v>5874164.8929171</v>
      </c>
      <c r="I57" s="67" t="n">
        <f aca="false">'Central pensions'!M57</f>
        <v>33021.6186525549</v>
      </c>
      <c r="J57" s="9" t="n">
        <f aca="false">'Central pensions'!W57</f>
        <v>181675.202873724</v>
      </c>
      <c r="K57" s="9"/>
      <c r="L57" s="67" t="n">
        <f aca="false">'Central pensions'!N57</f>
        <v>3632422.27782385</v>
      </c>
      <c r="M57" s="67"/>
      <c r="N57" s="67" t="n">
        <f aca="false">'Central pensions'!L57</f>
        <v>961285.615193948</v>
      </c>
      <c r="O57" s="9"/>
      <c r="P57" s="9" t="n">
        <f aca="false">'Central pensions'!X57</f>
        <v>24137366.2971243</v>
      </c>
      <c r="Q57" s="67"/>
      <c r="R57" s="67" t="n">
        <f aca="false">'Central SIPA income'!G52</f>
        <v>23483902.6547944</v>
      </c>
      <c r="S57" s="67"/>
      <c r="T57" s="9" t="n">
        <f aca="false">'Central SIPA income'!J52</f>
        <v>89792737.190372</v>
      </c>
      <c r="U57" s="9"/>
      <c r="V57" s="67" t="n">
        <f aca="false">'Central SIPA income'!F52</f>
        <v>110244.607239561</v>
      </c>
      <c r="W57" s="67"/>
      <c r="X57" s="67" t="n">
        <f aca="false">'Central SIPA income'!M52</f>
        <v>276902.668983553</v>
      </c>
      <c r="Y57" s="9"/>
      <c r="Z57" s="9" t="n">
        <f aca="false">R57+V57-N57-L57-F57</f>
        <v>-3165099.36786321</v>
      </c>
      <c r="AA57" s="9"/>
      <c r="AB57" s="9" t="n">
        <f aca="false">T57-P57-D57</f>
        <v>-56292883.3458388</v>
      </c>
      <c r="AC57" s="50"/>
      <c r="AD57" s="9"/>
      <c r="AE57" s="9"/>
      <c r="AF57" s="9"/>
      <c r="AG57" s="9" t="n">
        <f aca="false">((1+0.025)*AVERAGE(AG50:AG53))*4-SUM(AG54:AG56)</f>
        <v>5486821024.89171</v>
      </c>
      <c r="AH57" s="40" t="n">
        <f aca="false">(AG57-AG56)/AG56</f>
        <v>0.00675615135627747</v>
      </c>
      <c r="AI57" s="40" t="n">
        <f aca="false">(AG57-AG53)/AG53</f>
        <v>0.00441581009051999</v>
      </c>
      <c r="AJ57" s="40" t="n">
        <f aca="false">AB57/AG57</f>
        <v>-0.0102596536483436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12156007</v>
      </c>
      <c r="AY57" s="40" t="n">
        <f aca="false">(AW57-AW56)/AW56</f>
        <v>0.00419148093210328</v>
      </c>
      <c r="AZ57" s="39" t="n">
        <f aca="false">workers_and_wage_central!B45</f>
        <v>6290.07640831994</v>
      </c>
      <c r="BA57" s="40" t="n">
        <f aca="false">(AZ57-AZ56)/AZ56</f>
        <v>0.000399303560977163</v>
      </c>
      <c r="BB57" s="7"/>
      <c r="BC57" s="7"/>
      <c r="BD57" s="7"/>
      <c r="BE57" s="7"/>
      <c r="BF57" s="7" t="n">
        <f aca="false">BF56*(1+AY57)*(1+BA57)*(1-BE57)</f>
        <v>103.204571249522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0.0140893087125737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136947970.910791</v>
      </c>
      <c r="E58" s="6"/>
      <c r="F58" s="8" t="n">
        <f aca="false">'Central pensions'!I58</f>
        <v>24891914.796983</v>
      </c>
      <c r="G58" s="6" t="n">
        <f aca="false">'Central pensions'!K58</f>
        <v>1362408.29462304</v>
      </c>
      <c r="H58" s="6" t="n">
        <f aca="false">'Central pensions'!V58</f>
        <v>7495568.46158218</v>
      </c>
      <c r="I58" s="8" t="n">
        <f aca="false">'Central pensions'!M58</f>
        <v>42136.3390089604</v>
      </c>
      <c r="J58" s="6" t="n">
        <f aca="false">'Central pensions'!W58</f>
        <v>231821.704997389</v>
      </c>
      <c r="K58" s="6"/>
      <c r="L58" s="8" t="n">
        <f aca="false">'Central pensions'!N58</f>
        <v>5038774.44283552</v>
      </c>
      <c r="M58" s="8"/>
      <c r="N58" s="8" t="n">
        <f aca="false">'Central pensions'!L58</f>
        <v>1080970.18992713</v>
      </c>
      <c r="O58" s="6"/>
      <c r="P58" s="6" t="n">
        <f aca="false">'Central pensions'!X58</f>
        <v>32093403.5844102</v>
      </c>
      <c r="Q58" s="8"/>
      <c r="R58" s="8" t="n">
        <f aca="false">'Central SIPA income'!G53</f>
        <v>23018054.8182025</v>
      </c>
      <c r="S58" s="8"/>
      <c r="T58" s="6" t="n">
        <f aca="false">'Central SIPA income'!J53</f>
        <v>88011527.6113391</v>
      </c>
      <c r="U58" s="6"/>
      <c r="V58" s="8" t="n">
        <f aca="false">'Central SIPA income'!F53</f>
        <v>114535.44990069</v>
      </c>
      <c r="W58" s="8"/>
      <c r="X58" s="8" t="n">
        <f aca="false">'Central SIPA income'!M53</f>
        <v>287680.028664043</v>
      </c>
      <c r="Y58" s="6"/>
      <c r="Z58" s="6" t="n">
        <f aca="false">R58+V58-N58-L58-F58</f>
        <v>-7879069.16164246</v>
      </c>
      <c r="AA58" s="6"/>
      <c r="AB58" s="6" t="n">
        <f aca="false">T58-P58-D58</f>
        <v>-81029846.8838621</v>
      </c>
      <c r="AC58" s="50"/>
      <c r="AD58" s="6"/>
      <c r="AE58" s="6"/>
      <c r="AF58" s="6"/>
      <c r="AG58" s="6" t="n">
        <f aca="false">BF58/100*$AG$53</f>
        <v>6307243221.24139</v>
      </c>
      <c r="AH58" s="61" t="n">
        <f aca="false">(AG58-AG57)/AG57</f>
        <v>0.149525962780217</v>
      </c>
      <c r="AI58" s="61"/>
      <c r="AJ58" s="61" t="n">
        <f aca="false">AB58/AG58</f>
        <v>-0.0128471099086478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0.0434584585561453</v>
      </c>
      <c r="AV58" s="5"/>
      <c r="AW58" s="65" t="n">
        <f aca="false">workers_and_wage_central!C46</f>
        <v>12251494</v>
      </c>
      <c r="AX58" s="5"/>
      <c r="AY58" s="61" t="n">
        <f aca="false">(AW58-AW57)/AW57</f>
        <v>0.00785512874416739</v>
      </c>
      <c r="AZ58" s="66" t="n">
        <f aca="false">workers_and_wage_central!B46</f>
        <v>6982.18258656905</v>
      </c>
      <c r="BA58" s="61" t="n">
        <f aca="false">(AZ58-AZ57)/AZ57</f>
        <v>0.110031442119471</v>
      </c>
      <c r="BB58" s="5"/>
      <c r="BC58" s="5"/>
      <c r="BD58" s="5"/>
      <c r="BE58" s="5"/>
      <c r="BF58" s="5" t="n">
        <f aca="false">BF57*(1+AY58)*(1+BA58)*(1-BE58)</f>
        <v>115.460205112598</v>
      </c>
      <c r="BG58" s="5"/>
      <c r="BH58" s="5" t="n">
        <f aca="false">BH57+1</f>
        <v>27</v>
      </c>
      <c r="BI58" s="61" t="n">
        <f aca="false">T65/AG65</f>
        <v>0.0161672289654743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143659097.250335</v>
      </c>
      <c r="E59" s="9"/>
      <c r="F59" s="67" t="n">
        <f aca="false">'Central pensions'!I59</f>
        <v>26111741.4503077</v>
      </c>
      <c r="G59" s="9" t="n">
        <f aca="false">'Central pensions'!K59</f>
        <v>1519174.414494</v>
      </c>
      <c r="H59" s="9" t="n">
        <f aca="false">'Central pensions'!V59</f>
        <v>8358049.3996291</v>
      </c>
      <c r="I59" s="67" t="n">
        <f aca="false">'Central pensions'!M59</f>
        <v>46984.7757059995</v>
      </c>
      <c r="J59" s="9" t="n">
        <f aca="false">'Central pensions'!W59</f>
        <v>258496.373184402</v>
      </c>
      <c r="K59" s="9"/>
      <c r="L59" s="67" t="n">
        <f aca="false">'Central pensions'!N59</f>
        <v>4464499.56950703</v>
      </c>
      <c r="M59" s="67"/>
      <c r="N59" s="67" t="n">
        <f aca="false">'Central pensions'!L59</f>
        <v>1135901.44049672</v>
      </c>
      <c r="O59" s="9"/>
      <c r="P59" s="9" t="n">
        <f aca="false">'Central pensions'!X59</f>
        <v>29415704.0700156</v>
      </c>
      <c r="Q59" s="67"/>
      <c r="R59" s="67" t="n">
        <f aca="false">'Central SIPA income'!G54</f>
        <v>26750161.7979359</v>
      </c>
      <c r="S59" s="67"/>
      <c r="T59" s="9" t="n">
        <f aca="false">'Central SIPA income'!J54</f>
        <v>102281562.116406</v>
      </c>
      <c r="U59" s="9"/>
      <c r="V59" s="67" t="n">
        <f aca="false">'Central SIPA income'!F54</f>
        <v>113685.31629901</v>
      </c>
      <c r="W59" s="67"/>
      <c r="X59" s="67" t="n">
        <f aca="false">'Central SIPA income'!M54</f>
        <v>285544.738156942</v>
      </c>
      <c r="Y59" s="9"/>
      <c r="Z59" s="9" t="n">
        <f aca="false">R59+V59-N59-L59-F59</f>
        <v>-4848295.34607654</v>
      </c>
      <c r="AA59" s="9"/>
      <c r="AB59" s="9" t="n">
        <f aca="false">T59-P59-D59</f>
        <v>-70793239.2039446</v>
      </c>
      <c r="AC59" s="50"/>
      <c r="AD59" s="9"/>
      <c r="AE59" s="9"/>
      <c r="AF59" s="9"/>
      <c r="AG59" s="9" t="n">
        <f aca="false">BF59/100*$AG$53</f>
        <v>6324373142.97285</v>
      </c>
      <c r="AH59" s="40" t="n">
        <f aca="false">(AG59-AG58)/AG58</f>
        <v>0.0027159126627262</v>
      </c>
      <c r="AI59" s="40"/>
      <c r="AJ59" s="40" t="n">
        <f aca="false">AB59/AG59</f>
        <v>-0.0111937163737096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12231639</v>
      </c>
      <c r="AX59" s="7"/>
      <c r="AY59" s="40" t="n">
        <f aca="false">(AW59-AW58)/AW58</f>
        <v>-0.0016206186771997</v>
      </c>
      <c r="AZ59" s="39" t="n">
        <f aca="false">workers_and_wage_central!B47</f>
        <v>7012.51018965679</v>
      </c>
      <c r="BA59" s="40" t="n">
        <f aca="false">(AZ59-AZ58)/AZ58</f>
        <v>0.0043435706115848</v>
      </c>
      <c r="BB59" s="7"/>
      <c r="BC59" s="7"/>
      <c r="BD59" s="7"/>
      <c r="BE59" s="7"/>
      <c r="BF59" s="7" t="n">
        <f aca="false">BF58*(1+AY59)*(1+BA59)*(1-BE59)</f>
        <v>115.773784945704</v>
      </c>
      <c r="BG59" s="7"/>
      <c r="BH59" s="7" t="n">
        <f aca="false">BH58+1</f>
        <v>28</v>
      </c>
      <c r="BI59" s="40" t="n">
        <f aca="false">T66/AG66</f>
        <v>0.0141108971863272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142035015.239247</v>
      </c>
      <c r="E60" s="9"/>
      <c r="F60" s="67" t="n">
        <f aca="false">'Central pensions'!I60</f>
        <v>25816545.3201683</v>
      </c>
      <c r="G60" s="9" t="n">
        <f aca="false">'Central pensions'!K60</f>
        <v>1572970.8438408</v>
      </c>
      <c r="H60" s="9" t="n">
        <f aca="false">'Central pensions'!V60</f>
        <v>8654021.48138244</v>
      </c>
      <c r="I60" s="67" t="n">
        <f aca="false">'Central pensions'!M60</f>
        <v>48648.5827992002</v>
      </c>
      <c r="J60" s="9" t="n">
        <f aca="false">'Central pensions'!W60</f>
        <v>267650.148908736</v>
      </c>
      <c r="K60" s="9"/>
      <c r="L60" s="67" t="n">
        <f aca="false">'Central pensions'!N60</f>
        <v>4314722.33668312</v>
      </c>
      <c r="M60" s="67"/>
      <c r="N60" s="67" t="n">
        <f aca="false">'Central pensions'!L60</f>
        <v>1124890.70100429</v>
      </c>
      <c r="O60" s="9"/>
      <c r="P60" s="9" t="n">
        <f aca="false">'Central pensions'!X60</f>
        <v>28577931.4568872</v>
      </c>
      <c r="Q60" s="67"/>
      <c r="R60" s="67" t="n">
        <f aca="false">'Central SIPA income'!G55</f>
        <v>23388110.4966532</v>
      </c>
      <c r="S60" s="67"/>
      <c r="T60" s="9" t="n">
        <f aca="false">'Central SIPA income'!J55</f>
        <v>89426467.5712501</v>
      </c>
      <c r="U60" s="9"/>
      <c r="V60" s="67" t="n">
        <f aca="false">'Central SIPA income'!F55</f>
        <v>110780.11173021</v>
      </c>
      <c r="W60" s="67"/>
      <c r="X60" s="67" t="n">
        <f aca="false">'Central SIPA income'!M55</f>
        <v>278247.701873835</v>
      </c>
      <c r="Y60" s="9"/>
      <c r="Z60" s="9" t="n">
        <f aca="false">R60+V60-N60-L60-F60</f>
        <v>-7757267.7494723</v>
      </c>
      <c r="AA60" s="9"/>
      <c r="AB60" s="9" t="n">
        <f aca="false">T60-P60-D60</f>
        <v>-81186479.1248841</v>
      </c>
      <c r="AC60" s="50"/>
      <c r="AD60" s="9"/>
      <c r="AE60" s="9"/>
      <c r="AF60" s="9"/>
      <c r="AG60" s="9" t="n">
        <f aca="false">BF60/100*$AG$53</f>
        <v>6363416530.63594</v>
      </c>
      <c r="AH60" s="40" t="n">
        <f aca="false">(AG60-AG59)/AG59</f>
        <v>0.00617347945487257</v>
      </c>
      <c r="AI60" s="40"/>
      <c r="AJ60" s="40" t="n">
        <f aca="false">AB60/AG60</f>
        <v>-0.0127583160294507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12328634</v>
      </c>
      <c r="AY60" s="40" t="n">
        <f aca="false">(AW60-AW59)/AW59</f>
        <v>0.00792984488832609</v>
      </c>
      <c r="AZ60" s="39" t="n">
        <f aca="false">workers_and_wage_central!B48</f>
        <v>7000.29055893416</v>
      </c>
      <c r="BA60" s="40" t="n">
        <f aca="false">(AZ60-AZ59)/AZ59</f>
        <v>-0.00174254730362516</v>
      </c>
      <c r="BB60" s="7"/>
      <c r="BC60" s="7"/>
      <c r="BD60" s="7"/>
      <c r="BE60" s="7"/>
      <c r="BF60" s="7" t="n">
        <f aca="false">BF59*(1+AY60)*(1+BA60)*(1-BE60)</f>
        <v>116.488512028479</v>
      </c>
      <c r="BG60" s="7"/>
      <c r="BH60" s="0" t="n">
        <f aca="false">BH59+1</f>
        <v>29</v>
      </c>
      <c r="BI60" s="40" t="n">
        <f aca="false">T67/AG67</f>
        <v>0.0162457241534149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146704884.297087</v>
      </c>
      <c r="E61" s="9"/>
      <c r="F61" s="67" t="n">
        <f aca="false">'Central pensions'!I61</f>
        <v>26665349.2997215</v>
      </c>
      <c r="G61" s="9" t="n">
        <f aca="false">'Central pensions'!K61</f>
        <v>1684763.3978504</v>
      </c>
      <c r="H61" s="9" t="n">
        <f aca="false">'Central pensions'!V61</f>
        <v>9269071.12940732</v>
      </c>
      <c r="I61" s="67" t="n">
        <f aca="false">'Central pensions'!M61</f>
        <v>52106.0844696001</v>
      </c>
      <c r="J61" s="9" t="n">
        <f aca="false">'Central pensions'!W61</f>
        <v>286672.302971361</v>
      </c>
      <c r="K61" s="9"/>
      <c r="L61" s="67" t="n">
        <f aca="false">'Central pensions'!N61</f>
        <v>4423911.24198613</v>
      </c>
      <c r="M61" s="67"/>
      <c r="N61" s="67" t="n">
        <f aca="false">'Central pensions'!L61</f>
        <v>1163012.11013603</v>
      </c>
      <c r="O61" s="9"/>
      <c r="P61" s="9" t="n">
        <f aca="false">'Central pensions'!X61</f>
        <v>29354245.9509756</v>
      </c>
      <c r="Q61" s="67"/>
      <c r="R61" s="67" t="n">
        <f aca="false">'Central SIPA income'!G56</f>
        <v>27409467.7923339</v>
      </c>
      <c r="S61" s="67"/>
      <c r="T61" s="9" t="n">
        <f aca="false">'Central SIPA income'!J56</f>
        <v>104802475.729159</v>
      </c>
      <c r="U61" s="9"/>
      <c r="V61" s="67" t="n">
        <f aca="false">'Central SIPA income'!F56</f>
        <v>111398.58170366</v>
      </c>
      <c r="W61" s="67"/>
      <c r="X61" s="67" t="n">
        <f aca="false">'Central SIPA income'!M56</f>
        <v>279801.1201373</v>
      </c>
      <c r="Y61" s="9"/>
      <c r="Z61" s="9" t="n">
        <f aca="false">R61+V61-N61-L61-F61</f>
        <v>-4731406.2778061</v>
      </c>
      <c r="AA61" s="9"/>
      <c r="AB61" s="9" t="n">
        <f aca="false">T61-P61-D61</f>
        <v>-71256654.5189036</v>
      </c>
      <c r="AC61" s="50"/>
      <c r="AD61" s="9"/>
      <c r="AE61" s="9"/>
      <c r="AF61" s="9"/>
      <c r="AG61" s="9" t="n">
        <f aca="false">BF61/100*$AG$53</f>
        <v>6461530736.86114</v>
      </c>
      <c r="AH61" s="40" t="n">
        <f aca="false">(AG61-AG60)/AG60</f>
        <v>0.0154184793267651</v>
      </c>
      <c r="AI61" s="40" t="n">
        <f aca="false">(AG61-AG57)/AG57</f>
        <v>0.177645618026819</v>
      </c>
      <c r="AJ61" s="40" t="n">
        <f aca="false">AB61/AG61</f>
        <v>-0.0110278287639189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12434544</v>
      </c>
      <c r="AY61" s="40" t="n">
        <f aca="false">(AW61-AW60)/AW60</f>
        <v>0.00859057053684942</v>
      </c>
      <c r="AZ61" s="39" t="n">
        <f aca="false">workers_and_wage_central!B49</f>
        <v>7047.68079520602</v>
      </c>
      <c r="BA61" s="40" t="n">
        <f aca="false">(AZ61-AZ60)/AZ60</f>
        <v>0.006769752751388</v>
      </c>
      <c r="BB61" s="7"/>
      <c r="BC61" s="7"/>
      <c r="BD61" s="7"/>
      <c r="BE61" s="7"/>
      <c r="BF61" s="7" t="n">
        <f aca="false">BF60*(1+AY61)*(1+BA61)*(1-BE61)</f>
        <v>118.284587742996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0.0141419964057894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144657665.41038</v>
      </c>
      <c r="E62" s="6"/>
      <c r="F62" s="8" t="n">
        <f aca="false">'Central pensions'!I62</f>
        <v>26293243.0336719</v>
      </c>
      <c r="G62" s="6" t="n">
        <f aca="false">'Central pensions'!K62</f>
        <v>1737738.9904992</v>
      </c>
      <c r="H62" s="6" t="n">
        <f aca="false">'Central pensions'!V62</f>
        <v>9560527.20983425</v>
      </c>
      <c r="I62" s="8" t="n">
        <f aca="false">'Central pensions'!M62</f>
        <v>53744.5048607998</v>
      </c>
      <c r="J62" s="6" t="n">
        <f aca="false">'Central pensions'!W62</f>
        <v>295686.408551573</v>
      </c>
      <c r="K62" s="6"/>
      <c r="L62" s="8" t="n">
        <f aca="false">'Central pensions'!N62</f>
        <v>5333976.55121015</v>
      </c>
      <c r="M62" s="8"/>
      <c r="N62" s="8" t="n">
        <f aca="false">'Central pensions'!L62</f>
        <v>1147893.38914247</v>
      </c>
      <c r="O62" s="6"/>
      <c r="P62" s="6" t="n">
        <f aca="false">'Central pensions'!X62</f>
        <v>33993400.4246447</v>
      </c>
      <c r="Q62" s="8"/>
      <c r="R62" s="8" t="n">
        <f aca="false">'Central SIPA income'!G57</f>
        <v>23648960.1200238</v>
      </c>
      <c r="S62" s="8"/>
      <c r="T62" s="6" t="n">
        <f aca="false">'Central SIPA income'!J57</f>
        <v>90423848.7144879</v>
      </c>
      <c r="U62" s="6"/>
      <c r="V62" s="8" t="n">
        <f aca="false">'Central SIPA income'!F57</f>
        <v>117286.09484076</v>
      </c>
      <c r="W62" s="8"/>
      <c r="X62" s="8" t="n">
        <f aca="false">'Central SIPA income'!M57</f>
        <v>294588.855720558</v>
      </c>
      <c r="Y62" s="6"/>
      <c r="Z62" s="6" t="n">
        <f aca="false">R62+V62-N62-L62-F62</f>
        <v>-9008866.75915996</v>
      </c>
      <c r="AA62" s="6"/>
      <c r="AB62" s="6" t="n">
        <f aca="false">T62-P62-D62</f>
        <v>-88227217.1205368</v>
      </c>
      <c r="AC62" s="50"/>
      <c r="AD62" s="6"/>
      <c r="AE62" s="6"/>
      <c r="AF62" s="6"/>
      <c r="AG62" s="6" t="n">
        <f aca="false">BF62/100*$AG$53</f>
        <v>6436407113.95688</v>
      </c>
      <c r="AH62" s="61" t="n">
        <f aca="false">(AG62-AG61)/AG61</f>
        <v>-0.00388818438345246</v>
      </c>
      <c r="AI62" s="61"/>
      <c r="AJ62" s="61" t="n">
        <f aca="false">AB62/AG62</f>
        <v>-0.0137075258849339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0.00555670051356791</v>
      </c>
      <c r="AV62" s="5"/>
      <c r="AW62" s="65" t="n">
        <f aca="false">workers_and_wage_central!C50</f>
        <v>12420055</v>
      </c>
      <c r="AX62" s="5"/>
      <c r="AY62" s="61" t="n">
        <f aca="false">(AW62-AW61)/AW61</f>
        <v>-0.00116522165991773</v>
      </c>
      <c r="AZ62" s="66" t="n">
        <f aca="false">workers_and_wage_central!B50</f>
        <v>7028.4678357568</v>
      </c>
      <c r="BA62" s="61" t="n">
        <f aca="false">(AZ62-AZ61)/AZ61</f>
        <v>-0.00272613928007195</v>
      </c>
      <c r="BB62" s="5"/>
      <c r="BC62" s="5"/>
      <c r="BD62" s="5"/>
      <c r="BE62" s="5"/>
      <c r="BF62" s="5" t="n">
        <f aca="false">BF61*(1+AY62)*(1+BA62)*(1-BE62)</f>
        <v>117.82467545613</v>
      </c>
      <c r="BG62" s="5"/>
      <c r="BH62" s="5" t="n">
        <f aca="false">BH61+1</f>
        <v>31</v>
      </c>
      <c r="BI62" s="61" t="n">
        <f aca="false">T69/AG69</f>
        <v>0.0163912314552713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147575747.108955</v>
      </c>
      <c r="E63" s="9"/>
      <c r="F63" s="67" t="n">
        <f aca="false">'Central pensions'!I63</f>
        <v>26823638.9243775</v>
      </c>
      <c r="G63" s="9" t="n">
        <f aca="false">'Central pensions'!K63</f>
        <v>1835472.90634304</v>
      </c>
      <c r="H63" s="9" t="n">
        <f aca="false">'Central pensions'!V63</f>
        <v>10098230.37864</v>
      </c>
      <c r="I63" s="67" t="n">
        <f aca="false">'Central pensions'!M63</f>
        <v>56767.2032889598</v>
      </c>
      <c r="J63" s="9" t="n">
        <f aca="false">'Central pensions'!W63</f>
        <v>312316.403463091</v>
      </c>
      <c r="K63" s="9"/>
      <c r="L63" s="67" t="n">
        <f aca="false">'Central pensions'!N63</f>
        <v>4578640.9535298</v>
      </c>
      <c r="M63" s="67"/>
      <c r="N63" s="67" t="n">
        <f aca="false">'Central pensions'!L63</f>
        <v>1172096.68695987</v>
      </c>
      <c r="O63" s="9"/>
      <c r="P63" s="9" t="n">
        <f aca="false">'Central pensions'!X63</f>
        <v>30207119.821031</v>
      </c>
      <c r="Q63" s="67"/>
      <c r="R63" s="67" t="n">
        <f aca="false">'Central SIPA income'!G58</f>
        <v>27462506.4568558</v>
      </c>
      <c r="S63" s="67"/>
      <c r="T63" s="9" t="n">
        <f aca="false">'Central SIPA income'!J58</f>
        <v>105005273.659909</v>
      </c>
      <c r="U63" s="9"/>
      <c r="V63" s="67" t="n">
        <f aca="false">'Central SIPA income'!F58</f>
        <v>116307.47802949</v>
      </c>
      <c r="W63" s="67"/>
      <c r="X63" s="67" t="n">
        <f aca="false">'Central SIPA income'!M58</f>
        <v>292130.852433703</v>
      </c>
      <c r="Y63" s="9"/>
      <c r="Z63" s="9" t="n">
        <f aca="false">R63+V63-N63-L63-F63</f>
        <v>-4995562.62998188</v>
      </c>
      <c r="AA63" s="9"/>
      <c r="AB63" s="9" t="n">
        <f aca="false">T63-P63-D63</f>
        <v>-72777593.270077</v>
      </c>
      <c r="AC63" s="50"/>
      <c r="AD63" s="9"/>
      <c r="AE63" s="9"/>
      <c r="AF63" s="9"/>
      <c r="AG63" s="9" t="n">
        <f aca="false">BF63/100*$AG$53</f>
        <v>6470796232.88772</v>
      </c>
      <c r="AH63" s="40" t="n">
        <f aca="false">(AG63-AG62)/AG62</f>
        <v>0.00534290611547413</v>
      </c>
      <c r="AI63" s="40"/>
      <c r="AJ63" s="40" t="n">
        <f aca="false">AB63/AG63</f>
        <v>-0.0112470846941812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12422283</v>
      </c>
      <c r="AX63" s="7"/>
      <c r="AY63" s="40" t="n">
        <f aca="false">(AW63-AW62)/AW62</f>
        <v>0.000179387289347752</v>
      </c>
      <c r="AZ63" s="39" t="n">
        <f aca="false">workers_and_wage_central!B51</f>
        <v>7064.75295265679</v>
      </c>
      <c r="BA63" s="40" t="n">
        <f aca="false">(AZ63-AZ62)/AZ62</f>
        <v>0.00516259272261186</v>
      </c>
      <c r="BB63" s="7"/>
      <c r="BC63" s="7"/>
      <c r="BD63" s="7"/>
      <c r="BE63" s="7"/>
      <c r="BF63" s="7" t="n">
        <f aca="false">BF62*(1+AY63)*(1+BA63)*(1-BE63)</f>
        <v>118.454201635179</v>
      </c>
      <c r="BG63" s="7"/>
      <c r="BH63" s="7" t="n">
        <f aca="false">BH62+1</f>
        <v>32</v>
      </c>
      <c r="BI63" s="40" t="n">
        <f aca="false">T70/AG70</f>
        <v>0.0142640389700321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145337781.587613</v>
      </c>
      <c r="E64" s="9"/>
      <c r="F64" s="67" t="n">
        <f aca="false">'Central pensions'!I64</f>
        <v>26416862.1995721</v>
      </c>
      <c r="G64" s="9" t="n">
        <f aca="false">'Central pensions'!K64</f>
        <v>1892911.26955984</v>
      </c>
      <c r="H64" s="9" t="n">
        <f aca="false">'Central pensions'!V64</f>
        <v>10414239.3060019</v>
      </c>
      <c r="I64" s="67" t="n">
        <f aca="false">'Central pensions'!M64</f>
        <v>58543.64751216</v>
      </c>
      <c r="J64" s="9" t="n">
        <f aca="false">'Central pensions'!W64</f>
        <v>322089.875443356</v>
      </c>
      <c r="K64" s="9"/>
      <c r="L64" s="67" t="n">
        <f aca="false">'Central pensions'!N64</f>
        <v>4377297.3892402</v>
      </c>
      <c r="M64" s="67"/>
      <c r="N64" s="67" t="n">
        <f aca="false">'Central pensions'!L64</f>
        <v>1156126.31324893</v>
      </c>
      <c r="O64" s="9"/>
      <c r="P64" s="9" t="n">
        <f aca="false">'Central pensions'!X64</f>
        <v>29074482.8246497</v>
      </c>
      <c r="Q64" s="67"/>
      <c r="R64" s="67" t="n">
        <f aca="false">'Central SIPA income'!G59</f>
        <v>24070087.4718146</v>
      </c>
      <c r="S64" s="67"/>
      <c r="T64" s="9" t="n">
        <f aca="false">'Central SIPA income'!J59</f>
        <v>92034065.6438833</v>
      </c>
      <c r="U64" s="9"/>
      <c r="V64" s="67" t="n">
        <f aca="false">'Central SIPA income'!F59</f>
        <v>117700.60340723</v>
      </c>
      <c r="W64" s="67"/>
      <c r="X64" s="67" t="n">
        <f aca="false">'Central SIPA income'!M59</f>
        <v>295629.981733395</v>
      </c>
      <c r="Y64" s="9"/>
      <c r="Z64" s="9" t="n">
        <f aca="false">R64+V64-N64-L64-F64</f>
        <v>-7762497.8268394</v>
      </c>
      <c r="AA64" s="9"/>
      <c r="AB64" s="9" t="n">
        <f aca="false">T64-P64-D64</f>
        <v>-82378198.7683794</v>
      </c>
      <c r="AC64" s="50"/>
      <c r="AD64" s="9"/>
      <c r="AE64" s="9"/>
      <c r="AF64" s="9"/>
      <c r="AG64" s="9" t="n">
        <f aca="false">BF64/100*$AG$53</f>
        <v>6532191715.10872</v>
      </c>
      <c r="AH64" s="40" t="n">
        <f aca="false">(AG64-AG63)/AG63</f>
        <v>0.00948808771151826</v>
      </c>
      <c r="AI64" s="40"/>
      <c r="AJ64" s="40" t="n">
        <f aca="false">AB64/AG64</f>
        <v>-0.0126111116086568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12463358</v>
      </c>
      <c r="AY64" s="40" t="n">
        <f aca="false">(AW64-AW63)/AW63</f>
        <v>0.00330655806183131</v>
      </c>
      <c r="AZ64" s="39" t="n">
        <f aca="false">workers_and_wage_central!B52</f>
        <v>7108.28000776637</v>
      </c>
      <c r="BA64" s="40" t="n">
        <f aca="false">(AZ64-AZ63)/AZ63</f>
        <v>0.00616115742493319</v>
      </c>
      <c r="BB64" s="7"/>
      <c r="BC64" s="7"/>
      <c r="BD64" s="7"/>
      <c r="BE64" s="7"/>
      <c r="BF64" s="7" t="n">
        <f aca="false">BF63*(1+AY64)*(1+BA64)*(1-BE64)</f>
        <v>119.578105490091</v>
      </c>
      <c r="BG64" s="7"/>
      <c r="BH64" s="0" t="n">
        <f aca="false">BH63+1</f>
        <v>33</v>
      </c>
      <c r="BI64" s="40" t="n">
        <f aca="false">T71/AG71</f>
        <v>0.0164131513743608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148060402.950782</v>
      </c>
      <c r="E65" s="9"/>
      <c r="F65" s="67" t="n">
        <f aca="false">'Central pensions'!I65</f>
        <v>26911730.8606099</v>
      </c>
      <c r="G65" s="9" t="n">
        <f aca="false">'Central pensions'!K65</f>
        <v>2046464.49861984</v>
      </c>
      <c r="H65" s="9" t="n">
        <f aca="false">'Central pensions'!V65</f>
        <v>11259043.8667629</v>
      </c>
      <c r="I65" s="67" t="n">
        <f aca="false">'Central pensions'!M65</f>
        <v>63292.7164521597</v>
      </c>
      <c r="J65" s="9" t="n">
        <f aca="false">'Central pensions'!W65</f>
        <v>348217.851549367</v>
      </c>
      <c r="K65" s="9"/>
      <c r="L65" s="67" t="n">
        <f aca="false">'Central pensions'!N65</f>
        <v>4461407.44312748</v>
      </c>
      <c r="M65" s="67"/>
      <c r="N65" s="67" t="n">
        <f aca="false">'Central pensions'!L65</f>
        <v>1179558.14757879</v>
      </c>
      <c r="O65" s="9"/>
      <c r="P65" s="9" t="n">
        <f aca="false">'Central pensions'!X65</f>
        <v>29639845.3330872</v>
      </c>
      <c r="Q65" s="67"/>
      <c r="R65" s="67" t="n">
        <f aca="false">'Central SIPA income'!G60</f>
        <v>27931657.3251749</v>
      </c>
      <c r="S65" s="67"/>
      <c r="T65" s="9" t="n">
        <f aca="false">'Central SIPA income'!J60</f>
        <v>106799112.667031</v>
      </c>
      <c r="U65" s="9"/>
      <c r="V65" s="67" t="n">
        <f aca="false">'Central SIPA income'!F60</f>
        <v>121875.05923777</v>
      </c>
      <c r="W65" s="67"/>
      <c r="X65" s="67" t="n">
        <f aca="false">'Central SIPA income'!M60</f>
        <v>306115.0112507</v>
      </c>
      <c r="Y65" s="9"/>
      <c r="Z65" s="9" t="n">
        <f aca="false">R65+V65-N65-L65-F65</f>
        <v>-4499164.0669035</v>
      </c>
      <c r="AA65" s="9"/>
      <c r="AB65" s="9" t="n">
        <f aca="false">T65-P65-D65</f>
        <v>-70901135.6168382</v>
      </c>
      <c r="AC65" s="50"/>
      <c r="AD65" s="9"/>
      <c r="AE65" s="9"/>
      <c r="AF65" s="9"/>
      <c r="AG65" s="9" t="n">
        <f aca="false">BF65/100*$AG$53</f>
        <v>6605900918.15389</v>
      </c>
      <c r="AH65" s="40" t="n">
        <f aca="false">(AG65-AG64)/AG64</f>
        <v>0.0112839926107317</v>
      </c>
      <c r="AI65" s="40" t="n">
        <f aca="false">(AG65-AG61)/AG61</f>
        <v>0.0223430309584632</v>
      </c>
      <c r="AJ65" s="40" t="n">
        <f aca="false">AB65/AG65</f>
        <v>-0.0107330001608096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12572616</v>
      </c>
      <c r="AY65" s="40" t="n">
        <f aca="false">(AW65-AW64)/AW64</f>
        <v>0.00876633729047982</v>
      </c>
      <c r="AZ65" s="39" t="n">
        <f aca="false">workers_and_wage_central!B53</f>
        <v>7126.02068597681</v>
      </c>
      <c r="BA65" s="40" t="n">
        <f aca="false">(AZ65-AZ64)/AZ64</f>
        <v>0.00249577650163708</v>
      </c>
      <c r="BB65" s="7"/>
      <c r="BC65" s="7"/>
      <c r="BD65" s="7"/>
      <c r="BE65" s="7"/>
      <c r="BF65" s="7" t="n">
        <f aca="false">BF64*(1+AY65)*(1+BA65)*(1-BE65)</f>
        <v>120.927423948847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0.0142922620706738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146652930.415279</v>
      </c>
      <c r="E66" s="6"/>
      <c r="F66" s="8" t="n">
        <f aca="false">'Central pensions'!I66</f>
        <v>26655906.0667131</v>
      </c>
      <c r="G66" s="6" t="n">
        <f aca="false">'Central pensions'!K66</f>
        <v>2102773.51301472</v>
      </c>
      <c r="H66" s="6" t="n">
        <f aca="false">'Central pensions'!V66</f>
        <v>11568839.4501184</v>
      </c>
      <c r="I66" s="8" t="n">
        <f aca="false">'Central pensions'!M66</f>
        <v>65034.2323612804</v>
      </c>
      <c r="J66" s="6" t="n">
        <f aca="false">'Central pensions'!W66</f>
        <v>357799.158251085</v>
      </c>
      <c r="K66" s="6"/>
      <c r="L66" s="8" t="n">
        <f aca="false">'Central pensions'!N66</f>
        <v>5286020.77945142</v>
      </c>
      <c r="M66" s="8"/>
      <c r="N66" s="8" t="n">
        <f aca="false">'Central pensions'!L66</f>
        <v>1170229.39503836</v>
      </c>
      <c r="O66" s="6"/>
      <c r="P66" s="6" t="n">
        <f aca="false">'Central pensions'!X66</f>
        <v>33867443.8112686</v>
      </c>
      <c r="Q66" s="8"/>
      <c r="R66" s="8" t="n">
        <f aca="false">'Central SIPA income'!G61</f>
        <v>24536596.442269</v>
      </c>
      <c r="S66" s="8"/>
      <c r="T66" s="6" t="n">
        <f aca="false">'Central SIPA income'!J61</f>
        <v>93817803.1255415</v>
      </c>
      <c r="U66" s="6"/>
      <c r="V66" s="8" t="n">
        <f aca="false">'Central SIPA income'!F61</f>
        <v>120217.39905309</v>
      </c>
      <c r="W66" s="8"/>
      <c r="X66" s="8" t="n">
        <f aca="false">'Central SIPA income'!M61</f>
        <v>301951.446783476</v>
      </c>
      <c r="Y66" s="6"/>
      <c r="Z66" s="6" t="n">
        <f aca="false">R66+V66-N66-L66-F66</f>
        <v>-8455342.39988079</v>
      </c>
      <c r="AA66" s="6"/>
      <c r="AB66" s="6" t="n">
        <f aca="false">T66-P66-D66</f>
        <v>-86702571.1010061</v>
      </c>
      <c r="AC66" s="50"/>
      <c r="AD66" s="6"/>
      <c r="AE66" s="6"/>
      <c r="AF66" s="6"/>
      <c r="AG66" s="6" t="n">
        <f aca="false">BF66/100*$AG$53</f>
        <v>6648606526.34095</v>
      </c>
      <c r="AH66" s="61" t="n">
        <f aca="false">(AG66-AG65)/AG65</f>
        <v>0.00646476668605426</v>
      </c>
      <c r="AI66" s="61"/>
      <c r="AJ66" s="61" t="n">
        <f aca="false">AB66/AG66</f>
        <v>-0.0130407132317879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0.00898243949823327</v>
      </c>
      <c r="AV66" s="5"/>
      <c r="AW66" s="65" t="n">
        <f aca="false">workers_and_wage_central!C54</f>
        <v>12621359</v>
      </c>
      <c r="AX66" s="5"/>
      <c r="AY66" s="61" t="n">
        <f aca="false">(AW66-AW65)/AW65</f>
        <v>0.00387691789839123</v>
      </c>
      <c r="AZ66" s="66" t="n">
        <f aca="false">workers_and_wage_central!B54</f>
        <v>7144.39053158664</v>
      </c>
      <c r="BA66" s="61" t="n">
        <f aca="false">(AZ66-AZ65)/AZ65</f>
        <v>0.00257785465680443</v>
      </c>
      <c r="BB66" s="5"/>
      <c r="BC66" s="5"/>
      <c r="BD66" s="5"/>
      <c r="BE66" s="5"/>
      <c r="BF66" s="5" t="n">
        <f aca="false">BF65*(1+AY66)*(1+BA66)*(1-BE66)</f>
        <v>121.709191530622</v>
      </c>
      <c r="BG66" s="5"/>
      <c r="BH66" s="5" t="n">
        <f aca="false">BH65+1</f>
        <v>35</v>
      </c>
      <c r="BI66" s="61" t="n">
        <f aca="false">T73/AG73</f>
        <v>0.0164887001373099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149888931.505638</v>
      </c>
      <c r="E67" s="9"/>
      <c r="F67" s="67" t="n">
        <f aca="false">'Central pensions'!I67</f>
        <v>27244087.5701589</v>
      </c>
      <c r="G67" s="9" t="n">
        <f aca="false">'Central pensions'!K67</f>
        <v>2268380.34909696</v>
      </c>
      <c r="H67" s="9" t="n">
        <f aca="false">'Central pensions'!V67</f>
        <v>12479959.4003267</v>
      </c>
      <c r="I67" s="67" t="n">
        <f aca="false">'Central pensions'!M67</f>
        <v>70156.0932710399</v>
      </c>
      <c r="J67" s="9" t="n">
        <f aca="false">'Central pensions'!W67</f>
        <v>385978.125783301</v>
      </c>
      <c r="K67" s="9"/>
      <c r="L67" s="67" t="n">
        <f aca="false">'Central pensions'!N67</f>
        <v>4520066.46060248</v>
      </c>
      <c r="M67" s="67"/>
      <c r="N67" s="67" t="n">
        <f aca="false">'Central pensions'!L67</f>
        <v>1198806.23572527</v>
      </c>
      <c r="O67" s="9"/>
      <c r="P67" s="9" t="n">
        <f aca="false">'Central pensions'!X67</f>
        <v>30050124.5554961</v>
      </c>
      <c r="Q67" s="67"/>
      <c r="R67" s="67" t="n">
        <f aca="false">'Central SIPA income'!G62</f>
        <v>28569802.5063037</v>
      </c>
      <c r="S67" s="67"/>
      <c r="T67" s="9" t="n">
        <f aca="false">'Central SIPA income'!J62</f>
        <v>109239116.076204</v>
      </c>
      <c r="U67" s="9"/>
      <c r="V67" s="67" t="n">
        <f aca="false">'Central SIPA income'!F62</f>
        <v>119859.29450988</v>
      </c>
      <c r="W67" s="67"/>
      <c r="X67" s="67" t="n">
        <f aca="false">'Central SIPA income'!M62</f>
        <v>301051.991415337</v>
      </c>
      <c r="Y67" s="9"/>
      <c r="Z67" s="9" t="n">
        <f aca="false">R67+V67-N67-L67-F67</f>
        <v>-4273298.46567307</v>
      </c>
      <c r="AA67" s="9"/>
      <c r="AB67" s="9" t="n">
        <f aca="false">T67-P67-D67</f>
        <v>-70699939.9849301</v>
      </c>
      <c r="AC67" s="50"/>
      <c r="AD67" s="9"/>
      <c r="AE67" s="9"/>
      <c r="AF67" s="9"/>
      <c r="AG67" s="9" t="n">
        <f aca="false">BF67/100*$AG$53</f>
        <v>6724176469.11984</v>
      </c>
      <c r="AH67" s="40" t="n">
        <f aca="false">(AG67-AG66)/AG66</f>
        <v>0.0113662829165009</v>
      </c>
      <c r="AI67" s="40"/>
      <c r="AJ67" s="40" t="n">
        <f aca="false">AB67/AG67</f>
        <v>-0.0105142897884392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12711217</v>
      </c>
      <c r="AX67" s="7"/>
      <c r="AY67" s="40" t="n">
        <f aca="false">(AW67-AW66)/AW66</f>
        <v>0.00711951858749918</v>
      </c>
      <c r="AZ67" s="39" t="n">
        <f aca="false">workers_and_wage_central!B55</f>
        <v>7174.51659140579</v>
      </c>
      <c r="BA67" s="40" t="n">
        <f aca="false">(AZ67-AZ66)/AZ66</f>
        <v>0.00421674314778251</v>
      </c>
      <c r="BB67" s="7"/>
      <c r="BC67" s="7"/>
      <c r="BD67" s="7"/>
      <c r="BE67" s="7"/>
      <c r="BF67" s="7" t="n">
        <f aca="false">BF66*(1+AY67)*(1+BA67)*(1-BE67)</f>
        <v>123.092572635097</v>
      </c>
      <c r="BG67" s="7"/>
      <c r="BH67" s="7" t="n">
        <f aca="false">BH66+1</f>
        <v>36</v>
      </c>
      <c r="BI67" s="40" t="n">
        <f aca="false">T74/AG74</f>
        <v>0.0143290176131864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148139520.199183</v>
      </c>
      <c r="E68" s="9"/>
      <c r="F68" s="67" t="n">
        <f aca="false">'Central pensions'!I68</f>
        <v>26926111.3570354</v>
      </c>
      <c r="G68" s="9" t="n">
        <f aca="false">'Central pensions'!K68</f>
        <v>2294835.2598528</v>
      </c>
      <c r="H68" s="9" t="n">
        <f aca="false">'Central pensions'!V68</f>
        <v>12625506.5138448</v>
      </c>
      <c r="I68" s="67" t="n">
        <f aca="false">'Central pensions'!M68</f>
        <v>70974.2863872</v>
      </c>
      <c r="J68" s="9" t="n">
        <f aca="false">'Central pensions'!W68</f>
        <v>390479.582902417</v>
      </c>
      <c r="K68" s="9"/>
      <c r="L68" s="67" t="n">
        <f aca="false">'Central pensions'!N68</f>
        <v>4434875.01185071</v>
      </c>
      <c r="M68" s="67"/>
      <c r="N68" s="67" t="n">
        <f aca="false">'Central pensions'!L68</f>
        <v>1186602.84001657</v>
      </c>
      <c r="O68" s="9"/>
      <c r="P68" s="9" t="n">
        <f aca="false">'Central pensions'!X68</f>
        <v>29540926.2403346</v>
      </c>
      <c r="Q68" s="67"/>
      <c r="R68" s="67" t="n">
        <f aca="false">'Central SIPA income'!G63</f>
        <v>24958623.3479608</v>
      </c>
      <c r="S68" s="67"/>
      <c r="T68" s="9" t="n">
        <f aca="false">'Central SIPA income'!J63</f>
        <v>95431459.5772432</v>
      </c>
      <c r="U68" s="9"/>
      <c r="V68" s="67" t="n">
        <f aca="false">'Central SIPA income'!F63</f>
        <v>119239.21427224</v>
      </c>
      <c r="W68" s="67"/>
      <c r="X68" s="67" t="n">
        <f aca="false">'Central SIPA income'!M63</f>
        <v>299494.528632479</v>
      </c>
      <c r="Y68" s="9"/>
      <c r="Z68" s="9" t="n">
        <f aca="false">R68+V68-N68-L68-F68</f>
        <v>-7469726.64666964</v>
      </c>
      <c r="AA68" s="9"/>
      <c r="AB68" s="9" t="n">
        <f aca="false">T68-P68-D68</f>
        <v>-82248986.8622744</v>
      </c>
      <c r="AC68" s="50"/>
      <c r="AD68" s="9"/>
      <c r="AE68" s="9"/>
      <c r="AF68" s="9"/>
      <c r="AG68" s="9" t="n">
        <f aca="false">BF68/100*$AG$53</f>
        <v>6748089650.07059</v>
      </c>
      <c r="AH68" s="40" t="n">
        <f aca="false">(AG68-AG67)/AG67</f>
        <v>0.00355629883608327</v>
      </c>
      <c r="AI68" s="40"/>
      <c r="AJ68" s="40" t="n">
        <f aca="false">AB68/AG68</f>
        <v>-0.0121884846122953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12678516</v>
      </c>
      <c r="AY68" s="40" t="n">
        <f aca="false">(AW68-AW67)/AW67</f>
        <v>-0.002572609687963</v>
      </c>
      <c r="AZ68" s="39" t="n">
        <f aca="false">workers_and_wage_central!B56</f>
        <v>7218.60196174961</v>
      </c>
      <c r="BA68" s="40" t="n">
        <f aca="false">(AZ68-AZ67)/AZ67</f>
        <v>0.00614471648119535</v>
      </c>
      <c r="BB68" s="7"/>
      <c r="BC68" s="7"/>
      <c r="BD68" s="7"/>
      <c r="BE68" s="7"/>
      <c r="BF68" s="7" t="n">
        <f aca="false">BF67*(1+AY68)*(1+BA68)*(1-BE68)</f>
        <v>123.53032660789</v>
      </c>
      <c r="BG68" s="7"/>
      <c r="BH68" s="0" t="n">
        <f aca="false">BH67+1</f>
        <v>37</v>
      </c>
      <c r="BI68" s="40" t="n">
        <f aca="false">T75/AG75</f>
        <v>0.0164547191273108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151405564.68324</v>
      </c>
      <c r="E69" s="9"/>
      <c r="F69" s="67" t="n">
        <f aca="false">'Central pensions'!I69</f>
        <v>27519753.6029162</v>
      </c>
      <c r="G69" s="9" t="n">
        <f aca="false">'Central pensions'!K69</f>
        <v>2433708.88416312</v>
      </c>
      <c r="H69" s="9" t="n">
        <f aca="false">'Central pensions'!V69</f>
        <v>13389548.2204567</v>
      </c>
      <c r="I69" s="67" t="n">
        <f aca="false">'Central pensions'!M69</f>
        <v>75269.3469328801</v>
      </c>
      <c r="J69" s="9" t="n">
        <f aca="false">'Central pensions'!W69</f>
        <v>414109.738777013</v>
      </c>
      <c r="K69" s="9"/>
      <c r="L69" s="67" t="n">
        <f aca="false">'Central pensions'!N69</f>
        <v>4503667.40138655</v>
      </c>
      <c r="M69" s="67"/>
      <c r="N69" s="67" t="n">
        <f aca="false">'Central pensions'!L69</f>
        <v>1215339.72533622</v>
      </c>
      <c r="O69" s="9"/>
      <c r="P69" s="9" t="n">
        <f aca="false">'Central pensions'!X69</f>
        <v>30055992.1409381</v>
      </c>
      <c r="Q69" s="67"/>
      <c r="R69" s="67" t="n">
        <f aca="false">'Central SIPA income'!G64</f>
        <v>29348890.8740397</v>
      </c>
      <c r="S69" s="67"/>
      <c r="T69" s="9" t="n">
        <f aca="false">'Central SIPA income'!J64</f>
        <v>112218027.975156</v>
      </c>
      <c r="U69" s="9"/>
      <c r="V69" s="67" t="n">
        <f aca="false">'Central SIPA income'!F64</f>
        <v>116701.24355035</v>
      </c>
      <c r="W69" s="67"/>
      <c r="X69" s="67" t="n">
        <f aca="false">'Central SIPA income'!M64</f>
        <v>293119.877896354</v>
      </c>
      <c r="Y69" s="9"/>
      <c r="Z69" s="9" t="n">
        <f aca="false">R69+V69-N69-L69-F69</f>
        <v>-3773168.61204892</v>
      </c>
      <c r="AA69" s="9"/>
      <c r="AB69" s="9" t="n">
        <f aca="false">T69-P69-D69</f>
        <v>-69243528.8490221</v>
      </c>
      <c r="AC69" s="50"/>
      <c r="AD69" s="9"/>
      <c r="AE69" s="9"/>
      <c r="AF69" s="9"/>
      <c r="AG69" s="9" t="n">
        <f aca="false">BF69/100*$AG$53</f>
        <v>6846223133.47101</v>
      </c>
      <c r="AH69" s="40" t="n">
        <f aca="false">(AG69-AG68)/AG68</f>
        <v>0.0145424095542946</v>
      </c>
      <c r="AI69" s="40" t="n">
        <f aca="false">(AG69-AG65)/AG65</f>
        <v>0.0363799303523729</v>
      </c>
      <c r="AJ69" s="40" t="n">
        <f aca="false">AB69/AG69</f>
        <v>-0.0101141209538574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12766874</v>
      </c>
      <c r="AY69" s="40" t="n">
        <f aca="false">(AW69-AW68)/AW68</f>
        <v>0.00696911215792132</v>
      </c>
      <c r="AZ69" s="39" t="n">
        <f aca="false">workers_and_wage_central!B57</f>
        <v>7272.8922262496</v>
      </c>
      <c r="BA69" s="40" t="n">
        <f aca="false">(AZ69-AZ68)/AZ68</f>
        <v>0.00752088351562618</v>
      </c>
      <c r="BB69" s="7"/>
      <c r="BC69" s="7"/>
      <c r="BD69" s="7"/>
      <c r="BE69" s="7"/>
      <c r="BF69" s="7" t="n">
        <f aca="false">BF68*(1+AY69)*(1+BA69)*(1-BE69)</f>
        <v>125.326755209798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0.014387870282487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149841375.447275</v>
      </c>
      <c r="E70" s="6"/>
      <c r="F70" s="8" t="n">
        <f aca="false">'Central pensions'!I70</f>
        <v>27235443.6936196</v>
      </c>
      <c r="G70" s="6" t="n">
        <f aca="false">'Central pensions'!K70</f>
        <v>2462723.89179312</v>
      </c>
      <c r="H70" s="6" t="n">
        <f aca="false">'Central pensions'!V70</f>
        <v>13549180.2316257</v>
      </c>
      <c r="I70" s="8" t="n">
        <f aca="false">'Central pensions'!M70</f>
        <v>76166.71830288</v>
      </c>
      <c r="J70" s="6" t="n">
        <f aca="false">'Central pensions'!W70</f>
        <v>419046.811287394</v>
      </c>
      <c r="K70" s="6"/>
      <c r="L70" s="8" t="n">
        <f aca="false">'Central pensions'!N70</f>
        <v>5353103.69345768</v>
      </c>
      <c r="M70" s="8"/>
      <c r="N70" s="8" t="n">
        <f aca="false">'Central pensions'!L70</f>
        <v>1204013.52528756</v>
      </c>
      <c r="O70" s="6"/>
      <c r="P70" s="6" t="n">
        <f aca="false">'Central pensions'!X70</f>
        <v>34401407.687647</v>
      </c>
      <c r="Q70" s="8"/>
      <c r="R70" s="8" t="n">
        <f aca="false">'Central SIPA income'!G65</f>
        <v>25767915.8431451</v>
      </c>
      <c r="S70" s="8"/>
      <c r="T70" s="6" t="n">
        <f aca="false">'Central SIPA income'!J65</f>
        <v>98525859.5753368</v>
      </c>
      <c r="U70" s="6"/>
      <c r="V70" s="8" t="n">
        <f aca="false">'Central SIPA income'!F65</f>
        <v>119669.8936121</v>
      </c>
      <c r="W70" s="8"/>
      <c r="X70" s="8" t="n">
        <f aca="false">'Central SIPA income'!M65</f>
        <v>300576.270965908</v>
      </c>
      <c r="Y70" s="6"/>
      <c r="Z70" s="6" t="n">
        <f aca="false">R70+V70-N70-L70-F70</f>
        <v>-7904975.17560764</v>
      </c>
      <c r="AA70" s="6"/>
      <c r="AB70" s="6" t="n">
        <f aca="false">T70-P70-D70</f>
        <v>-85716923.5595852</v>
      </c>
      <c r="AC70" s="50"/>
      <c r="AD70" s="6"/>
      <c r="AE70" s="6"/>
      <c r="AF70" s="6"/>
      <c r="AG70" s="6" t="n">
        <f aca="false">BF70/100*$AG$53</f>
        <v>6907290409.28268</v>
      </c>
      <c r="AH70" s="61" t="n">
        <f aca="false">(AG70-AG69)/AG69</f>
        <v>0.00891984888910732</v>
      </c>
      <c r="AI70" s="61"/>
      <c r="AJ70" s="61" t="n">
        <f aca="false">AB70/AG70</f>
        <v>-0.0124096307640968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0.00634337252110192</v>
      </c>
      <c r="AV70" s="5"/>
      <c r="AW70" s="65" t="n">
        <f aca="false">workers_and_wage_central!C58</f>
        <v>12814676</v>
      </c>
      <c r="AX70" s="5"/>
      <c r="AY70" s="61" t="n">
        <f aca="false">(AW70-AW69)/AW69</f>
        <v>0.0037442211774002</v>
      </c>
      <c r="AZ70" s="66" t="n">
        <f aca="false">workers_and_wage_central!B58</f>
        <v>7310.39359537956</v>
      </c>
      <c r="BA70" s="61" t="n">
        <f aca="false">(AZ70-AZ69)/AZ69</f>
        <v>0.00515632130428231</v>
      </c>
      <c r="BB70" s="5"/>
      <c r="BC70" s="5"/>
      <c r="BD70" s="5"/>
      <c r="BE70" s="5"/>
      <c r="BF70" s="5" t="n">
        <f aca="false">BF69*(1+AY70)*(1+BA70)*(1-BE70)</f>
        <v>126.444650928031</v>
      </c>
      <c r="BG70" s="5"/>
      <c r="BH70" s="5" t="n">
        <f aca="false">BH69+1</f>
        <v>39</v>
      </c>
      <c r="BI70" s="61" t="n">
        <f aca="false">T77/AG77</f>
        <v>0.0165839820313667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152697191.5942</v>
      </c>
      <c r="E71" s="9"/>
      <c r="F71" s="67" t="n">
        <f aca="false">'Central pensions'!I71</f>
        <v>27754522.0832615</v>
      </c>
      <c r="G71" s="9" t="n">
        <f aca="false">'Central pensions'!K71</f>
        <v>2634046.49588904</v>
      </c>
      <c r="H71" s="9" t="n">
        <f aca="false">'Central pensions'!V71</f>
        <v>14491746.6510212</v>
      </c>
      <c r="I71" s="67" t="n">
        <f aca="false">'Central pensions'!M71</f>
        <v>81465.3555429596</v>
      </c>
      <c r="J71" s="9" t="n">
        <f aca="false">'Central pensions'!W71</f>
        <v>448198.350031581</v>
      </c>
      <c r="K71" s="9"/>
      <c r="L71" s="67" t="n">
        <f aca="false">'Central pensions'!N71</f>
        <v>4443694.55930886</v>
      </c>
      <c r="M71" s="67"/>
      <c r="N71" s="67" t="n">
        <f aca="false">'Central pensions'!L71</f>
        <v>1228103.05169876</v>
      </c>
      <c r="O71" s="9"/>
      <c r="P71" s="9" t="n">
        <f aca="false">'Central pensions'!X71</f>
        <v>29815012.8341547</v>
      </c>
      <c r="Q71" s="67"/>
      <c r="R71" s="67" t="n">
        <f aca="false">'Central SIPA income'!G66</f>
        <v>29769284.1082166</v>
      </c>
      <c r="S71" s="67"/>
      <c r="T71" s="9" t="n">
        <f aca="false">'Central SIPA income'!J66</f>
        <v>113825437.942228</v>
      </c>
      <c r="U71" s="9"/>
      <c r="V71" s="67" t="n">
        <f aca="false">'Central SIPA income'!F66</f>
        <v>120529.14802172</v>
      </c>
      <c r="W71" s="67"/>
      <c r="X71" s="67" t="n">
        <f aca="false">'Central SIPA income'!M66</f>
        <v>302734.470312953</v>
      </c>
      <c r="Y71" s="9"/>
      <c r="Z71" s="9" t="n">
        <f aca="false">R71+V71-N71-L71-F71</f>
        <v>-3536506.4380308</v>
      </c>
      <c r="AA71" s="9"/>
      <c r="AB71" s="9" t="n">
        <f aca="false">T71-P71-D71</f>
        <v>-68686766.4861267</v>
      </c>
      <c r="AC71" s="50"/>
      <c r="AD71" s="9"/>
      <c r="AE71" s="9"/>
      <c r="AF71" s="9"/>
      <c r="AG71" s="9" t="n">
        <f aca="false">BF71/100*$AG$53</f>
        <v>6935014205.74456</v>
      </c>
      <c r="AH71" s="40" t="n">
        <f aca="false">(AG71-AG70)/AG70</f>
        <v>0.00401370071607487</v>
      </c>
      <c r="AI71" s="40"/>
      <c r="AJ71" s="40" t="n">
        <f aca="false">AB71/AG71</f>
        <v>-0.00990434402127549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12825135</v>
      </c>
      <c r="AX71" s="7"/>
      <c r="AY71" s="40" t="n">
        <f aca="false">(AW71-AW70)/AW70</f>
        <v>0.000816173580978559</v>
      </c>
      <c r="AZ71" s="39" t="n">
        <f aca="false">workers_and_wage_central!B59</f>
        <v>7333.74971462154</v>
      </c>
      <c r="BA71" s="40" t="n">
        <f aca="false">(AZ71-AZ70)/AZ70</f>
        <v>0.00319491952618558</v>
      </c>
      <c r="BB71" s="7"/>
      <c r="BC71" s="7"/>
      <c r="BD71" s="7"/>
      <c r="BE71" s="7"/>
      <c r="BF71" s="7" t="n">
        <f aca="false">BF70*(1+AY71)*(1+BA71)*(1-BE71)</f>
        <v>126.952161914005</v>
      </c>
      <c r="BG71" s="7"/>
      <c r="BH71" s="7" t="n">
        <f aca="false">BH70+1</f>
        <v>40</v>
      </c>
      <c r="BI71" s="40" t="n">
        <f aca="false">T78/AG78</f>
        <v>0.014357929088125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150851682.883278</v>
      </c>
      <c r="E72" s="9"/>
      <c r="F72" s="67" t="n">
        <f aca="false">'Central pensions'!I72</f>
        <v>27419079.0293497</v>
      </c>
      <c r="G72" s="9" t="n">
        <f aca="false">'Central pensions'!K72</f>
        <v>2665230.84165888</v>
      </c>
      <c r="H72" s="9" t="n">
        <f aca="false">'Central pensions'!V72</f>
        <v>14663313.7205774</v>
      </c>
      <c r="I72" s="67" t="n">
        <f aca="false">'Central pensions'!M72</f>
        <v>82429.8198451209</v>
      </c>
      <c r="J72" s="9" t="n">
        <f aca="false">'Central pensions'!W72</f>
        <v>453504.548059098</v>
      </c>
      <c r="K72" s="9"/>
      <c r="L72" s="67" t="n">
        <f aca="false">'Central pensions'!N72</f>
        <v>4389489.59459176</v>
      </c>
      <c r="M72" s="67"/>
      <c r="N72" s="67" t="n">
        <f aca="false">'Central pensions'!L72</f>
        <v>1214415.93173834</v>
      </c>
      <c r="O72" s="9"/>
      <c r="P72" s="9" t="n">
        <f aca="false">'Central pensions'!X72</f>
        <v>29458440.5188891</v>
      </c>
      <c r="Q72" s="67"/>
      <c r="R72" s="67" t="n">
        <f aca="false">'Central SIPA income'!G67</f>
        <v>25983501.3453193</v>
      </c>
      <c r="S72" s="67"/>
      <c r="T72" s="9" t="n">
        <f aca="false">'Central SIPA income'!J67</f>
        <v>99350169.4280621</v>
      </c>
      <c r="U72" s="9"/>
      <c r="V72" s="67" t="n">
        <f aca="false">'Central SIPA income'!F67</f>
        <v>119331.70625559</v>
      </c>
      <c r="W72" s="67"/>
      <c r="X72" s="67" t="n">
        <f aca="false">'Central SIPA income'!M67</f>
        <v>299726.841828475</v>
      </c>
      <c r="Y72" s="9"/>
      <c r="Z72" s="9" t="n">
        <f aca="false">R72+V72-N72-L72-F72</f>
        <v>-6920151.50410491</v>
      </c>
      <c r="AA72" s="9"/>
      <c r="AB72" s="9" t="n">
        <f aca="false">T72-P72-D72</f>
        <v>-80959953.974105</v>
      </c>
      <c r="AC72" s="50"/>
      <c r="AD72" s="9"/>
      <c r="AE72" s="9"/>
      <c r="AF72" s="9"/>
      <c r="AG72" s="9" t="n">
        <f aca="false">BF72/100*$AG$53</f>
        <v>6951325754.92848</v>
      </c>
      <c r="AH72" s="40" t="n">
        <f aca="false">(AG72-AG71)/AG71</f>
        <v>0.00235205706866672</v>
      </c>
      <c r="AI72" s="40"/>
      <c r="AJ72" s="40" t="n">
        <f aca="false">AB72/AG72</f>
        <v>-0.0116466925631711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12793520</v>
      </c>
      <c r="AY72" s="40" t="n">
        <f aca="false">(AW72-AW71)/AW71</f>
        <v>-0.0024650812642518</v>
      </c>
      <c r="AZ72" s="39" t="n">
        <f aca="false">workers_and_wage_central!B60</f>
        <v>7369.16470231852</v>
      </c>
      <c r="BA72" s="40" t="n">
        <f aca="false">(AZ72-AZ71)/AZ71</f>
        <v>0.0048290423146527</v>
      </c>
      <c r="BB72" s="7"/>
      <c r="BC72" s="7"/>
      <c r="BD72" s="7"/>
      <c r="BE72" s="7"/>
      <c r="BF72" s="7" t="n">
        <f aca="false">BF71*(1+AY72)*(1+BA72)*(1-BE72)</f>
        <v>127.250760643817</v>
      </c>
      <c r="BG72" s="7"/>
      <c r="BH72" s="0" t="n">
        <f aca="false">BH71+1</f>
        <v>41</v>
      </c>
      <c r="BI72" s="40" t="n">
        <f aca="false">T79/AG79</f>
        <v>0.0164964380383185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154116715.292255</v>
      </c>
      <c r="E73" s="9"/>
      <c r="F73" s="67" t="n">
        <f aca="false">'Central pensions'!I73</f>
        <v>28012537.3186045</v>
      </c>
      <c r="G73" s="9" t="n">
        <f aca="false">'Central pensions'!K73</f>
        <v>2806137.584456</v>
      </c>
      <c r="H73" s="9" t="n">
        <f aca="false">'Central pensions'!V73</f>
        <v>15438541.0452367</v>
      </c>
      <c r="I73" s="67" t="n">
        <f aca="false">'Central pensions'!M73</f>
        <v>86787.7603439996</v>
      </c>
      <c r="J73" s="9" t="n">
        <f aca="false">'Central pensions'!W73</f>
        <v>477480.650883608</v>
      </c>
      <c r="K73" s="9"/>
      <c r="L73" s="67" t="n">
        <f aca="false">'Central pensions'!N73</f>
        <v>4571572.47352507</v>
      </c>
      <c r="M73" s="67"/>
      <c r="N73" s="67" t="n">
        <f aca="false">'Central pensions'!L73</f>
        <v>1240594.96149719</v>
      </c>
      <c r="O73" s="9"/>
      <c r="P73" s="9" t="n">
        <f aca="false">'Central pensions'!X73</f>
        <v>30547298.7409303</v>
      </c>
      <c r="Q73" s="67"/>
      <c r="R73" s="67" t="n">
        <f aca="false">'Central SIPA income'!G68</f>
        <v>30279052.6746432</v>
      </c>
      <c r="S73" s="67"/>
      <c r="T73" s="9" t="n">
        <f aca="false">'Central SIPA income'!J68</f>
        <v>115774582.238468</v>
      </c>
      <c r="U73" s="9"/>
      <c r="V73" s="67" t="n">
        <f aca="false">'Central SIPA income'!F68</f>
        <v>120348.56541374</v>
      </c>
      <c r="W73" s="67"/>
      <c r="X73" s="67" t="n">
        <f aca="false">'Central SIPA income'!M68</f>
        <v>302280.898865118</v>
      </c>
      <c r="Y73" s="9"/>
      <c r="Z73" s="9" t="n">
        <f aca="false">R73+V73-N73-L73-F73</f>
        <v>-3425303.51356982</v>
      </c>
      <c r="AA73" s="9"/>
      <c r="AB73" s="9" t="n">
        <f aca="false">T73-P73-D73</f>
        <v>-68889431.7947173</v>
      </c>
      <c r="AC73" s="50"/>
      <c r="AD73" s="9"/>
      <c r="AE73" s="9"/>
      <c r="AF73" s="9"/>
      <c r="AG73" s="9" t="n">
        <f aca="false">BF73/100*$AG$53</f>
        <v>7021449918.69302</v>
      </c>
      <c r="AH73" s="40" t="n">
        <f aca="false">(AG73-AG72)/AG72</f>
        <v>0.0100878834105588</v>
      </c>
      <c r="AI73" s="40" t="n">
        <f aca="false">(AG73-AG69)/AG69</f>
        <v>0.0255946646502546</v>
      </c>
      <c r="AJ73" s="40" t="n">
        <f aca="false">AB73/AG73</f>
        <v>-0.0098112829390572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12820452</v>
      </c>
      <c r="AY73" s="40" t="n">
        <f aca="false">(AW73-AW72)/AW72</f>
        <v>0.00210512822116196</v>
      </c>
      <c r="AZ73" s="39" t="n">
        <f aca="false">workers_and_wage_central!B61</f>
        <v>7427.86736345885</v>
      </c>
      <c r="BA73" s="40" t="n">
        <f aca="false">(AZ73-AZ72)/AZ72</f>
        <v>0.00796598576794755</v>
      </c>
      <c r="BB73" s="7"/>
      <c r="BC73" s="7"/>
      <c r="BD73" s="7"/>
      <c r="BE73" s="7"/>
      <c r="BF73" s="7" t="n">
        <f aca="false">BF72*(1+AY73)*(1+BA73)*(1-BE73)</f>
        <v>128.534451481097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0.0143683845864866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151977236.566011</v>
      </c>
      <c r="E74" s="6"/>
      <c r="F74" s="8" t="n">
        <f aca="false">'Central pensions'!I74</f>
        <v>27623661.7346186</v>
      </c>
      <c r="G74" s="6" t="n">
        <f aca="false">'Central pensions'!K74</f>
        <v>2879319.2791924</v>
      </c>
      <c r="H74" s="6" t="n">
        <f aca="false">'Central pensions'!V74</f>
        <v>15841165.1375857</v>
      </c>
      <c r="I74" s="8" t="n">
        <f aca="false">'Central pensions'!M74</f>
        <v>89051.1117276004</v>
      </c>
      <c r="J74" s="6" t="n">
        <f aca="false">'Central pensions'!W74</f>
        <v>489932.94239956</v>
      </c>
      <c r="K74" s="6"/>
      <c r="L74" s="8" t="n">
        <f aca="false">'Central pensions'!N74</f>
        <v>5384764.36772264</v>
      </c>
      <c r="M74" s="8"/>
      <c r="N74" s="8" t="n">
        <f aca="false">'Central pensions'!L74</f>
        <v>1225258.18359312</v>
      </c>
      <c r="O74" s="6"/>
      <c r="P74" s="6" t="n">
        <f aca="false">'Central pensions'!X74</f>
        <v>34682576.918726</v>
      </c>
      <c r="Q74" s="8"/>
      <c r="R74" s="8" t="n">
        <f aca="false">'Central SIPA income'!G69</f>
        <v>26411010.3127988</v>
      </c>
      <c r="S74" s="8"/>
      <c r="T74" s="6" t="n">
        <f aca="false">'Central SIPA income'!J69</f>
        <v>100984787.018149</v>
      </c>
      <c r="U74" s="6"/>
      <c r="V74" s="8" t="n">
        <f aca="false">'Central SIPA income'!F69</f>
        <v>123433.25609986</v>
      </c>
      <c r="W74" s="8"/>
      <c r="X74" s="8" t="n">
        <f aca="false">'Central SIPA income'!M69</f>
        <v>310028.752527649</v>
      </c>
      <c r="Y74" s="6"/>
      <c r="Z74" s="6" t="n">
        <f aca="false">R74+V74-N74-L74-F74</f>
        <v>-7699240.7170357</v>
      </c>
      <c r="AA74" s="6"/>
      <c r="AB74" s="6" t="n">
        <f aca="false">T74-P74-D74</f>
        <v>-85675026.466588</v>
      </c>
      <c r="AC74" s="50"/>
      <c r="AD74" s="6"/>
      <c r="AE74" s="6"/>
      <c r="AF74" s="6"/>
      <c r="AG74" s="6" t="n">
        <f aca="false">BF74/100*$AG$53</f>
        <v>7047572258.21379</v>
      </c>
      <c r="AH74" s="61" t="n">
        <f aca="false">(AG74-AG73)/AG73</f>
        <v>0.00372036257799588</v>
      </c>
      <c r="AI74" s="61"/>
      <c r="AJ74" s="61" t="n">
        <f aca="false">AB74/AG74</f>
        <v>-0.0121566723018321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0.00445735969581139</v>
      </c>
      <c r="AV74" s="5"/>
      <c r="AW74" s="65" t="n">
        <f aca="false">workers_and_wage_central!C62</f>
        <v>12881982</v>
      </c>
      <c r="AX74" s="5"/>
      <c r="AY74" s="61" t="n">
        <f aca="false">(AW74-AW73)/AW73</f>
        <v>0.00479936276817697</v>
      </c>
      <c r="AZ74" s="66" t="n">
        <f aca="false">workers_and_wage_central!B62</f>
        <v>7419.89097474406</v>
      </c>
      <c r="BA74" s="61" t="n">
        <f aca="false">(AZ74-AZ73)/AZ73</f>
        <v>-0.00107384641169412</v>
      </c>
      <c r="BB74" s="5"/>
      <c r="BC74" s="5"/>
      <c r="BD74" s="5"/>
      <c r="BE74" s="5"/>
      <c r="BF74" s="5" t="n">
        <f aca="false">BF73*(1+AY74)*(1+BA74)*(1-BE74)</f>
        <v>129.01264624437</v>
      </c>
      <c r="BG74" s="5"/>
      <c r="BH74" s="5" t="n">
        <f aca="false">BH73+1</f>
        <v>43</v>
      </c>
      <c r="BI74" s="61" t="n">
        <f aca="false">T81/AG81</f>
        <v>0.0165350352283146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155616267.314161</v>
      </c>
      <c r="E75" s="9"/>
      <c r="F75" s="67" t="n">
        <f aca="false">'Central pensions'!I75</f>
        <v>28285098.6491206</v>
      </c>
      <c r="G75" s="9" t="n">
        <f aca="false">'Central pensions'!K75</f>
        <v>3002526.61943232</v>
      </c>
      <c r="H75" s="9" t="n">
        <f aca="false">'Central pensions'!V75</f>
        <v>16519015.5715434</v>
      </c>
      <c r="I75" s="67" t="n">
        <f aca="false">'Central pensions'!M75</f>
        <v>92861.6480236808</v>
      </c>
      <c r="J75" s="9" t="n">
        <f aca="false">'Central pensions'!W75</f>
        <v>510897.388810624</v>
      </c>
      <c r="K75" s="9"/>
      <c r="L75" s="67" t="n">
        <f aca="false">'Central pensions'!N75</f>
        <v>4536305.21124196</v>
      </c>
      <c r="M75" s="67"/>
      <c r="N75" s="67" t="n">
        <f aca="false">'Central pensions'!L75</f>
        <v>1256160.01018219</v>
      </c>
      <c r="O75" s="9"/>
      <c r="P75" s="9" t="n">
        <f aca="false">'Central pensions'!X75</f>
        <v>30449931.0547229</v>
      </c>
      <c r="Q75" s="67"/>
      <c r="R75" s="67" t="n">
        <f aca="false">'Central SIPA income'!G70</f>
        <v>30475623.1773911</v>
      </c>
      <c r="S75" s="67"/>
      <c r="T75" s="9" t="n">
        <f aca="false">'Central SIPA income'!J70</f>
        <v>116526186.592824</v>
      </c>
      <c r="U75" s="9"/>
      <c r="V75" s="67" t="n">
        <f aca="false">'Central SIPA income'!F70</f>
        <v>124492.42590122</v>
      </c>
      <c r="W75" s="67"/>
      <c r="X75" s="67" t="n">
        <f aca="false">'Central SIPA income'!M70</f>
        <v>312689.081701538</v>
      </c>
      <c r="Y75" s="9"/>
      <c r="Z75" s="9" t="n">
        <f aca="false">R75+V75-N75-L75-F75</f>
        <v>-3477448.26725243</v>
      </c>
      <c r="AA75" s="9"/>
      <c r="AB75" s="9" t="n">
        <f aca="false">T75-P75-D75</f>
        <v>-69540011.7760599</v>
      </c>
      <c r="AC75" s="50"/>
      <c r="AD75" s="9"/>
      <c r="AE75" s="9"/>
      <c r="AF75" s="9"/>
      <c r="AG75" s="9" t="n">
        <f aca="false">BF75/100*$AG$53</f>
        <v>7081627203.19053</v>
      </c>
      <c r="AH75" s="40" t="n">
        <f aca="false">(AG75-AG74)/AG74</f>
        <v>0.00483215265186473</v>
      </c>
      <c r="AI75" s="40"/>
      <c r="AJ75" s="40" t="n">
        <f aca="false">AB75/AG75</f>
        <v>-0.00981977867243981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12932193</v>
      </c>
      <c r="AX75" s="7"/>
      <c r="AY75" s="40" t="n">
        <f aca="false">(AW75-AW74)/AW74</f>
        <v>0.00389776976865827</v>
      </c>
      <c r="AZ75" s="39" t="n">
        <f aca="false">workers_and_wage_central!B63</f>
        <v>7426.79707547547</v>
      </c>
      <c r="BA75" s="40" t="n">
        <f aca="false">(AZ75-AZ74)/AZ74</f>
        <v>0.000930755014449204</v>
      </c>
      <c r="BB75" s="7"/>
      <c r="BC75" s="7"/>
      <c r="BD75" s="7"/>
      <c r="BE75" s="7"/>
      <c r="BF75" s="7" t="n">
        <f aca="false">BF74*(1+AY75)*(1+BA75)*(1-BE75)</f>
        <v>129.636055045044</v>
      </c>
      <c r="BG75" s="7"/>
      <c r="BH75" s="7" t="n">
        <f aca="false">BH74+1</f>
        <v>44</v>
      </c>
      <c r="BI75" s="40" t="n">
        <f aca="false">T82/AG82</f>
        <v>0.014410698993734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153856905.45096</v>
      </c>
      <c r="E76" s="9"/>
      <c r="F76" s="67" t="n">
        <f aca="false">'Central pensions'!I76</f>
        <v>27965313.8045217</v>
      </c>
      <c r="G76" s="9" t="n">
        <f aca="false">'Central pensions'!K76</f>
        <v>3026818.2653192</v>
      </c>
      <c r="H76" s="9" t="n">
        <f aca="false">'Central pensions'!V76</f>
        <v>16652661.0400187</v>
      </c>
      <c r="I76" s="67" t="n">
        <f aca="false">'Central pensions'!M76</f>
        <v>93612.9360407996</v>
      </c>
      <c r="J76" s="9" t="n">
        <f aca="false">'Central pensions'!W76</f>
        <v>515030.75381501</v>
      </c>
      <c r="K76" s="9"/>
      <c r="L76" s="67" t="n">
        <f aca="false">'Central pensions'!N76</f>
        <v>4423088.74852463</v>
      </c>
      <c r="M76" s="67"/>
      <c r="N76" s="67" t="n">
        <f aca="false">'Central pensions'!L76</f>
        <v>1243260.58463888</v>
      </c>
      <c r="O76" s="9"/>
      <c r="P76" s="9" t="n">
        <f aca="false">'Central pensions'!X76</f>
        <v>29791481.4580807</v>
      </c>
      <c r="Q76" s="67"/>
      <c r="R76" s="67" t="n">
        <f aca="false">'Central SIPA income'!G71</f>
        <v>26750098.2820228</v>
      </c>
      <c r="S76" s="67"/>
      <c r="T76" s="9" t="n">
        <f aca="false">'Central SIPA income'!J71</f>
        <v>102281319.257808</v>
      </c>
      <c r="U76" s="9"/>
      <c r="V76" s="67" t="n">
        <f aca="false">'Central SIPA income'!F71</f>
        <v>120537.36004301</v>
      </c>
      <c r="W76" s="67"/>
      <c r="X76" s="67" t="n">
        <f aca="false">'Central SIPA income'!M71</f>
        <v>302755.096542842</v>
      </c>
      <c r="Y76" s="9"/>
      <c r="Z76" s="9" t="n">
        <f aca="false">R76+V76-N76-L76-F76</f>
        <v>-6761027.4956194</v>
      </c>
      <c r="AA76" s="9"/>
      <c r="AB76" s="9" t="n">
        <f aca="false">T76-P76-D76</f>
        <v>-81367067.6512327</v>
      </c>
      <c r="AC76" s="50"/>
      <c r="AD76" s="9"/>
      <c r="AE76" s="9"/>
      <c r="AF76" s="9"/>
      <c r="AG76" s="9" t="n">
        <f aca="false">BF76/100*$AG$53</f>
        <v>7108857478.53213</v>
      </c>
      <c r="AH76" s="40" t="n">
        <f aca="false">(AG76-AG75)/AG75</f>
        <v>0.00384520034171482</v>
      </c>
      <c r="AI76" s="40"/>
      <c r="AJ76" s="40" t="n">
        <f aca="false">AB76/AG76</f>
        <v>-0.0114458712805751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12923227</v>
      </c>
      <c r="AY76" s="40" t="n">
        <f aca="false">(AW76-AW75)/AW75</f>
        <v>-0.000693308551766897</v>
      </c>
      <c r="AZ76" s="39" t="n">
        <f aca="false">workers_and_wage_central!B64</f>
        <v>7460.52704532915</v>
      </c>
      <c r="BA76" s="40" t="n">
        <f aca="false">(AZ76-AZ75)/AZ75</f>
        <v>0.00454165766357909</v>
      </c>
      <c r="BB76" s="7"/>
      <c r="BC76" s="7"/>
      <c r="BD76" s="7"/>
      <c r="BE76" s="7"/>
      <c r="BF76" s="7" t="n">
        <f aca="false">BF75*(1+AY76)*(1+BA76)*(1-BE76)</f>
        <v>130.134531648202</v>
      </c>
      <c r="BG76" s="7"/>
      <c r="BH76" s="0" t="n">
        <f aca="false">BH75+1</f>
        <v>45</v>
      </c>
      <c r="BI76" s="40" t="n">
        <f aca="false">T83/AG83</f>
        <v>0.0165752896563885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157045611.772957</v>
      </c>
      <c r="E77" s="9"/>
      <c r="F77" s="67" t="n">
        <f aca="false">'Central pensions'!I77</f>
        <v>28544898.9239787</v>
      </c>
      <c r="G77" s="9" t="n">
        <f aca="false">'Central pensions'!K77</f>
        <v>3119476.74052976</v>
      </c>
      <c r="H77" s="9" t="n">
        <f aca="false">'Central pensions'!V77</f>
        <v>17162440.6319572</v>
      </c>
      <c r="I77" s="67" t="n">
        <f aca="false">'Central pensions'!M77</f>
        <v>96478.66207824</v>
      </c>
      <c r="J77" s="9" t="n">
        <f aca="false">'Central pensions'!W77</f>
        <v>530797.132947131</v>
      </c>
      <c r="K77" s="9"/>
      <c r="L77" s="67" t="n">
        <f aca="false">'Central pensions'!N77</f>
        <v>4516014.78394638</v>
      </c>
      <c r="M77" s="67"/>
      <c r="N77" s="67" t="n">
        <f aca="false">'Central pensions'!L77</f>
        <v>1269832.2951263</v>
      </c>
      <c r="O77" s="9"/>
      <c r="P77" s="9" t="n">
        <f aca="false">'Central pensions'!X77</f>
        <v>30419864.8088157</v>
      </c>
      <c r="Q77" s="67"/>
      <c r="R77" s="67" t="n">
        <f aca="false">'Central SIPA income'!G72</f>
        <v>31000612.2272501</v>
      </c>
      <c r="S77" s="67"/>
      <c r="T77" s="9" t="n">
        <f aca="false">'Central SIPA income'!J72</f>
        <v>118533527.726654</v>
      </c>
      <c r="U77" s="9"/>
      <c r="V77" s="67" t="n">
        <f aca="false">'Central SIPA income'!F72</f>
        <v>119018.2533597</v>
      </c>
      <c r="W77" s="67"/>
      <c r="X77" s="67" t="n">
        <f aca="false">'Central SIPA income'!M72</f>
        <v>298939.538524977</v>
      </c>
      <c r="Y77" s="9"/>
      <c r="Z77" s="9" t="n">
        <f aca="false">R77+V77-N77-L77-F77</f>
        <v>-3211115.52244158</v>
      </c>
      <c r="AA77" s="9"/>
      <c r="AB77" s="9" t="n">
        <f aca="false">T77-P77-D77</f>
        <v>-68931948.8551187</v>
      </c>
      <c r="AC77" s="50"/>
      <c r="AD77" s="9"/>
      <c r="AE77" s="9"/>
      <c r="AF77" s="9"/>
      <c r="AG77" s="9" t="n">
        <f aca="false">BF77/100*$AG$53</f>
        <v>7147470824.70673</v>
      </c>
      <c r="AH77" s="40" t="n">
        <f aca="false">(AG77-AG76)/AG76</f>
        <v>0.00543172321167012</v>
      </c>
      <c r="AI77" s="40" t="n">
        <f aca="false">(AG77-AG73)/AG73</f>
        <v>0.0179479890155187</v>
      </c>
      <c r="AJ77" s="40" t="n">
        <f aca="false">AB77/AG77</f>
        <v>-0.00964424347376711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12997892</v>
      </c>
      <c r="AY77" s="40" t="n">
        <f aca="false">(AW77-AW76)/AW76</f>
        <v>0.00577758171391712</v>
      </c>
      <c r="AZ77" s="39" t="n">
        <f aca="false">workers_and_wage_central!B65</f>
        <v>7457.96158080023</v>
      </c>
      <c r="BA77" s="40" t="n">
        <f aca="false">(AZ77-AZ76)/AZ76</f>
        <v>-0.000343871755082745</v>
      </c>
      <c r="BB77" s="7"/>
      <c r="BC77" s="7"/>
      <c r="BD77" s="7"/>
      <c r="BE77" s="7"/>
      <c r="BF77" s="7" t="n">
        <f aca="false">BF76*(1+AY77)*(1+BA77)*(1-BE77)</f>
        <v>130.841386404395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0.0144442761442334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154912866.402788</v>
      </c>
      <c r="E78" s="6"/>
      <c r="F78" s="8" t="n">
        <f aca="false">'Central pensions'!I78</f>
        <v>28157247.2071636</v>
      </c>
      <c r="G78" s="6" t="n">
        <f aca="false">'Central pensions'!K78</f>
        <v>3249188.70687056</v>
      </c>
      <c r="H78" s="6" t="n">
        <f aca="false">'Central pensions'!V78</f>
        <v>17876077.599547</v>
      </c>
      <c r="I78" s="8" t="n">
        <f aca="false">'Central pensions'!M78</f>
        <v>100490.372377439</v>
      </c>
      <c r="J78" s="6" t="n">
        <f aca="false">'Central pensions'!W78</f>
        <v>552868.37936743</v>
      </c>
      <c r="K78" s="6"/>
      <c r="L78" s="8" t="n">
        <f aca="false">'Central pensions'!N78</f>
        <v>5295405.31144909</v>
      </c>
      <c r="M78" s="8"/>
      <c r="N78" s="8" t="n">
        <f aca="false">'Central pensions'!L78</f>
        <v>1254225.17391636</v>
      </c>
      <c r="O78" s="6"/>
      <c r="P78" s="6" t="n">
        <f aca="false">'Central pensions'!X78</f>
        <v>34378260.1850421</v>
      </c>
      <c r="Q78" s="8"/>
      <c r="R78" s="8" t="n">
        <f aca="false">'Central SIPA income'!G73</f>
        <v>27038727.2188263</v>
      </c>
      <c r="S78" s="8"/>
      <c r="T78" s="6" t="n">
        <f aca="false">'Central SIPA income'!J73</f>
        <v>103384917.013636</v>
      </c>
      <c r="U78" s="6"/>
      <c r="V78" s="8" t="n">
        <f aca="false">'Central SIPA income'!F73</f>
        <v>124147.633771</v>
      </c>
      <c r="W78" s="8"/>
      <c r="X78" s="8" t="n">
        <f aca="false">'Central SIPA income'!M73</f>
        <v>311823.063276755</v>
      </c>
      <c r="Y78" s="6"/>
      <c r="Z78" s="6" t="n">
        <f aca="false">R78+V78-N78-L78-F78</f>
        <v>-7544002.83993175</v>
      </c>
      <c r="AA78" s="6"/>
      <c r="AB78" s="6" t="n">
        <f aca="false">T78-P78-D78</f>
        <v>-85906209.5741941</v>
      </c>
      <c r="AC78" s="50"/>
      <c r="AD78" s="6"/>
      <c r="AE78" s="6"/>
      <c r="AF78" s="6"/>
      <c r="AG78" s="6" t="n">
        <f aca="false">BF78/100*$AG$53</f>
        <v>7200545174.66187</v>
      </c>
      <c r="AH78" s="61" t="n">
        <f aca="false">(AG78-AG77)/AG77</f>
        <v>0.00742561267569973</v>
      </c>
      <c r="AI78" s="61"/>
      <c r="AJ78" s="61" t="n">
        <f aca="false">AB78/AG78</f>
        <v>-0.0119305146333212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0.00595061088532253</v>
      </c>
      <c r="AV78" s="5"/>
      <c r="AW78" s="65" t="n">
        <f aca="false">workers_and_wage_central!C66</f>
        <v>13020737</v>
      </c>
      <c r="AX78" s="5"/>
      <c r="AY78" s="61" t="n">
        <f aca="false">(AW78-AW77)/AW77</f>
        <v>0.00175759269272279</v>
      </c>
      <c r="AZ78" s="66" t="n">
        <f aca="false">workers_and_wage_central!B66</f>
        <v>7500.15928968769</v>
      </c>
      <c r="BA78" s="61" t="n">
        <f aca="false">(AZ78-AZ77)/AZ77</f>
        <v>0.00565807539101486</v>
      </c>
      <c r="BB78" s="5"/>
      <c r="BC78" s="5"/>
      <c r="BD78" s="5"/>
      <c r="BE78" s="5"/>
      <c r="BF78" s="5" t="n">
        <f aca="false">BF77*(1+AY78)*(1+BA78)*(1-BE78)</f>
        <v>131.812963861786</v>
      </c>
      <c r="BG78" s="5"/>
      <c r="BH78" s="5" t="n">
        <f aca="false">BH77+1</f>
        <v>47</v>
      </c>
      <c r="BI78" s="61" t="n">
        <f aca="false">T85/AG85</f>
        <v>0.0166447662146777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158161015.555426</v>
      </c>
      <c r="E79" s="9"/>
      <c r="F79" s="67" t="n">
        <f aca="false">'Central pensions'!I79</f>
        <v>28747636.7647281</v>
      </c>
      <c r="G79" s="9" t="n">
        <f aca="false">'Central pensions'!K79</f>
        <v>3352483.25533008</v>
      </c>
      <c r="H79" s="9" t="n">
        <f aca="false">'Central pensions'!V79</f>
        <v>18444373.7283523</v>
      </c>
      <c r="I79" s="67" t="n">
        <f aca="false">'Central pensions'!M79</f>
        <v>103685.04913392</v>
      </c>
      <c r="J79" s="9" t="n">
        <f aca="false">'Central pensions'!W79</f>
        <v>570444.548299557</v>
      </c>
      <c r="K79" s="9"/>
      <c r="L79" s="67" t="n">
        <f aca="false">'Central pensions'!N79</f>
        <v>4452326.53700741</v>
      </c>
      <c r="M79" s="67"/>
      <c r="N79" s="67" t="n">
        <f aca="false">'Central pensions'!L79</f>
        <v>1282224.04956016</v>
      </c>
      <c r="O79" s="9"/>
      <c r="P79" s="9" t="n">
        <f aca="false">'Central pensions'!X79</f>
        <v>30157561.9694246</v>
      </c>
      <c r="Q79" s="67"/>
      <c r="R79" s="67" t="n">
        <f aca="false">'Central SIPA income'!G74</f>
        <v>31215932.2783889</v>
      </c>
      <c r="S79" s="67"/>
      <c r="T79" s="9" t="n">
        <f aca="false">'Central SIPA income'!J74</f>
        <v>119356822.604338</v>
      </c>
      <c r="U79" s="9"/>
      <c r="V79" s="67" t="n">
        <f aca="false">'Central SIPA income'!F74</f>
        <v>125233.745738</v>
      </c>
      <c r="W79" s="67"/>
      <c r="X79" s="67" t="n">
        <f aca="false">'Central SIPA income'!M74</f>
        <v>314551.06340309</v>
      </c>
      <c r="Y79" s="9"/>
      <c r="Z79" s="9" t="n">
        <f aca="false">R79+V79-N79-L79-F79</f>
        <v>-3141021.32716877</v>
      </c>
      <c r="AA79" s="9"/>
      <c r="AB79" s="9" t="n">
        <f aca="false">T79-P79-D79</f>
        <v>-68961754.9205126</v>
      </c>
      <c r="AC79" s="50"/>
      <c r="AD79" s="9"/>
      <c r="AE79" s="9"/>
      <c r="AF79" s="9"/>
      <c r="AG79" s="9" t="n">
        <f aca="false">BF79/100*$AG$53</f>
        <v>7235308757.38701</v>
      </c>
      <c r="AH79" s="40" t="n">
        <f aca="false">(AG79-AG78)/AG78</f>
        <v>0.00482790981542254</v>
      </c>
      <c r="AI79" s="40"/>
      <c r="AJ79" s="40" t="n">
        <f aca="false">AB79/AG79</f>
        <v>-0.00953128017516943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13020670</v>
      </c>
      <c r="AX79" s="7"/>
      <c r="AY79" s="40" t="n">
        <f aca="false">(AW79-AW78)/AW78</f>
        <v>-5.14563806948869E-006</v>
      </c>
      <c r="AZ79" s="39" t="n">
        <f aca="false">workers_and_wage_central!B67</f>
        <v>7536.40816196835</v>
      </c>
      <c r="BA79" s="40" t="n">
        <f aca="false">(AZ79-AZ78)/AZ78</f>
        <v>0.004833080322774</v>
      </c>
      <c r="BB79" s="7"/>
      <c r="BC79" s="7"/>
      <c r="BD79" s="7"/>
      <c r="BE79" s="7"/>
      <c r="BF79" s="7" t="n">
        <f aca="false">BF78*(1+AY79)*(1+BA79)*(1-BE79)</f>
        <v>132.449344963814</v>
      </c>
      <c r="BG79" s="7"/>
      <c r="BH79" s="7" t="n">
        <f aca="false">BH78+1</f>
        <v>48</v>
      </c>
      <c r="BI79" s="40" t="n">
        <f aca="false">T86/AG86</f>
        <v>0.0145209647543091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156310486.47641</v>
      </c>
      <c r="E80" s="9"/>
      <c r="F80" s="67" t="n">
        <f aca="false">'Central pensions'!I80</f>
        <v>28411281.1994879</v>
      </c>
      <c r="G80" s="9" t="n">
        <f aca="false">'Central pensions'!K80</f>
        <v>3339496.65383112</v>
      </c>
      <c r="H80" s="9" t="n">
        <f aca="false">'Central pensions'!V80</f>
        <v>18372925.278572</v>
      </c>
      <c r="I80" s="67" t="n">
        <f aca="false">'Central pensions'!M80</f>
        <v>103283.401664881</v>
      </c>
      <c r="J80" s="9" t="n">
        <f aca="false">'Central pensions'!W80</f>
        <v>568234.802430063</v>
      </c>
      <c r="K80" s="9"/>
      <c r="L80" s="67" t="n">
        <f aca="false">'Central pensions'!N80</f>
        <v>4438768.90753622</v>
      </c>
      <c r="M80" s="67"/>
      <c r="N80" s="67" t="n">
        <f aca="false">'Central pensions'!L80</f>
        <v>1267920.37169161</v>
      </c>
      <c r="O80" s="9"/>
      <c r="P80" s="9" t="n">
        <f aca="false">'Central pensions'!X80</f>
        <v>30008516.7502829</v>
      </c>
      <c r="Q80" s="67"/>
      <c r="R80" s="67" t="n">
        <f aca="false">'Central SIPA income'!G75</f>
        <v>27454684.5998673</v>
      </c>
      <c r="S80" s="67"/>
      <c r="T80" s="9" t="n">
        <f aca="false">'Central SIPA income'!J75</f>
        <v>104975366.11178</v>
      </c>
      <c r="U80" s="9"/>
      <c r="V80" s="67" t="n">
        <f aca="false">'Central SIPA income'!F75</f>
        <v>129610.8846346</v>
      </c>
      <c r="W80" s="67"/>
      <c r="X80" s="67" t="n">
        <f aca="false">'Central SIPA income'!M75</f>
        <v>325545.174347188</v>
      </c>
      <c r="Y80" s="9"/>
      <c r="Z80" s="9" t="n">
        <f aca="false">R80+V80-N80-L80-F80</f>
        <v>-6533674.99421383</v>
      </c>
      <c r="AA80" s="9"/>
      <c r="AB80" s="9" t="n">
        <f aca="false">T80-P80-D80</f>
        <v>-81343637.1149129</v>
      </c>
      <c r="AC80" s="50"/>
      <c r="AD80" s="9"/>
      <c r="AE80" s="9"/>
      <c r="AF80" s="9"/>
      <c r="AG80" s="9" t="n">
        <f aca="false">BF80/100*$AG$53</f>
        <v>7305996403.41679</v>
      </c>
      <c r="AH80" s="40" t="n">
        <f aca="false">(AG80-AG79)/AG79</f>
        <v>0.00976981748810718</v>
      </c>
      <c r="AI80" s="40"/>
      <c r="AJ80" s="40" t="n">
        <f aca="false">AB80/AG80</f>
        <v>-0.0111338183901748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13080965</v>
      </c>
      <c r="AY80" s="40" t="n">
        <f aca="false">(AW80-AW79)/AW79</f>
        <v>0.00463071408767752</v>
      </c>
      <c r="AZ80" s="39" t="n">
        <f aca="false">workers_and_wage_central!B68</f>
        <v>7574.96002014777</v>
      </c>
      <c r="BA80" s="40" t="n">
        <f aca="false">(AZ80-AZ79)/AZ79</f>
        <v>0.0051154153743911</v>
      </c>
      <c r="BB80" s="7"/>
      <c r="BC80" s="7"/>
      <c r="BD80" s="7"/>
      <c r="BE80" s="7"/>
      <c r="BF80" s="7" t="n">
        <f aca="false">BF79*(1+AY80)*(1+BA80)*(1-BE80)</f>
        <v>133.74335089053</v>
      </c>
      <c r="BG80" s="7"/>
      <c r="BH80" s="0" t="n">
        <f aca="false">BH79+1</f>
        <v>49</v>
      </c>
      <c r="BI80" s="40" t="n">
        <f aca="false">T87/AG87</f>
        <v>0.0167018673843776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159204456.366941</v>
      </c>
      <c r="E81" s="9"/>
      <c r="F81" s="67" t="n">
        <f aca="false">'Central pensions'!I81</f>
        <v>28937294.4836646</v>
      </c>
      <c r="G81" s="9" t="n">
        <f aca="false">'Central pensions'!K81</f>
        <v>3535175.01750816</v>
      </c>
      <c r="H81" s="9" t="n">
        <f aca="false">'Central pensions'!V81</f>
        <v>19449489.9010719</v>
      </c>
      <c r="I81" s="67" t="n">
        <f aca="false">'Central pensions'!M81</f>
        <v>109335.30981984</v>
      </c>
      <c r="J81" s="9" t="n">
        <f aca="false">'Central pensions'!W81</f>
        <v>601530.615497068</v>
      </c>
      <c r="K81" s="9"/>
      <c r="L81" s="67" t="n">
        <f aca="false">'Central pensions'!N81</f>
        <v>4605027.81221251</v>
      </c>
      <c r="M81" s="67"/>
      <c r="N81" s="67" t="n">
        <f aca="false">'Central pensions'!L81</f>
        <v>1292274.11621328</v>
      </c>
      <c r="O81" s="9"/>
      <c r="P81" s="9" t="n">
        <f aca="false">'Central pensions'!X81</f>
        <v>31005222.1138516</v>
      </c>
      <c r="Q81" s="67"/>
      <c r="R81" s="67" t="n">
        <f aca="false">'Central SIPA income'!G76</f>
        <v>31650866.7754625</v>
      </c>
      <c r="S81" s="67"/>
      <c r="T81" s="9" t="n">
        <f aca="false">'Central SIPA income'!J76</f>
        <v>121019832.350411</v>
      </c>
      <c r="U81" s="9"/>
      <c r="V81" s="67" t="n">
        <f aca="false">'Central SIPA income'!F76</f>
        <v>130173.47093283</v>
      </c>
      <c r="W81" s="67"/>
      <c r="X81" s="67" t="n">
        <f aca="false">'Central SIPA income'!M76</f>
        <v>326958.228930211</v>
      </c>
      <c r="Y81" s="9"/>
      <c r="Z81" s="9" t="n">
        <f aca="false">R81+V81-N81-L81-F81</f>
        <v>-3053556.16569506</v>
      </c>
      <c r="AA81" s="9"/>
      <c r="AB81" s="9" t="n">
        <f aca="false">T81-P81-D81</f>
        <v>-69189846.1303816</v>
      </c>
      <c r="AC81" s="50"/>
      <c r="AD81" s="9"/>
      <c r="AE81" s="9"/>
      <c r="AF81" s="9"/>
      <c r="AG81" s="9" t="n">
        <f aca="false">BF81/100*$AG$53</f>
        <v>7318994527.64251</v>
      </c>
      <c r="AH81" s="40" t="n">
        <f aca="false">(AG81-AG80)/AG80</f>
        <v>0.00177910356206069</v>
      </c>
      <c r="AI81" s="40" t="n">
        <f aca="false">(AG81-AG77)/AG77</f>
        <v>0.0239978178494787</v>
      </c>
      <c r="AJ81" s="40" t="n">
        <f aca="false">AB81/AG81</f>
        <v>-0.00945346329595741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13081935</v>
      </c>
      <c r="AY81" s="40" t="n">
        <f aca="false">(AW81-AW80)/AW80</f>
        <v>7.41535505981401E-005</v>
      </c>
      <c r="AZ81" s="39" t="n">
        <f aca="false">workers_and_wage_central!B69</f>
        <v>7587.87399070418</v>
      </c>
      <c r="BA81" s="40" t="n">
        <f aca="false">(AZ81-AZ80)/AZ80</f>
        <v>0.00170482359274001</v>
      </c>
      <c r="BB81" s="7"/>
      <c r="BC81" s="7"/>
      <c r="BD81" s="7"/>
      <c r="BE81" s="7"/>
      <c r="BF81" s="7" t="n">
        <f aca="false">BF80*(1+AY81)*(1+BA81)*(1-BE81)</f>
        <v>133.981294162501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0.014577763078306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157666516.573133</v>
      </c>
      <c r="E82" s="6"/>
      <c r="F82" s="8" t="n">
        <f aca="false">'Central pensions'!I82</f>
        <v>28657755.7212006</v>
      </c>
      <c r="G82" s="6" t="n">
        <f aca="false">'Central pensions'!K82</f>
        <v>3576932.0366208</v>
      </c>
      <c r="H82" s="6" t="n">
        <f aca="false">'Central pensions'!V82</f>
        <v>19679224.6999172</v>
      </c>
      <c r="I82" s="8" t="n">
        <f aca="false">'Central pensions'!M82</f>
        <v>110626.7640192</v>
      </c>
      <c r="J82" s="6" t="n">
        <f aca="false">'Central pensions'!W82</f>
        <v>608635.815461357</v>
      </c>
      <c r="K82" s="6"/>
      <c r="L82" s="8" t="n">
        <f aca="false">'Central pensions'!N82</f>
        <v>5465378.58567895</v>
      </c>
      <c r="M82" s="8"/>
      <c r="N82" s="8" t="n">
        <f aca="false">'Central pensions'!L82</f>
        <v>1281136.29462688</v>
      </c>
      <c r="O82" s="6"/>
      <c r="P82" s="6" t="n">
        <f aca="false">'Central pensions'!X82</f>
        <v>35408309.3591248</v>
      </c>
      <c r="Q82" s="8"/>
      <c r="R82" s="8" t="n">
        <f aca="false">'Central SIPA income'!G77</f>
        <v>27781858.8353845</v>
      </c>
      <c r="S82" s="8"/>
      <c r="T82" s="6" t="n">
        <f aca="false">'Central SIPA income'!J77</f>
        <v>106226345.158027</v>
      </c>
      <c r="U82" s="6"/>
      <c r="V82" s="8" t="n">
        <f aca="false">'Central SIPA income'!F77</f>
        <v>128635.57848125</v>
      </c>
      <c r="W82" s="8"/>
      <c r="X82" s="8" t="n">
        <f aca="false">'Central SIPA income'!M77</f>
        <v>323095.486478539</v>
      </c>
      <c r="Y82" s="6"/>
      <c r="Z82" s="6" t="n">
        <f aca="false">R82+V82-N82-L82-F82</f>
        <v>-7493776.18764068</v>
      </c>
      <c r="AA82" s="6"/>
      <c r="AB82" s="6" t="n">
        <f aca="false">T82-P82-D82</f>
        <v>-86848480.7742308</v>
      </c>
      <c r="AC82" s="50"/>
      <c r="AD82" s="6"/>
      <c r="AE82" s="6"/>
      <c r="AF82" s="6"/>
      <c r="AG82" s="6" t="n">
        <f aca="false">BF82/100*$AG$53</f>
        <v>7371352715.38291</v>
      </c>
      <c r="AH82" s="61" t="n">
        <f aca="false">(AG82-AG81)/AG81</f>
        <v>0.00715374052305274</v>
      </c>
      <c r="AI82" s="61"/>
      <c r="AJ82" s="61" t="n">
        <f aca="false">AB82/AG82</f>
        <v>-0.0117818918898008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0.00716518769569681</v>
      </c>
      <c r="AV82" s="5"/>
      <c r="AW82" s="65" t="n">
        <f aca="false">workers_and_wage_central!C70</f>
        <v>13164247</v>
      </c>
      <c r="AX82" s="5"/>
      <c r="AY82" s="61" t="n">
        <f aca="false">(AW82-AW81)/AW81</f>
        <v>0.00629203554367148</v>
      </c>
      <c r="AZ82" s="66" t="n">
        <f aca="false">workers_and_wage_central!B70</f>
        <v>7594.37161621423</v>
      </c>
      <c r="BA82" s="61" t="n">
        <f aca="false">(AZ82-AZ81)/AZ81</f>
        <v>0.00085631700236591</v>
      </c>
      <c r="BB82" s="5"/>
      <c r="BC82" s="5"/>
      <c r="BD82" s="5"/>
      <c r="BE82" s="5"/>
      <c r="BF82" s="5" t="n">
        <f aca="false">BF81*(1+AY82)*(1+BA82)*(1-BE82)</f>
        <v>134.939761575883</v>
      </c>
      <c r="BG82" s="5"/>
      <c r="BH82" s="5" t="n">
        <f aca="false">BH81+1</f>
        <v>51</v>
      </c>
      <c r="BI82" s="61" t="n">
        <f aca="false">T89/AG89</f>
        <v>0.0167760614849653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160722642.666308</v>
      </c>
      <c r="E83" s="9"/>
      <c r="F83" s="67" t="n">
        <f aca="false">'Central pensions'!I83</f>
        <v>29213242.8146873</v>
      </c>
      <c r="G83" s="9" t="n">
        <f aca="false">'Central pensions'!K83</f>
        <v>3761281.31202328</v>
      </c>
      <c r="H83" s="9" t="n">
        <f aca="false">'Central pensions'!V83</f>
        <v>20693460.0213519</v>
      </c>
      <c r="I83" s="67" t="n">
        <f aca="false">'Central pensions'!M83</f>
        <v>116328.28800072</v>
      </c>
      <c r="J83" s="9" t="n">
        <f aca="false">'Central pensions'!W83</f>
        <v>640003.91818614</v>
      </c>
      <c r="K83" s="9"/>
      <c r="L83" s="67" t="n">
        <f aca="false">'Central pensions'!N83</f>
        <v>4649107.85432629</v>
      </c>
      <c r="M83" s="67"/>
      <c r="N83" s="67" t="n">
        <f aca="false">'Central pensions'!L83</f>
        <v>1307739.88093043</v>
      </c>
      <c r="O83" s="9"/>
      <c r="P83" s="9" t="n">
        <f aca="false">'Central pensions'!X83</f>
        <v>31319041.7362632</v>
      </c>
      <c r="Q83" s="67"/>
      <c r="R83" s="67" t="n">
        <f aca="false">'Central SIPA income'!G78</f>
        <v>32187914.2258009</v>
      </c>
      <c r="S83" s="67"/>
      <c r="T83" s="9" t="n">
        <f aca="false">'Central SIPA income'!J78</f>
        <v>123073279.823595</v>
      </c>
      <c r="U83" s="9"/>
      <c r="V83" s="67" t="n">
        <f aca="false">'Central SIPA income'!F78</f>
        <v>129263.84865636</v>
      </c>
      <c r="W83" s="67"/>
      <c r="X83" s="67" t="n">
        <f aca="false">'Central SIPA income'!M78</f>
        <v>324673.520023098</v>
      </c>
      <c r="Y83" s="9"/>
      <c r="Z83" s="9" t="n">
        <f aca="false">R83+V83-N83-L83-F83</f>
        <v>-2852912.47548676</v>
      </c>
      <c r="AA83" s="9"/>
      <c r="AB83" s="9" t="n">
        <f aca="false">T83-P83-D83</f>
        <v>-68968404.5789762</v>
      </c>
      <c r="AC83" s="50"/>
      <c r="AD83" s="9"/>
      <c r="AE83" s="9"/>
      <c r="AF83" s="9"/>
      <c r="AG83" s="9" t="n">
        <f aca="false">BF83/100*$AG$53</f>
        <v>7425105827.70782</v>
      </c>
      <c r="AH83" s="40" t="n">
        <f aca="false">(AG83-AG82)/AG82</f>
        <v>0.00729216392165531</v>
      </c>
      <c r="AI83" s="40"/>
      <c r="AJ83" s="40" t="n">
        <f aca="false">AB83/AG83</f>
        <v>-0.00928854162880898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13196651</v>
      </c>
      <c r="AX83" s="7"/>
      <c r="AY83" s="40" t="n">
        <f aca="false">(AW83-AW82)/AW82</f>
        <v>0.00246151564916702</v>
      </c>
      <c r="AZ83" s="39" t="n">
        <f aca="false">workers_and_wage_central!B71</f>
        <v>7630.96727355948</v>
      </c>
      <c r="BA83" s="40" t="n">
        <f aca="false">(AZ83-AZ82)/AZ82</f>
        <v>0.00481878675348432</v>
      </c>
      <c r="BB83" s="7"/>
      <c r="BC83" s="7"/>
      <c r="BD83" s="7"/>
      <c r="BE83" s="7"/>
      <c r="BF83" s="7" t="n">
        <f aca="false">BF82*(1+AY83)*(1+BA83)*(1-BE83)</f>
        <v>135.923764436843</v>
      </c>
      <c r="BG83" s="7"/>
      <c r="BH83" s="7" t="n">
        <f aca="false">BH82+1</f>
        <v>52</v>
      </c>
      <c r="BI83" s="40" t="n">
        <f aca="false">T90/AG90</f>
        <v>0.0145794585985992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159123303.954568</v>
      </c>
      <c r="E84" s="9"/>
      <c r="F84" s="67" t="n">
        <f aca="false">'Central pensions'!I84</f>
        <v>28922544.0720964</v>
      </c>
      <c r="G84" s="9" t="n">
        <f aca="false">'Central pensions'!K84</f>
        <v>3827487.5505352</v>
      </c>
      <c r="H84" s="9" t="n">
        <f aca="false">'Central pensions'!V84</f>
        <v>21057707.2116461</v>
      </c>
      <c r="I84" s="67" t="n">
        <f aca="false">'Central pensions'!M84</f>
        <v>118375.903624801</v>
      </c>
      <c r="J84" s="9" t="n">
        <f aca="false">'Central pensions'!W84</f>
        <v>651269.295205552</v>
      </c>
      <c r="K84" s="9"/>
      <c r="L84" s="67" t="n">
        <f aca="false">'Central pensions'!N84</f>
        <v>4508179.81321963</v>
      </c>
      <c r="M84" s="67"/>
      <c r="N84" s="67" t="n">
        <f aca="false">'Central pensions'!L84</f>
        <v>1295779.47472706</v>
      </c>
      <c r="O84" s="9"/>
      <c r="P84" s="9" t="n">
        <f aca="false">'Central pensions'!X84</f>
        <v>30521962.8349764</v>
      </c>
      <c r="Q84" s="67"/>
      <c r="R84" s="67" t="n">
        <f aca="false">'Central SIPA income'!G79</f>
        <v>28231724.0575043</v>
      </c>
      <c r="S84" s="67"/>
      <c r="T84" s="9" t="n">
        <f aca="false">'Central SIPA income'!J79</f>
        <v>107946443.825386</v>
      </c>
      <c r="U84" s="9"/>
      <c r="V84" s="67" t="n">
        <f aca="false">'Central SIPA income'!F79</f>
        <v>127658.82276726</v>
      </c>
      <c r="W84" s="67"/>
      <c r="X84" s="67" t="n">
        <f aca="false">'Central SIPA income'!M79</f>
        <v>320642.157731483</v>
      </c>
      <c r="Y84" s="9"/>
      <c r="Z84" s="9" t="n">
        <f aca="false">R84+V84-N84-L84-F84</f>
        <v>-6367120.47977153</v>
      </c>
      <c r="AA84" s="9"/>
      <c r="AB84" s="9" t="n">
        <f aca="false">T84-P84-D84</f>
        <v>-81698822.9641584</v>
      </c>
      <c r="AC84" s="50"/>
      <c r="AD84" s="9"/>
      <c r="AE84" s="9"/>
      <c r="AF84" s="9"/>
      <c r="AG84" s="9" t="n">
        <f aca="false">BF84/100*$AG$53</f>
        <v>7473302417.33724</v>
      </c>
      <c r="AH84" s="40" t="n">
        <f aca="false">(AG84-AG83)/AG83</f>
        <v>0.00649103066646807</v>
      </c>
      <c r="AI84" s="40"/>
      <c r="AJ84" s="40" t="n">
        <f aca="false">AB84/AG84</f>
        <v>-0.0109320911160541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13239643</v>
      </c>
      <c r="AY84" s="40" t="n">
        <f aca="false">(AW84-AW83)/AW83</f>
        <v>0.00325779623936406</v>
      </c>
      <c r="AZ84" s="39" t="n">
        <f aca="false">workers_and_wage_central!B72</f>
        <v>7655.55986201826</v>
      </c>
      <c r="BA84" s="40" t="n">
        <f aca="false">(AZ84-AZ83)/AZ83</f>
        <v>0.00322273541179902</v>
      </c>
      <c r="BB84" s="7"/>
      <c r="BC84" s="7"/>
      <c r="BD84" s="7"/>
      <c r="BE84" s="7"/>
      <c r="BF84" s="7" t="n">
        <f aca="false">BF83*(1+AY84)*(1+BA84)*(1-BE84)</f>
        <v>136.806049760104</v>
      </c>
      <c r="BG84" s="7"/>
      <c r="BH84" s="0" t="n">
        <f aca="false">BH83+1</f>
        <v>53</v>
      </c>
      <c r="BI84" s="40" t="n">
        <f aca="false">T91/AG91</f>
        <v>0.0167771388422529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161867624.067668</v>
      </c>
      <c r="E85" s="9"/>
      <c r="F85" s="67" t="n">
        <f aca="false">'Central pensions'!I85</f>
        <v>29421356.7377871</v>
      </c>
      <c r="G85" s="9" t="n">
        <f aca="false">'Central pensions'!K85</f>
        <v>3972256.1088432</v>
      </c>
      <c r="H85" s="9" t="n">
        <f aca="false">'Central pensions'!V85</f>
        <v>21854181.1058266</v>
      </c>
      <c r="I85" s="67" t="n">
        <f aca="false">'Central pensions'!M85</f>
        <v>122853.281716799</v>
      </c>
      <c r="J85" s="9" t="n">
        <f aca="false">'Central pensions'!W85</f>
        <v>675902.508427622</v>
      </c>
      <c r="K85" s="9"/>
      <c r="L85" s="67" t="n">
        <f aca="false">'Central pensions'!N85</f>
        <v>4553067.07231091</v>
      </c>
      <c r="M85" s="67"/>
      <c r="N85" s="67" t="n">
        <f aca="false">'Central pensions'!L85</f>
        <v>1318758.90788382</v>
      </c>
      <c r="O85" s="9"/>
      <c r="P85" s="9" t="n">
        <f aca="false">'Central pensions'!X85</f>
        <v>30881309.0969857</v>
      </c>
      <c r="Q85" s="67"/>
      <c r="R85" s="67" t="n">
        <f aca="false">'Central SIPA income'!G80</f>
        <v>32783916.8760669</v>
      </c>
      <c r="S85" s="67"/>
      <c r="T85" s="9" t="n">
        <f aca="false">'Central SIPA income'!J80</f>
        <v>125352147.61345</v>
      </c>
      <c r="U85" s="9"/>
      <c r="V85" s="67" t="n">
        <f aca="false">'Central SIPA income'!F80</f>
        <v>125144.59097806</v>
      </c>
      <c r="W85" s="67"/>
      <c r="X85" s="67" t="n">
        <f aca="false">'Central SIPA income'!M80</f>
        <v>314327.132350151</v>
      </c>
      <c r="Y85" s="9"/>
      <c r="Z85" s="9" t="n">
        <f aca="false">R85+V85-N85-L85-F85</f>
        <v>-2384121.25093687</v>
      </c>
      <c r="AA85" s="9"/>
      <c r="AB85" s="9" t="n">
        <f aca="false">T85-P85-D85</f>
        <v>-67396785.5512037</v>
      </c>
      <c r="AC85" s="50"/>
      <c r="AD85" s="9"/>
      <c r="AE85" s="9"/>
      <c r="AF85" s="9"/>
      <c r="AG85" s="9" t="n">
        <f aca="false">BF85/100*$AG$53</f>
        <v>7531024827.66696</v>
      </c>
      <c r="AH85" s="40" t="n">
        <f aca="false">(AG85-AG84)/AG84</f>
        <v>0.00772381567161112</v>
      </c>
      <c r="AI85" s="40" t="n">
        <f aca="false">(AG85-AG81)/AG81</f>
        <v>0.0289698672712009</v>
      </c>
      <c r="AJ85" s="40" t="n">
        <f aca="false">AB85/AG85</f>
        <v>-0.00894921834590241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13295775</v>
      </c>
      <c r="AY85" s="40" t="n">
        <f aca="false">(AW85-AW84)/AW84</f>
        <v>0.00423969135723675</v>
      </c>
      <c r="AZ85" s="39" t="n">
        <f aca="false">workers_and_wage_central!B73</f>
        <v>7682.12017673691</v>
      </c>
      <c r="BA85" s="40" t="n">
        <f aca="false">(AZ85-AZ84)/AZ84</f>
        <v>0.00346941506530759</v>
      </c>
      <c r="BB85" s="7"/>
      <c r="BC85" s="7"/>
      <c r="BD85" s="7"/>
      <c r="BE85" s="7"/>
      <c r="BF85" s="7" t="n">
        <f aca="false">BF84*(1+AY85)*(1+BA85)*(1-BE85)</f>
        <v>137.862714471213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0.0146158524737517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159828837.268928</v>
      </c>
      <c r="E86" s="6"/>
      <c r="F86" s="8" t="n">
        <f aca="false">'Central pensions'!I86</f>
        <v>29050783.1035379</v>
      </c>
      <c r="G86" s="6" t="n">
        <f aca="false">'Central pensions'!K86</f>
        <v>3971255.79760808</v>
      </c>
      <c r="H86" s="6" t="n">
        <f aca="false">'Central pensions'!V86</f>
        <v>21848677.6885505</v>
      </c>
      <c r="I86" s="8" t="n">
        <f aca="false">'Central pensions'!M86</f>
        <v>122822.34425592</v>
      </c>
      <c r="J86" s="6" t="n">
        <f aca="false">'Central pensions'!W86</f>
        <v>675732.299645891</v>
      </c>
      <c r="K86" s="6"/>
      <c r="L86" s="8" t="n">
        <f aca="false">'Central pensions'!N86</f>
        <v>5351668.56376185</v>
      </c>
      <c r="M86" s="8"/>
      <c r="N86" s="8" t="n">
        <f aca="false">'Central pensions'!L86</f>
        <v>1301593.04000612</v>
      </c>
      <c r="O86" s="6"/>
      <c r="P86" s="6" t="n">
        <f aca="false">'Central pensions'!X86</f>
        <v>34930814.4922031</v>
      </c>
      <c r="Q86" s="8"/>
      <c r="R86" s="8" t="n">
        <f aca="false">'Central SIPA income'!G81</f>
        <v>28734543.5029702</v>
      </c>
      <c r="S86" s="8"/>
      <c r="T86" s="6" t="n">
        <f aca="false">'Central SIPA income'!J81</f>
        <v>109869017.555341</v>
      </c>
      <c r="U86" s="6"/>
      <c r="V86" s="8" t="n">
        <f aca="false">'Central SIPA income'!F81</f>
        <v>125910.23859858</v>
      </c>
      <c r="W86" s="8"/>
      <c r="X86" s="8" t="n">
        <f aca="false">'Central SIPA income'!M81</f>
        <v>316250.218430563</v>
      </c>
      <c r="Y86" s="6"/>
      <c r="Z86" s="6" t="n">
        <f aca="false">R86+V86-N86-L86-F86</f>
        <v>-6843590.96573709</v>
      </c>
      <c r="AA86" s="6"/>
      <c r="AB86" s="6" t="n">
        <f aca="false">T86-P86-D86</f>
        <v>-84890634.2057901</v>
      </c>
      <c r="AC86" s="50"/>
      <c r="AD86" s="6"/>
      <c r="AE86" s="6"/>
      <c r="AF86" s="6"/>
      <c r="AG86" s="6" t="n">
        <f aca="false">BF86/100*$AG$53</f>
        <v>7566234021.93281</v>
      </c>
      <c r="AH86" s="61" t="n">
        <f aca="false">(AG86-AG85)/AG85</f>
        <v>0.0046752195181334</v>
      </c>
      <c r="AI86" s="61"/>
      <c r="AJ86" s="61" t="n">
        <f aca="false">AB86/AG86</f>
        <v>-0.0112196680620387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0.00390286220012442</v>
      </c>
      <c r="AV86" s="5"/>
      <c r="AW86" s="65" t="n">
        <f aca="false">workers_and_wage_central!C74</f>
        <v>13284060</v>
      </c>
      <c r="AX86" s="5"/>
      <c r="AY86" s="61" t="n">
        <f aca="false">(AW86-AW85)/AW85</f>
        <v>-0.000881106968191023</v>
      </c>
      <c r="AZ86" s="66" t="n">
        <f aca="false">workers_and_wage_central!B74</f>
        <v>7724.84218720716</v>
      </c>
      <c r="BA86" s="61" t="n">
        <f aca="false">(AZ86-AZ85)/AZ85</f>
        <v>0.00556122652176432</v>
      </c>
      <c r="BB86" s="5"/>
      <c r="BC86" s="5"/>
      <c r="BD86" s="5"/>
      <c r="BE86" s="5"/>
      <c r="BF86" s="5" t="n">
        <f aca="false">BF85*(1+AY86)*(1+BA86)*(1-BE86)</f>
        <v>138.507252924731</v>
      </c>
      <c r="BG86" s="5"/>
      <c r="BH86" s="5" t="n">
        <f aca="false">BH85+1</f>
        <v>55</v>
      </c>
      <c r="BI86" s="61" t="n">
        <f aca="false">T93/AG93</f>
        <v>0.0167667359661827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161940203.916502</v>
      </c>
      <c r="E87" s="9"/>
      <c r="F87" s="67" t="n">
        <f aca="false">'Central pensions'!I87</f>
        <v>29434548.9844567</v>
      </c>
      <c r="G87" s="9" t="n">
        <f aca="false">'Central pensions'!K87</f>
        <v>4129188.93700368</v>
      </c>
      <c r="H87" s="9" t="n">
        <f aca="false">'Central pensions'!V87</f>
        <v>22717579.2236955</v>
      </c>
      <c r="I87" s="67" t="n">
        <f aca="false">'Central pensions'!M87</f>
        <v>127706.87434032</v>
      </c>
      <c r="J87" s="9" t="n">
        <f aca="false">'Central pensions'!W87</f>
        <v>702605.543000895</v>
      </c>
      <c r="K87" s="9"/>
      <c r="L87" s="67" t="n">
        <f aca="false">'Central pensions'!N87</f>
        <v>4658112.08628926</v>
      </c>
      <c r="M87" s="67"/>
      <c r="N87" s="67" t="n">
        <f aca="false">'Central pensions'!L87</f>
        <v>1320351.66227823</v>
      </c>
      <c r="O87" s="9"/>
      <c r="P87" s="9" t="n">
        <f aca="false">'Central pensions'!X87</f>
        <v>31435151.0386219</v>
      </c>
      <c r="Q87" s="67"/>
      <c r="R87" s="67" t="n">
        <f aca="false">'Central SIPA income'!G82</f>
        <v>33154008.8151689</v>
      </c>
      <c r="S87" s="67"/>
      <c r="T87" s="9" t="n">
        <f aca="false">'Central SIPA income'!J82</f>
        <v>126767226.219104</v>
      </c>
      <c r="U87" s="9"/>
      <c r="V87" s="67" t="n">
        <f aca="false">'Central SIPA income'!F82</f>
        <v>126950.04231996</v>
      </c>
      <c r="W87" s="67"/>
      <c r="X87" s="67" t="n">
        <f aca="false">'Central SIPA income'!M82</f>
        <v>318861.905594938</v>
      </c>
      <c r="Y87" s="9"/>
      <c r="Z87" s="9" t="n">
        <f aca="false">R87+V87-N87-L87-F87</f>
        <v>-2132053.87553533</v>
      </c>
      <c r="AA87" s="9"/>
      <c r="AB87" s="9" t="n">
        <f aca="false">T87-P87-D87</f>
        <v>-66608128.7360199</v>
      </c>
      <c r="AC87" s="50"/>
      <c r="AD87" s="9"/>
      <c r="AE87" s="9"/>
      <c r="AF87" s="9"/>
      <c r="AG87" s="9" t="n">
        <f aca="false">BF87/100*$AG$53</f>
        <v>7590003159.62741</v>
      </c>
      <c r="AH87" s="40" t="n">
        <f aca="false">(AG87-AG86)/AG86</f>
        <v>0.00314147535295538</v>
      </c>
      <c r="AI87" s="40"/>
      <c r="AJ87" s="40" t="n">
        <f aca="false">AB87/AG87</f>
        <v>-0.00877577088377519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13292624</v>
      </c>
      <c r="AX87" s="7"/>
      <c r="AY87" s="40" t="n">
        <f aca="false">(AW87-AW86)/AW86</f>
        <v>0.000644682423897513</v>
      </c>
      <c r="AZ87" s="39" t="n">
        <f aca="false">workers_and_wage_central!B75</f>
        <v>7744.11709236569</v>
      </c>
      <c r="BA87" s="40" t="n">
        <f aca="false">(AZ87-AZ86)/AZ86</f>
        <v>0.00249518432757761</v>
      </c>
      <c r="BB87" s="7"/>
      <c r="BC87" s="7"/>
      <c r="BD87" s="7"/>
      <c r="BE87" s="7"/>
      <c r="BF87" s="7" t="n">
        <f aca="false">BF86*(1+AY87)*(1+BA87)*(1-BE87)</f>
        <v>138.942370046</v>
      </c>
      <c r="BG87" s="7"/>
      <c r="BH87" s="7" t="n">
        <f aca="false">BH86+1</f>
        <v>56</v>
      </c>
      <c r="BI87" s="40" t="n">
        <f aca="false">T94/AG94</f>
        <v>0.0146091211789516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159994438.716864</v>
      </c>
      <c r="E88" s="9"/>
      <c r="F88" s="67" t="n">
        <f aca="false">'Central pensions'!I88</f>
        <v>29080883.1269619</v>
      </c>
      <c r="G88" s="9" t="n">
        <f aca="false">'Central pensions'!K88</f>
        <v>4134729.78193752</v>
      </c>
      <c r="H88" s="9" t="n">
        <f aca="false">'Central pensions'!V88</f>
        <v>22748063.317708</v>
      </c>
      <c r="I88" s="67" t="n">
        <f aca="false">'Central pensions'!M88</f>
        <v>127878.24067848</v>
      </c>
      <c r="J88" s="9" t="n">
        <f aca="false">'Central pensions'!W88</f>
        <v>703548.350032204</v>
      </c>
      <c r="K88" s="9"/>
      <c r="L88" s="67" t="n">
        <f aca="false">'Central pensions'!N88</f>
        <v>4502420.12261092</v>
      </c>
      <c r="M88" s="67"/>
      <c r="N88" s="67" t="n">
        <f aca="false">'Central pensions'!L88</f>
        <v>1304928.55411226</v>
      </c>
      <c r="O88" s="9"/>
      <c r="P88" s="9" t="n">
        <f aca="false">'Central pensions'!X88</f>
        <v>30542411.3083899</v>
      </c>
      <c r="Q88" s="67"/>
      <c r="R88" s="67" t="n">
        <f aca="false">'Central SIPA income'!G83</f>
        <v>29099154.9533162</v>
      </c>
      <c r="S88" s="67"/>
      <c r="T88" s="9" t="n">
        <f aca="false">'Central SIPA income'!J83</f>
        <v>111263141.037233</v>
      </c>
      <c r="U88" s="9"/>
      <c r="V88" s="67" t="n">
        <f aca="false">'Central SIPA income'!F83</f>
        <v>125607.34391732</v>
      </c>
      <c r="W88" s="67"/>
      <c r="X88" s="67" t="n">
        <f aca="false">'Central SIPA income'!M83</f>
        <v>315489.434318198</v>
      </c>
      <c r="Y88" s="9"/>
      <c r="Z88" s="9" t="n">
        <f aca="false">R88+V88-N88-L88-F88</f>
        <v>-5663469.50645156</v>
      </c>
      <c r="AA88" s="9"/>
      <c r="AB88" s="9" t="n">
        <f aca="false">T88-P88-D88</f>
        <v>-79273708.9880209</v>
      </c>
      <c r="AC88" s="50"/>
      <c r="AD88" s="9"/>
      <c r="AE88" s="9"/>
      <c r="AF88" s="9"/>
      <c r="AG88" s="9" t="n">
        <f aca="false">BF88/100*$AG$53</f>
        <v>7632387797.74175</v>
      </c>
      <c r="AH88" s="40" t="n">
        <f aca="false">(AG88-AG87)/AG87</f>
        <v>0.00558427147168941</v>
      </c>
      <c r="AI88" s="40"/>
      <c r="AJ88" s="40" t="n">
        <f aca="false">AB88/AG88</f>
        <v>-0.0103864886178184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13333183</v>
      </c>
      <c r="AY88" s="40" t="n">
        <f aca="false">(AW88-AW87)/AW87</f>
        <v>0.00305124104917133</v>
      </c>
      <c r="AZ88" s="39" t="n">
        <f aca="false">workers_and_wage_central!B76</f>
        <v>7763.6735052265</v>
      </c>
      <c r="BA88" s="40" t="n">
        <f aca="false">(AZ88-AZ87)/AZ87</f>
        <v>0.0025253250470721</v>
      </c>
      <c r="BB88" s="7"/>
      <c r="BC88" s="7"/>
      <c r="BD88" s="7"/>
      <c r="BE88" s="7"/>
      <c r="BF88" s="7" t="n">
        <f aca="false">BF87*(1+AY88)*(1+BA88)*(1-BE88)</f>
        <v>139.718261959257</v>
      </c>
      <c r="BG88" s="7"/>
      <c r="BH88" s="0" t="n">
        <f aca="false">BH87+1</f>
        <v>57</v>
      </c>
      <c r="BI88" s="40" t="n">
        <f aca="false">T95/AG95</f>
        <v>0.016818261664279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162862070.077866</v>
      </c>
      <c r="E89" s="9"/>
      <c r="F89" s="67" t="n">
        <f aca="false">'Central pensions'!I89</f>
        <v>29602109.0716217</v>
      </c>
      <c r="G89" s="9" t="n">
        <f aca="false">'Central pensions'!K89</f>
        <v>4308755.71885</v>
      </c>
      <c r="H89" s="9" t="n">
        <f aca="false">'Central pensions'!V89</f>
        <v>23705502.676648</v>
      </c>
      <c r="I89" s="67" t="n">
        <f aca="false">'Central pensions'!M89</f>
        <v>133260.486149998</v>
      </c>
      <c r="J89" s="9" t="n">
        <f aca="false">'Central pensions'!W89</f>
        <v>733159.876597352</v>
      </c>
      <c r="K89" s="9"/>
      <c r="L89" s="67" t="n">
        <f aca="false">'Central pensions'!N89</f>
        <v>4636890.39583502</v>
      </c>
      <c r="M89" s="67"/>
      <c r="N89" s="67" t="n">
        <f aca="false">'Central pensions'!L89</f>
        <v>1329561.88037273</v>
      </c>
      <c r="O89" s="9"/>
      <c r="P89" s="9" t="n">
        <f aca="false">'Central pensions'!X89</f>
        <v>31375703.4884734</v>
      </c>
      <c r="Q89" s="67"/>
      <c r="R89" s="67" t="n">
        <f aca="false">'Central SIPA income'!G84</f>
        <v>33561274.0795892</v>
      </c>
      <c r="S89" s="67"/>
      <c r="T89" s="9" t="n">
        <f aca="false">'Central SIPA income'!J84</f>
        <v>128324440.255988</v>
      </c>
      <c r="U89" s="9"/>
      <c r="V89" s="67" t="n">
        <f aca="false">'Central SIPA income'!F84</f>
        <v>125685.0499123</v>
      </c>
      <c r="W89" s="67"/>
      <c r="X89" s="67" t="n">
        <f aca="false">'Central SIPA income'!M84</f>
        <v>315684.609374327</v>
      </c>
      <c r="Y89" s="9"/>
      <c r="Z89" s="9" t="n">
        <f aca="false">R89+V89-N89-L89-F89</f>
        <v>-1881602.21832794</v>
      </c>
      <c r="AA89" s="9"/>
      <c r="AB89" s="9" t="n">
        <f aca="false">T89-P89-D89</f>
        <v>-65913333.3103514</v>
      </c>
      <c r="AC89" s="50"/>
      <c r="AD89" s="9"/>
      <c r="AE89" s="9"/>
      <c r="AF89" s="9"/>
      <c r="AG89" s="9" t="n">
        <f aca="false">BF89/100*$AG$53</f>
        <v>7649259057.07917</v>
      </c>
      <c r="AH89" s="40" t="n">
        <f aca="false">(AG89-AG88)/AG88</f>
        <v>0.00221048245771949</v>
      </c>
      <c r="AI89" s="40" t="n">
        <f aca="false">(AG89-AG85)/AG85</f>
        <v>0.0156996201868635</v>
      </c>
      <c r="AJ89" s="40" t="n">
        <f aca="false">AB89/AG89</f>
        <v>-0.00861695659912976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13302128</v>
      </c>
      <c r="AY89" s="40" t="n">
        <f aca="false">(AW89-AW88)/AW88</f>
        <v>-0.00232915126118047</v>
      </c>
      <c r="AZ89" s="39" t="n">
        <f aca="false">workers_and_wage_central!B77</f>
        <v>7799.00002004991</v>
      </c>
      <c r="BA89" s="40" t="n">
        <f aca="false">(AZ89-AZ88)/AZ88</f>
        <v>0.004550231897262</v>
      </c>
      <c r="BB89" s="7"/>
      <c r="BC89" s="7"/>
      <c r="BD89" s="7"/>
      <c r="BE89" s="7"/>
      <c r="BF89" s="7" t="n">
        <f aca="false">BF88*(1+AY89)*(1+BA89)*(1-BE89)</f>
        <v>140.027106726341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0.0146899907893577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160953767.208583</v>
      </c>
      <c r="E90" s="6"/>
      <c r="F90" s="8" t="n">
        <f aca="false">'Central pensions'!I90</f>
        <v>29255252.4361191</v>
      </c>
      <c r="G90" s="6" t="n">
        <f aca="false">'Central pensions'!K90</f>
        <v>4317540.2915544</v>
      </c>
      <c r="H90" s="6" t="n">
        <f aca="false">'Central pensions'!V90</f>
        <v>23753832.8037996</v>
      </c>
      <c r="I90" s="8" t="n">
        <f aca="false">'Central pensions'!M90</f>
        <v>133532.173965599</v>
      </c>
      <c r="J90" s="6" t="n">
        <f aca="false">'Central pensions'!W90</f>
        <v>734654.622797923</v>
      </c>
      <c r="K90" s="6"/>
      <c r="L90" s="8" t="n">
        <f aca="false">'Central pensions'!N90</f>
        <v>5427271.08444241</v>
      </c>
      <c r="M90" s="8"/>
      <c r="N90" s="8" t="n">
        <f aca="false">'Central pensions'!L90</f>
        <v>1314251.71395264</v>
      </c>
      <c r="O90" s="6"/>
      <c r="P90" s="6" t="n">
        <f aca="false">'Central pensions'!X90</f>
        <v>35392760.620555</v>
      </c>
      <c r="Q90" s="8"/>
      <c r="R90" s="8" t="n">
        <f aca="false">'Central SIPA income'!G85</f>
        <v>29332023.878612</v>
      </c>
      <c r="S90" s="8"/>
      <c r="T90" s="6" t="n">
        <f aca="false">'Central SIPA income'!J85</f>
        <v>112153535.556247</v>
      </c>
      <c r="U90" s="6"/>
      <c r="V90" s="8" t="n">
        <f aca="false">'Central SIPA income'!F85</f>
        <v>125781.55593356</v>
      </c>
      <c r="W90" s="8"/>
      <c r="X90" s="8" t="n">
        <f aca="false">'Central SIPA income'!M85</f>
        <v>315927.004676275</v>
      </c>
      <c r="Y90" s="6"/>
      <c r="Z90" s="6" t="n">
        <f aca="false">R90+V90-N90-L90-F90</f>
        <v>-6538969.79996859</v>
      </c>
      <c r="AA90" s="6"/>
      <c r="AB90" s="6" t="n">
        <f aca="false">T90-P90-D90</f>
        <v>-84192992.272891</v>
      </c>
      <c r="AC90" s="50"/>
      <c r="AD90" s="6"/>
      <c r="AE90" s="6"/>
      <c r="AF90" s="6"/>
      <c r="AG90" s="6" t="n">
        <f aca="false">BF90/100*$AG$53</f>
        <v>7692572038.78771</v>
      </c>
      <c r="AH90" s="61" t="n">
        <f aca="false">(AG90-AG89)/AG89</f>
        <v>0.00566237610536319</v>
      </c>
      <c r="AI90" s="61"/>
      <c r="AJ90" s="61" t="n">
        <f aca="false">AB90/AG90</f>
        <v>-0.0109447128799536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0.00546192728456946</v>
      </c>
      <c r="AV90" s="5"/>
      <c r="AW90" s="65" t="n">
        <f aca="false">workers_and_wage_central!C78</f>
        <v>13379884</v>
      </c>
      <c r="AX90" s="5"/>
      <c r="AY90" s="61" t="n">
        <f aca="false">(AW90-AW89)/AW89</f>
        <v>0.00584538052858911</v>
      </c>
      <c r="AZ90" s="66" t="n">
        <f aca="false">workers_and_wage_central!B78</f>
        <v>7797.58106289403</v>
      </c>
      <c r="BA90" s="61" t="n">
        <f aca="false">(AZ90-AZ89)/AZ89</f>
        <v>-0.00018194090937711</v>
      </c>
      <c r="BB90" s="5"/>
      <c r="BC90" s="5"/>
      <c r="BD90" s="5"/>
      <c r="BE90" s="5"/>
      <c r="BF90" s="5" t="n">
        <f aca="false">BF89*(1+AY90)*(1+BA90)*(1-BE90)</f>
        <v>140.819992869571</v>
      </c>
      <c r="BG90" s="5"/>
      <c r="BH90" s="5" t="n">
        <f aca="false">BH89+1</f>
        <v>59</v>
      </c>
      <c r="BI90" s="61" t="n">
        <f aca="false">T97/AG97</f>
        <v>0.016874237560252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164176203.570718</v>
      </c>
      <c r="E91" s="9"/>
      <c r="F91" s="67" t="n">
        <f aca="false">'Central pensions'!I91</f>
        <v>29840968.3896414</v>
      </c>
      <c r="G91" s="9" t="n">
        <f aca="false">'Central pensions'!K91</f>
        <v>4464820.42425584</v>
      </c>
      <c r="H91" s="9" t="n">
        <f aca="false">'Central pensions'!V91</f>
        <v>24564124.6392585</v>
      </c>
      <c r="I91" s="67" t="n">
        <f aca="false">'Central pensions'!M91</f>
        <v>138087.229616161</v>
      </c>
      <c r="J91" s="9" t="n">
        <f aca="false">'Central pensions'!W91</f>
        <v>759715.195028618</v>
      </c>
      <c r="K91" s="9"/>
      <c r="L91" s="67" t="n">
        <f aca="false">'Central pensions'!N91</f>
        <v>4669239.68108008</v>
      </c>
      <c r="M91" s="67"/>
      <c r="N91" s="67" t="n">
        <f aca="false">'Central pensions'!L91</f>
        <v>1340336.46259161</v>
      </c>
      <c r="O91" s="9"/>
      <c r="P91" s="9" t="n">
        <f aca="false">'Central pensions'!X91</f>
        <v>31602842.6557447</v>
      </c>
      <c r="Q91" s="67"/>
      <c r="R91" s="67" t="n">
        <f aca="false">'Central SIPA income'!G86</f>
        <v>33985701.3140066</v>
      </c>
      <c r="S91" s="67"/>
      <c r="T91" s="9" t="n">
        <f aca="false">'Central SIPA income'!J86</f>
        <v>129947274.572613</v>
      </c>
      <c r="U91" s="9"/>
      <c r="V91" s="67" t="n">
        <f aca="false">'Central SIPA income'!F86</f>
        <v>126304.08596746</v>
      </c>
      <c r="W91" s="67"/>
      <c r="X91" s="67" t="n">
        <f aca="false">'Central SIPA income'!M86</f>
        <v>317239.449471842</v>
      </c>
      <c r="Y91" s="9"/>
      <c r="Z91" s="9" t="n">
        <f aca="false">R91+V91-N91-L91-F91</f>
        <v>-1738539.13333904</v>
      </c>
      <c r="AA91" s="9"/>
      <c r="AB91" s="9" t="n">
        <f aca="false">T91-P91-D91</f>
        <v>-65831771.6538497</v>
      </c>
      <c r="AC91" s="50"/>
      <c r="AD91" s="9"/>
      <c r="AE91" s="9"/>
      <c r="AF91" s="9"/>
      <c r="AG91" s="9" t="n">
        <f aca="false">BF91/100*$AG$53</f>
        <v>7745496761.66136</v>
      </c>
      <c r="AH91" s="40" t="n">
        <f aca="false">(AG91-AG90)/AG90</f>
        <v>0.00687997754285471</v>
      </c>
      <c r="AI91" s="40"/>
      <c r="AJ91" s="40" t="n">
        <f aca="false">AB91/AG91</f>
        <v>-0.00849936081307317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13434545</v>
      </c>
      <c r="AX91" s="7"/>
      <c r="AY91" s="40" t="n">
        <f aca="false">(AW91-AW90)/AW90</f>
        <v>0.00408531195038761</v>
      </c>
      <c r="AZ91" s="39" t="n">
        <f aca="false">workers_and_wage_central!B79</f>
        <v>7819.28403100001</v>
      </c>
      <c r="BA91" s="40" t="n">
        <f aca="false">(AZ91-AZ90)/AZ90</f>
        <v>0.00278329496428798</v>
      </c>
      <c r="BB91" s="7"/>
      <c r="BC91" s="7"/>
      <c r="BD91" s="7"/>
      <c r="BE91" s="7"/>
      <c r="BF91" s="7" t="n">
        <f aca="false">BF90*(1+AY91)*(1+BA91)*(1-BE91)</f>
        <v>141.788831258099</v>
      </c>
      <c r="BG91" s="7"/>
      <c r="BH91" s="7" t="n">
        <f aca="false">BH90+1</f>
        <v>60</v>
      </c>
      <c r="BI91" s="40" t="n">
        <f aca="false">T98/AG98</f>
        <v>0.0146954858356131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162606216.59179</v>
      </c>
      <c r="E92" s="9"/>
      <c r="F92" s="67" t="n">
        <f aca="false">'Central pensions'!I92</f>
        <v>29555604.6719322</v>
      </c>
      <c r="G92" s="9" t="n">
        <f aca="false">'Central pensions'!K92</f>
        <v>4456563.39462624</v>
      </c>
      <c r="H92" s="9" t="n">
        <f aca="false">'Central pensions'!V92</f>
        <v>24518696.8984541</v>
      </c>
      <c r="I92" s="67" t="n">
        <f aca="false">'Central pensions'!M92</f>
        <v>137831.85756576</v>
      </c>
      <c r="J92" s="9" t="n">
        <f aca="false">'Central pensions'!W92</f>
        <v>758310.213354248</v>
      </c>
      <c r="K92" s="9"/>
      <c r="L92" s="67" t="n">
        <f aca="false">'Central pensions'!N92</f>
        <v>4521903.93809688</v>
      </c>
      <c r="M92" s="67"/>
      <c r="N92" s="67" t="n">
        <f aca="false">'Central pensions'!L92</f>
        <v>1328746.25765915</v>
      </c>
      <c r="O92" s="9"/>
      <c r="P92" s="9" t="n">
        <f aca="false">'Central pensions'!X92</f>
        <v>30774550.8971251</v>
      </c>
      <c r="Q92" s="67"/>
      <c r="R92" s="67" t="n">
        <f aca="false">'Central SIPA income'!G87</f>
        <v>29711808.9145401</v>
      </c>
      <c r="S92" s="67"/>
      <c r="T92" s="9" t="n">
        <f aca="false">'Central SIPA income'!J87</f>
        <v>113605676.557733</v>
      </c>
      <c r="U92" s="9"/>
      <c r="V92" s="67" t="n">
        <f aca="false">'Central SIPA income'!F87</f>
        <v>122163.31058235</v>
      </c>
      <c r="W92" s="67"/>
      <c r="X92" s="67" t="n">
        <f aca="false">'Central SIPA income'!M87</f>
        <v>306839.015523116</v>
      </c>
      <c r="Y92" s="9"/>
      <c r="Z92" s="9" t="n">
        <f aca="false">R92+V92-N92-L92-F92</f>
        <v>-5572282.64256578</v>
      </c>
      <c r="AA92" s="9"/>
      <c r="AB92" s="9" t="n">
        <f aca="false">T92-P92-D92</f>
        <v>-79775090.9311821</v>
      </c>
      <c r="AC92" s="50"/>
      <c r="AD92" s="9"/>
      <c r="AE92" s="9"/>
      <c r="AF92" s="9"/>
      <c r="AG92" s="9" t="n">
        <f aca="false">BF92/100*$AG$53</f>
        <v>7772771158.01183</v>
      </c>
      <c r="AH92" s="40" t="n">
        <f aca="false">(AG92-AG91)/AG91</f>
        <v>0.00352132305902861</v>
      </c>
      <c r="AI92" s="40"/>
      <c r="AJ92" s="40" t="n">
        <f aca="false">AB92/AG92</f>
        <v>-0.0102634040433512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13432551</v>
      </c>
      <c r="AY92" s="40" t="n">
        <f aca="false">(AW92-AW91)/AW91</f>
        <v>-0.000148423337001737</v>
      </c>
      <c r="AZ92" s="39" t="n">
        <f aca="false">workers_and_wage_central!B80</f>
        <v>7847.98308000093</v>
      </c>
      <c r="BA92" s="40" t="n">
        <f aca="false">(AZ92-AZ91)/AZ91</f>
        <v>0.00367029115289088</v>
      </c>
      <c r="BB92" s="7"/>
      <c r="BC92" s="7"/>
      <c r="BD92" s="7"/>
      <c r="BE92" s="7"/>
      <c r="BF92" s="7" t="n">
        <f aca="false">BF91*(1+AY92)*(1+BA92)*(1-BE92)</f>
        <v>142.288115539121</v>
      </c>
      <c r="BG92" s="7"/>
      <c r="BH92" s="0" t="n">
        <f aca="false">BH91+1</f>
        <v>61</v>
      </c>
      <c r="BI92" s="40" t="n">
        <f aca="false">T99/AG99</f>
        <v>0.0169453822575918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165646491.510137</v>
      </c>
      <c r="E93" s="9"/>
      <c r="F93" s="67" t="n">
        <f aca="false">'Central pensions'!I93</f>
        <v>30108210.62676</v>
      </c>
      <c r="G93" s="9" t="n">
        <f aca="false">'Central pensions'!K93</f>
        <v>4596004.62330624</v>
      </c>
      <c r="H93" s="9" t="n">
        <f aca="false">'Central pensions'!V93</f>
        <v>25285861.3968376</v>
      </c>
      <c r="I93" s="67" t="n">
        <f aca="false">'Central pensions'!M93</f>
        <v>142144.47288576</v>
      </c>
      <c r="J93" s="9" t="n">
        <f aca="false">'Central pensions'!W93</f>
        <v>782036.950417656</v>
      </c>
      <c r="K93" s="9"/>
      <c r="L93" s="67" t="n">
        <f aca="false">'Central pensions'!N93</f>
        <v>4595919.67174722</v>
      </c>
      <c r="M93" s="67"/>
      <c r="N93" s="67" t="n">
        <f aca="false">'Central pensions'!L93</f>
        <v>1353137.66088679</v>
      </c>
      <c r="O93" s="9"/>
      <c r="P93" s="9" t="n">
        <f aca="false">'Central pensions'!X93</f>
        <v>31292813.1948237</v>
      </c>
      <c r="Q93" s="67"/>
      <c r="R93" s="67" t="n">
        <f aca="false">'Central SIPA income'!G88</f>
        <v>34281372.7630831</v>
      </c>
      <c r="S93" s="67"/>
      <c r="T93" s="9" t="n">
        <f aca="false">'Central SIPA income'!J88</f>
        <v>131077799.984504</v>
      </c>
      <c r="U93" s="9"/>
      <c r="V93" s="67" t="n">
        <f aca="false">'Central SIPA income'!F88</f>
        <v>128978.16474064</v>
      </c>
      <c r="W93" s="67"/>
      <c r="X93" s="67" t="n">
        <f aca="false">'Central SIPA income'!M88</f>
        <v>323955.964391768</v>
      </c>
      <c r="Y93" s="9"/>
      <c r="Z93" s="9" t="n">
        <f aca="false">R93+V93-N93-L93-F93</f>
        <v>-1646917.03157027</v>
      </c>
      <c r="AA93" s="9"/>
      <c r="AB93" s="9" t="n">
        <f aca="false">T93-P93-D93</f>
        <v>-65861504.7204567</v>
      </c>
      <c r="AC93" s="50"/>
      <c r="AD93" s="9"/>
      <c r="AE93" s="9"/>
      <c r="AF93" s="9"/>
      <c r="AG93" s="9" t="n">
        <f aca="false">BF93/100*$AG$53</f>
        <v>7817729118.46875</v>
      </c>
      <c r="AH93" s="40" t="n">
        <f aca="false">(AG93-AG92)/AG92</f>
        <v>0.00578403243103134</v>
      </c>
      <c r="AI93" s="40" t="n">
        <f aca="false">(AG93-AG89)/AG89</f>
        <v>0.0220243634229737</v>
      </c>
      <c r="AJ93" s="40" t="n">
        <f aca="false">AB93/AG93</f>
        <v>-0.00842463376799079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13510729</v>
      </c>
      <c r="AY93" s="40" t="n">
        <f aca="false">(AW93-AW92)/AW92</f>
        <v>0.00582004118205098</v>
      </c>
      <c r="AZ93" s="39" t="n">
        <f aca="false">workers_and_wage_central!B81</f>
        <v>7847.702119136</v>
      </c>
      <c r="BA93" s="40" t="n">
        <f aca="false">(AZ93-AZ92)/AZ92</f>
        <v>-3.58003912682222E-005</v>
      </c>
      <c r="BB93" s="7"/>
      <c r="BC93" s="7"/>
      <c r="BD93" s="7"/>
      <c r="BE93" s="7"/>
      <c r="BF93" s="7" t="n">
        <f aca="false">BF92*(1+AY93)*(1+BA93)*(1-BE93)</f>
        <v>143.111114613949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0.0147314444526698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164014314.57723</v>
      </c>
      <c r="E94" s="6"/>
      <c r="F94" s="8" t="n">
        <f aca="false">'Central pensions'!I94</f>
        <v>29811543.1487586</v>
      </c>
      <c r="G94" s="6" t="n">
        <f aca="false">'Central pensions'!K94</f>
        <v>4660331.54082</v>
      </c>
      <c r="H94" s="6" t="n">
        <f aca="false">'Central pensions'!V94</f>
        <v>25639769.1174893</v>
      </c>
      <c r="I94" s="8" t="n">
        <f aca="false">'Central pensions'!M94</f>
        <v>144133.96518</v>
      </c>
      <c r="J94" s="6" t="n">
        <f aca="false">'Central pensions'!W94</f>
        <v>792982.550025443</v>
      </c>
      <c r="K94" s="6"/>
      <c r="L94" s="8" t="n">
        <f aca="false">'Central pensions'!N94</f>
        <v>5365353.28101942</v>
      </c>
      <c r="M94" s="8"/>
      <c r="N94" s="8" t="n">
        <f aca="false">'Central pensions'!L94</f>
        <v>1341015.31745569</v>
      </c>
      <c r="O94" s="6"/>
      <c r="P94" s="6" t="n">
        <f aca="false">'Central pensions'!X94</f>
        <v>35218714.2941823</v>
      </c>
      <c r="Q94" s="8"/>
      <c r="R94" s="8" t="n">
        <f aca="false">'Central SIPA income'!G89</f>
        <v>29888826.6558734</v>
      </c>
      <c r="S94" s="8"/>
      <c r="T94" s="6" t="n">
        <f aca="false">'Central SIPA income'!J89</f>
        <v>114282519.234149</v>
      </c>
      <c r="U94" s="6"/>
      <c r="V94" s="8" t="n">
        <f aca="false">'Central SIPA income'!F89</f>
        <v>126939.82826125</v>
      </c>
      <c r="W94" s="8"/>
      <c r="X94" s="8" t="n">
        <f aca="false">'Central SIPA income'!M89</f>
        <v>318836.250824254</v>
      </c>
      <c r="Y94" s="6"/>
      <c r="Z94" s="6" t="n">
        <f aca="false">R94+V94-N94-L94-F94</f>
        <v>-6502145.26309906</v>
      </c>
      <c r="AA94" s="6"/>
      <c r="AB94" s="6" t="n">
        <f aca="false">T94-P94-D94</f>
        <v>-84950509.6372633</v>
      </c>
      <c r="AC94" s="50"/>
      <c r="AD94" s="6"/>
      <c r="AE94" s="6"/>
      <c r="AF94" s="6"/>
      <c r="AG94" s="6" t="n">
        <f aca="false">BF94/100*$AG$53</f>
        <v>7822682681.20082</v>
      </c>
      <c r="AH94" s="61" t="n">
        <f aca="false">(AG94-AG93)/AG93</f>
        <v>0.000633631922647395</v>
      </c>
      <c r="AI94" s="61"/>
      <c r="AJ94" s="61" t="n">
        <f aca="false">AB94/AG94</f>
        <v>-0.010859511129272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0.00642405061898613</v>
      </c>
      <c r="AV94" s="5"/>
      <c r="AW94" s="65" t="n">
        <f aca="false">workers_and_wage_central!C82</f>
        <v>13509740</v>
      </c>
      <c r="AX94" s="5"/>
      <c r="AY94" s="61" t="n">
        <f aca="false">(AW94-AW93)/AW93</f>
        <v>-7.3201083376034E-005</v>
      </c>
      <c r="AZ94" s="66" t="n">
        <f aca="false">workers_and_wage_central!B82</f>
        <v>7853.24954009247</v>
      </c>
      <c r="BA94" s="61" t="n">
        <f aca="false">(AZ94-AZ93)/AZ93</f>
        <v>0.000706884750753094</v>
      </c>
      <c r="BB94" s="5"/>
      <c r="BC94" s="5"/>
      <c r="BD94" s="5"/>
      <c r="BE94" s="5"/>
      <c r="BF94" s="5" t="n">
        <f aca="false">BF93*(1+AY94)*(1+BA94)*(1-BE94)</f>
        <v>143.201794384654</v>
      </c>
      <c r="BG94" s="5"/>
      <c r="BH94" s="5" t="n">
        <f aca="false">BH93+1</f>
        <v>63</v>
      </c>
      <c r="BI94" s="61" t="n">
        <f aca="false">T101/AG101</f>
        <v>0.0170161512320941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166189278.782308</v>
      </c>
      <c r="E95" s="9"/>
      <c r="F95" s="67" t="n">
        <f aca="false">'Central pensions'!I95</f>
        <v>30206868.6385721</v>
      </c>
      <c r="G95" s="9" t="n">
        <f aca="false">'Central pensions'!K95</f>
        <v>4805247.899192</v>
      </c>
      <c r="H95" s="9" t="n">
        <f aca="false">'Central pensions'!V95</f>
        <v>26437056.1640138</v>
      </c>
      <c r="I95" s="67" t="n">
        <f aca="false">'Central pensions'!M95</f>
        <v>148615.914407999</v>
      </c>
      <c r="J95" s="9" t="n">
        <f aca="false">'Central pensions'!W95</f>
        <v>817640.912289082</v>
      </c>
      <c r="K95" s="9"/>
      <c r="L95" s="67" t="n">
        <f aca="false">'Central pensions'!N95</f>
        <v>4547876.77177597</v>
      </c>
      <c r="M95" s="67"/>
      <c r="N95" s="67" t="n">
        <f aca="false">'Central pensions'!L95</f>
        <v>1358501.19047701</v>
      </c>
      <c r="O95" s="9"/>
      <c r="P95" s="9" t="n">
        <f aca="false">'Central pensions'!X95</f>
        <v>31073026.9157949</v>
      </c>
      <c r="Q95" s="67"/>
      <c r="R95" s="67" t="n">
        <f aca="false">'Central SIPA income'!G90</f>
        <v>34731588.2219885</v>
      </c>
      <c r="S95" s="67"/>
      <c r="T95" s="9" t="n">
        <f aca="false">'Central SIPA income'!J90</f>
        <v>132799237.812568</v>
      </c>
      <c r="U95" s="9"/>
      <c r="V95" s="67" t="n">
        <f aca="false">'Central SIPA income'!F90</f>
        <v>126764.23189543</v>
      </c>
      <c r="W95" s="67"/>
      <c r="X95" s="67" t="n">
        <f aca="false">'Central SIPA income'!M90</f>
        <v>318395.203379151</v>
      </c>
      <c r="Y95" s="9"/>
      <c r="Z95" s="9" t="n">
        <f aca="false">R95+V95-N95-L95-F95</f>
        <v>-1254894.14694115</v>
      </c>
      <c r="AA95" s="9"/>
      <c r="AB95" s="9" t="n">
        <f aca="false">T95-P95-D95</f>
        <v>-64463067.8855349</v>
      </c>
      <c r="AC95" s="50"/>
      <c r="AD95" s="9"/>
      <c r="AE95" s="9"/>
      <c r="AF95" s="9"/>
      <c r="AG95" s="9" t="n">
        <f aca="false">BF95/100*$AG$53</f>
        <v>7896133409.23491</v>
      </c>
      <c r="AH95" s="40" t="n">
        <f aca="false">(AG95-AG94)/AG94</f>
        <v>0.00938945513034834</v>
      </c>
      <c r="AI95" s="40"/>
      <c r="AJ95" s="40" t="n">
        <f aca="false">AB95/AG95</f>
        <v>-0.0081638777544136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13566634</v>
      </c>
      <c r="AX95" s="7"/>
      <c r="AY95" s="40" t="n">
        <f aca="false">(AW95-AW94)/AW94</f>
        <v>0.00421133197233996</v>
      </c>
      <c r="AZ95" s="39" t="n">
        <f aca="false">workers_and_wage_central!B83</f>
        <v>7893.74409737784</v>
      </c>
      <c r="BA95" s="40" t="n">
        <f aca="false">(AZ95-AZ94)/AZ94</f>
        <v>0.00515640781292345</v>
      </c>
      <c r="BB95" s="7"/>
      <c r="BC95" s="7"/>
      <c r="BD95" s="7"/>
      <c r="BE95" s="7"/>
      <c r="BF95" s="7" t="n">
        <f aca="false">BF94*(1+AY95)*(1+BA95)*(1-BE95)</f>
        <v>144.546381207614</v>
      </c>
      <c r="BG95" s="7"/>
      <c r="BH95" s="7" t="n">
        <f aca="false">BH94+1</f>
        <v>64</v>
      </c>
      <c r="BI95" s="40" t="n">
        <f aca="false">T102/AG102</f>
        <v>0.0147743351872623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163877263.634344</v>
      </c>
      <c r="E96" s="9"/>
      <c r="F96" s="67" t="n">
        <f aca="false">'Central pensions'!I96</f>
        <v>29786632.5175861</v>
      </c>
      <c r="G96" s="9" t="n">
        <f aca="false">'Central pensions'!K96</f>
        <v>4817991.56267776</v>
      </c>
      <c r="H96" s="9" t="n">
        <f aca="false">'Central pensions'!V96</f>
        <v>26507168.0405238</v>
      </c>
      <c r="I96" s="67" t="n">
        <f aca="false">'Central pensions'!M96</f>
        <v>149010.048330241</v>
      </c>
      <c r="J96" s="9" t="n">
        <f aca="false">'Central pensions'!W96</f>
        <v>819809.320840949</v>
      </c>
      <c r="K96" s="9"/>
      <c r="L96" s="67" t="n">
        <f aca="false">'Central pensions'!N96</f>
        <v>4441878.98081705</v>
      </c>
      <c r="M96" s="67"/>
      <c r="N96" s="67" t="n">
        <f aca="false">'Central pensions'!L96</f>
        <v>1339543.87376807</v>
      </c>
      <c r="O96" s="9"/>
      <c r="P96" s="9" t="n">
        <f aca="false">'Central pensions'!X96</f>
        <v>30418706.3113969</v>
      </c>
      <c r="Q96" s="67"/>
      <c r="R96" s="67" t="n">
        <f aca="false">'Central SIPA income'!G91</f>
        <v>30445135.5612146</v>
      </c>
      <c r="S96" s="67"/>
      <c r="T96" s="9" t="n">
        <f aca="false">'Central SIPA income'!J91</f>
        <v>116409614.54996</v>
      </c>
      <c r="U96" s="9"/>
      <c r="V96" s="67" t="n">
        <f aca="false">'Central SIPA income'!F91</f>
        <v>131234.47969625</v>
      </c>
      <c r="W96" s="67"/>
      <c r="X96" s="67" t="n">
        <f aca="false">'Central SIPA income'!M91</f>
        <v>329623.177046608</v>
      </c>
      <c r="Y96" s="9"/>
      <c r="Z96" s="9" t="n">
        <f aca="false">R96+V96-N96-L96-F96</f>
        <v>-4991685.33126037</v>
      </c>
      <c r="AA96" s="9"/>
      <c r="AB96" s="9" t="n">
        <f aca="false">T96-P96-D96</f>
        <v>-77886355.3957809</v>
      </c>
      <c r="AC96" s="50"/>
      <c r="AD96" s="9"/>
      <c r="AE96" s="9"/>
      <c r="AF96" s="9"/>
      <c r="AG96" s="9" t="n">
        <f aca="false">BF96/100*$AG$53</f>
        <v>7924417123.14033</v>
      </c>
      <c r="AH96" s="40" t="n">
        <f aca="false">(AG96-AG95)/AG95</f>
        <v>0.00358197011620121</v>
      </c>
      <c r="AI96" s="40"/>
      <c r="AJ96" s="40" t="n">
        <f aca="false">AB96/AG96</f>
        <v>-0.00982865416919342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13610903</v>
      </c>
      <c r="AY96" s="40" t="n">
        <f aca="false">(AW96-AW95)/AW95</f>
        <v>0.00326307911011678</v>
      </c>
      <c r="AZ96" s="39" t="n">
        <f aca="false">workers_and_wage_central!B84</f>
        <v>7896.25315412417</v>
      </c>
      <c r="BA96" s="40" t="n">
        <f aca="false">(AZ96-AZ95)/AZ95</f>
        <v>0.000317853823911377</v>
      </c>
      <c r="BB96" s="7"/>
      <c r="BC96" s="7"/>
      <c r="BD96" s="7"/>
      <c r="BE96" s="7"/>
      <c r="BF96" s="7" t="n">
        <f aca="false">BF95*(1+AY96)*(1+BA96)*(1-BE96)</f>
        <v>145.064142025505</v>
      </c>
      <c r="BG96" s="7"/>
      <c r="BH96" s="0" t="n">
        <f aca="false">BH95+1</f>
        <v>65</v>
      </c>
      <c r="BI96" s="40" t="n">
        <f aca="false">T103/AG103</f>
        <v>0.0169908419651464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166295231.374482</v>
      </c>
      <c r="E97" s="9"/>
      <c r="F97" s="67" t="n">
        <f aca="false">'Central pensions'!I97</f>
        <v>30226126.7763844</v>
      </c>
      <c r="G97" s="9" t="n">
        <f aca="false">'Central pensions'!K97</f>
        <v>4963505.5317564</v>
      </c>
      <c r="H97" s="9" t="n">
        <f aca="false">'Central pensions'!V97</f>
        <v>27307742.9648326</v>
      </c>
      <c r="I97" s="67" t="n">
        <f aca="false">'Central pensions'!M97</f>
        <v>153510.480363599</v>
      </c>
      <c r="J97" s="9" t="n">
        <f aca="false">'Central pensions'!W97</f>
        <v>844569.370046365</v>
      </c>
      <c r="K97" s="9"/>
      <c r="L97" s="67" t="n">
        <f aca="false">'Central pensions'!N97</f>
        <v>4503628.38487083</v>
      </c>
      <c r="M97" s="67"/>
      <c r="N97" s="67" t="n">
        <f aca="false">'Central pensions'!L97</f>
        <v>1360842.02980768</v>
      </c>
      <c r="O97" s="9"/>
      <c r="P97" s="9" t="n">
        <f aca="false">'Central pensions'!X97</f>
        <v>30856300.4331342</v>
      </c>
      <c r="Q97" s="67"/>
      <c r="R97" s="67" t="n">
        <f aca="false">'Central SIPA income'!G92</f>
        <v>35394857.881019</v>
      </c>
      <c r="S97" s="67"/>
      <c r="T97" s="9" t="n">
        <f aca="false">'Central SIPA income'!J92</f>
        <v>135335306.84058</v>
      </c>
      <c r="U97" s="9"/>
      <c r="V97" s="67" t="n">
        <f aca="false">'Central SIPA income'!F92</f>
        <v>131501.04642895</v>
      </c>
      <c r="W97" s="67"/>
      <c r="X97" s="67" t="n">
        <f aca="false">'Central SIPA income'!M92</f>
        <v>330292.715825829</v>
      </c>
      <c r="Y97" s="9"/>
      <c r="Z97" s="9" t="n">
        <f aca="false">R97+V97-N97-L97-F97</f>
        <v>-564238.263614956</v>
      </c>
      <c r="AA97" s="9"/>
      <c r="AB97" s="9" t="n">
        <f aca="false">T97-P97-D97</f>
        <v>-61816224.9670362</v>
      </c>
      <c r="AC97" s="50"/>
      <c r="AD97" s="9"/>
      <c r="AE97" s="9"/>
      <c r="AF97" s="9"/>
      <c r="AG97" s="9" t="n">
        <f aca="false">BF97/100*$AG$53</f>
        <v>8020232402.0475</v>
      </c>
      <c r="AH97" s="40" t="n">
        <f aca="false">(AG97-AG96)/AG96</f>
        <v>0.0120911453067476</v>
      </c>
      <c r="AI97" s="40" t="n">
        <f aca="false">(AG97-AG93)/AG93</f>
        <v>0.025903082661223</v>
      </c>
      <c r="AJ97" s="40" t="n">
        <f aca="false">AB97/AG97</f>
        <v>-0.00770753537656279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13702902</v>
      </c>
      <c r="AY97" s="40" t="n">
        <f aca="false">(AW97-AW96)/AW96</f>
        <v>0.0067592135510774</v>
      </c>
      <c r="AZ97" s="39" t="n">
        <f aca="false">workers_and_wage_central!B85</f>
        <v>7938.07276935747</v>
      </c>
      <c r="BA97" s="40" t="n">
        <f aca="false">(AZ97-AZ96)/AZ96</f>
        <v>0.00529613405460008</v>
      </c>
      <c r="BB97" s="7"/>
      <c r="BC97" s="7"/>
      <c r="BD97" s="7"/>
      <c r="BE97" s="7"/>
      <c r="BF97" s="7" t="n">
        <f aca="false">BF96*(1+AY97)*(1+BA97)*(1-BE97)</f>
        <v>146.818133645534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0.0147904799364394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164795094.308042</v>
      </c>
      <c r="E98" s="6"/>
      <c r="F98" s="8" t="n">
        <f aca="false">'Central pensions'!I98</f>
        <v>29953459.107099</v>
      </c>
      <c r="G98" s="6" t="n">
        <f aca="false">'Central pensions'!K98</f>
        <v>4969349.8574552</v>
      </c>
      <c r="H98" s="6" t="n">
        <f aca="false">'Central pensions'!V98</f>
        <v>27339896.7204726</v>
      </c>
      <c r="I98" s="8" t="n">
        <f aca="false">'Central pensions'!M98</f>
        <v>153691.232704799</v>
      </c>
      <c r="J98" s="6" t="n">
        <f aca="false">'Central pensions'!W98</f>
        <v>845563.816097083</v>
      </c>
      <c r="K98" s="6"/>
      <c r="L98" s="8" t="n">
        <f aca="false">'Central pensions'!N98</f>
        <v>5414117.30225657</v>
      </c>
      <c r="M98" s="8"/>
      <c r="N98" s="8" t="n">
        <f aca="false">'Central pensions'!L98</f>
        <v>1349493.05694997</v>
      </c>
      <c r="O98" s="6"/>
      <c r="P98" s="6" t="n">
        <f aca="false">'Central pensions'!X98</f>
        <v>35518393.0535563</v>
      </c>
      <c r="Q98" s="8"/>
      <c r="R98" s="8" t="n">
        <f aca="false">'Central SIPA income'!G93</f>
        <v>30888840.3085272</v>
      </c>
      <c r="S98" s="8"/>
      <c r="T98" s="6" t="n">
        <f aca="false">'Central SIPA income'!J93</f>
        <v>118106158.107954</v>
      </c>
      <c r="U98" s="6"/>
      <c r="V98" s="8" t="n">
        <f aca="false">'Central SIPA income'!F93</f>
        <v>131931.67537996</v>
      </c>
      <c r="W98" s="8"/>
      <c r="X98" s="8" t="n">
        <f aca="false">'Central SIPA income'!M93</f>
        <v>331374.331596994</v>
      </c>
      <c r="Y98" s="6"/>
      <c r="Z98" s="6" t="n">
        <f aca="false">R98+V98-N98-L98-F98</f>
        <v>-5696297.48239838</v>
      </c>
      <c r="AA98" s="6"/>
      <c r="AB98" s="6" t="n">
        <f aca="false">T98-P98-D98</f>
        <v>-82207329.2536443</v>
      </c>
      <c r="AC98" s="50"/>
      <c r="AD98" s="6"/>
      <c r="AE98" s="6"/>
      <c r="AF98" s="6"/>
      <c r="AG98" s="6" t="n">
        <f aca="false">BF98/100*$AG$53</f>
        <v>8036900544.09328</v>
      </c>
      <c r="AH98" s="61" t="n">
        <f aca="false">(AG98-AG97)/AG97</f>
        <v>0.00207826172736925</v>
      </c>
      <c r="AI98" s="61"/>
      <c r="AJ98" s="61" t="n">
        <f aca="false">AB98/AG98</f>
        <v>-0.0102287354189125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0.00545533764646904</v>
      </c>
      <c r="AV98" s="5"/>
      <c r="AW98" s="65" t="n">
        <f aca="false">workers_and_wage_central!C86</f>
        <v>13648077</v>
      </c>
      <c r="AX98" s="5"/>
      <c r="AY98" s="61" t="n">
        <f aca="false">(AW98-AW97)/AW97</f>
        <v>-0.0040009773112294</v>
      </c>
      <c r="AZ98" s="66" t="n">
        <f aca="false">workers_and_wage_central!B86</f>
        <v>7986.52406375778</v>
      </c>
      <c r="BA98" s="61" t="n">
        <f aca="false">(AZ98-AZ97)/AZ97</f>
        <v>0.00610365964234311</v>
      </c>
      <c r="BB98" s="5"/>
      <c r="BC98" s="5"/>
      <c r="BD98" s="5"/>
      <c r="BE98" s="5"/>
      <c r="BF98" s="5" t="n">
        <f aca="false">BF97*(1+AY98)*(1+BA98)*(1-BE98)</f>
        <v>147.123260153573</v>
      </c>
      <c r="BG98" s="5"/>
      <c r="BH98" s="5" t="n">
        <f aca="false">BH97+1</f>
        <v>67</v>
      </c>
      <c r="BI98" s="61" t="n">
        <f aca="false">T105/AG105</f>
        <v>0.0170944045262504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168093643.69986</v>
      </c>
      <c r="E99" s="9"/>
      <c r="F99" s="67" t="n">
        <f aca="false">'Central pensions'!I99</f>
        <v>30553009.5047333</v>
      </c>
      <c r="G99" s="9" t="n">
        <f aca="false">'Central pensions'!K99</f>
        <v>5140752.48158472</v>
      </c>
      <c r="H99" s="9" t="n">
        <f aca="false">'Central pensions'!V99</f>
        <v>28282903.3864832</v>
      </c>
      <c r="I99" s="67" t="n">
        <f aca="false">'Central pensions'!M99</f>
        <v>158992.34479128</v>
      </c>
      <c r="J99" s="9" t="n">
        <f aca="false">'Central pensions'!W99</f>
        <v>874728.970715975</v>
      </c>
      <c r="K99" s="9"/>
      <c r="L99" s="67" t="n">
        <f aca="false">'Central pensions'!N99</f>
        <v>4567418.76987578</v>
      </c>
      <c r="M99" s="67"/>
      <c r="N99" s="67" t="n">
        <f aca="false">'Central pensions'!L99</f>
        <v>1376481.90229294</v>
      </c>
      <c r="O99" s="9"/>
      <c r="P99" s="9" t="n">
        <f aca="false">'Central pensions'!X99</f>
        <v>31273355.0080771</v>
      </c>
      <c r="Q99" s="67"/>
      <c r="R99" s="67" t="n">
        <f aca="false">'Central SIPA income'!G94</f>
        <v>35933877.0922542</v>
      </c>
      <c r="S99" s="67"/>
      <c r="T99" s="9" t="n">
        <f aca="false">'Central SIPA income'!J94</f>
        <v>137396293.512449</v>
      </c>
      <c r="U99" s="9"/>
      <c r="V99" s="67" t="n">
        <f aca="false">'Central SIPA income'!F94</f>
        <v>126584.00213403</v>
      </c>
      <c r="W99" s="67"/>
      <c r="X99" s="67" t="n">
        <f aca="false">'Central SIPA income'!M94</f>
        <v>317942.518180196</v>
      </c>
      <c r="Y99" s="9"/>
      <c r="Z99" s="9" t="n">
        <f aca="false">R99+V99-N99-L99-F99</f>
        <v>-436449.082513787</v>
      </c>
      <c r="AA99" s="9"/>
      <c r="AB99" s="9" t="n">
        <f aca="false">T99-P99-D99</f>
        <v>-61970705.1954881</v>
      </c>
      <c r="AC99" s="50"/>
      <c r="AD99" s="9"/>
      <c r="AE99" s="9"/>
      <c r="AF99" s="9"/>
      <c r="AG99" s="9" t="n">
        <f aca="false">BF99/100*$AG$53</f>
        <v>8108184957.04888</v>
      </c>
      <c r="AH99" s="40" t="n">
        <f aca="false">(AG99-AG98)/AG98</f>
        <v>0.00886963980262134</v>
      </c>
      <c r="AI99" s="40"/>
      <c r="AJ99" s="40" t="n">
        <f aca="false">AB99/AG99</f>
        <v>-0.00764298120032569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13677180</v>
      </c>
      <c r="AX99" s="7"/>
      <c r="AY99" s="40" t="n">
        <f aca="false">(AW99-AW98)/AW98</f>
        <v>0.00213238832107996</v>
      </c>
      <c r="AZ99" s="39" t="n">
        <f aca="false">workers_and_wage_central!B87</f>
        <v>8040.216791094</v>
      </c>
      <c r="BA99" s="40" t="n">
        <f aca="false">(AZ99-AZ98)/AZ98</f>
        <v>0.00672291561480084</v>
      </c>
      <c r="BB99" s="7"/>
      <c r="BC99" s="7"/>
      <c r="BD99" s="7"/>
      <c r="BE99" s="7"/>
      <c r="BF99" s="7" t="n">
        <f aca="false">BF98*(1+AY99)*(1+BA99)*(1-BE99)</f>
        <v>148.428190477723</v>
      </c>
      <c r="BG99" s="7"/>
      <c r="BH99" s="7" t="n">
        <f aca="false">BH98+1</f>
        <v>68</v>
      </c>
      <c r="BI99" s="40" t="n">
        <f aca="false">T106/AG106</f>
        <v>0.0148591884439751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165991177.479876</v>
      </c>
      <c r="E100" s="9"/>
      <c r="F100" s="67" t="n">
        <f aca="false">'Central pensions'!I100</f>
        <v>30170861.3818854</v>
      </c>
      <c r="G100" s="9" t="n">
        <f aca="false">'Central pensions'!K100</f>
        <v>5158098.84772208</v>
      </c>
      <c r="H100" s="9" t="n">
        <f aca="false">'Central pensions'!V100</f>
        <v>28378337.9749655</v>
      </c>
      <c r="I100" s="67" t="n">
        <f aca="false">'Central pensions'!M100</f>
        <v>159528.83034192</v>
      </c>
      <c r="J100" s="9" t="n">
        <f aca="false">'Central pensions'!W100</f>
        <v>877680.555926769</v>
      </c>
      <c r="K100" s="9"/>
      <c r="L100" s="67" t="n">
        <f aca="false">'Central pensions'!N100</f>
        <v>4469755.2800739</v>
      </c>
      <c r="M100" s="67"/>
      <c r="N100" s="67" t="n">
        <f aca="false">'Central pensions'!L100</f>
        <v>1359121.31224015</v>
      </c>
      <c r="O100" s="9"/>
      <c r="P100" s="9" t="n">
        <f aca="false">'Central pensions'!X100</f>
        <v>30671065.8509543</v>
      </c>
      <c r="Q100" s="67"/>
      <c r="R100" s="67" t="n">
        <f aca="false">'Central SIPA income'!G95</f>
        <v>31531585.6288783</v>
      </c>
      <c r="S100" s="67"/>
      <c r="T100" s="9" t="n">
        <f aca="false">'Central SIPA income'!J95</f>
        <v>120563750.548146</v>
      </c>
      <c r="U100" s="9"/>
      <c r="V100" s="67" t="n">
        <f aca="false">'Central SIPA income'!F95</f>
        <v>130001.59601362</v>
      </c>
      <c r="W100" s="67"/>
      <c r="X100" s="67" t="n">
        <f aca="false">'Central SIPA income'!M95</f>
        <v>326526.52868607</v>
      </c>
      <c r="Y100" s="9"/>
      <c r="Z100" s="9" t="n">
        <f aca="false">R100+V100-N100-L100-F100</f>
        <v>-4338150.74930753</v>
      </c>
      <c r="AA100" s="9"/>
      <c r="AB100" s="9" t="n">
        <f aca="false">T100-P100-D100</f>
        <v>-76098492.7826843</v>
      </c>
      <c r="AC100" s="50"/>
      <c r="AD100" s="9"/>
      <c r="AE100" s="9"/>
      <c r="AF100" s="9"/>
      <c r="AG100" s="9" t="n">
        <f aca="false">BF100/100*$AG$53</f>
        <v>8184109232.15995</v>
      </c>
      <c r="AH100" s="40" t="n">
        <f aca="false">(AG100-AG99)/AG99</f>
        <v>0.00936390517893473</v>
      </c>
      <c r="AI100" s="40"/>
      <c r="AJ100" s="40" t="n">
        <f aca="false">AB100/AG100</f>
        <v>-0.00929832320463793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13769749</v>
      </c>
      <c r="AY100" s="40" t="n">
        <f aca="false">(AW100-AW99)/AW99</f>
        <v>0.00676813495179562</v>
      </c>
      <c r="AZ100" s="39" t="n">
        <f aca="false">workers_and_wage_central!B88</f>
        <v>8060.94704132889</v>
      </c>
      <c r="BA100" s="40" t="n">
        <f aca="false">(AZ100-AZ99)/AZ99</f>
        <v>0.00257831981071117</v>
      </c>
      <c r="BB100" s="7"/>
      <c r="BC100" s="7"/>
      <c r="BD100" s="7"/>
      <c r="BE100" s="7"/>
      <c r="BF100" s="7" t="n">
        <f aca="false">BF99*(1+AY100)*(1+BA100)*(1-BE100)</f>
        <v>149.818057979237</v>
      </c>
      <c r="BG100" s="7"/>
      <c r="BH100" s="0" t="n">
        <f aca="false">BH99+1</f>
        <v>69</v>
      </c>
      <c r="BI100" s="40" t="n">
        <f aca="false">T107/AG107</f>
        <v>0.0171395316937986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168972624.511809</v>
      </c>
      <c r="E101" s="9"/>
      <c r="F101" s="67" t="n">
        <f aca="false">'Central pensions'!I101</f>
        <v>30712774.6719987</v>
      </c>
      <c r="G101" s="9" t="n">
        <f aca="false">'Central pensions'!K101</f>
        <v>5283492.53086144</v>
      </c>
      <c r="H101" s="9" t="n">
        <f aca="false">'Central pensions'!V101</f>
        <v>29068217.0224804</v>
      </c>
      <c r="I101" s="67" t="n">
        <f aca="false">'Central pensions'!M101</f>
        <v>163406.985490559</v>
      </c>
      <c r="J101" s="9" t="n">
        <f aca="false">'Central pensions'!W101</f>
        <v>899017.021313821</v>
      </c>
      <c r="K101" s="9"/>
      <c r="L101" s="67" t="n">
        <f aca="false">'Central pensions'!N101</f>
        <v>4485425.40441108</v>
      </c>
      <c r="M101" s="67"/>
      <c r="N101" s="67" t="n">
        <f aca="false">'Central pensions'!L101</f>
        <v>1383649.90527744</v>
      </c>
      <c r="O101" s="9"/>
      <c r="P101" s="9" t="n">
        <f aca="false">'Central pensions'!X101</f>
        <v>30887327.2824187</v>
      </c>
      <c r="Q101" s="67"/>
      <c r="R101" s="67" t="n">
        <f aca="false">'Central SIPA income'!G96</f>
        <v>36476814.7109294</v>
      </c>
      <c r="S101" s="67"/>
      <c r="T101" s="9" t="n">
        <f aca="false">'Central SIPA income'!J96</f>
        <v>139472262.55478</v>
      </c>
      <c r="U101" s="9"/>
      <c r="V101" s="67" t="n">
        <f aca="false">'Central SIPA income'!F96</f>
        <v>125380.62760045</v>
      </c>
      <c r="W101" s="67"/>
      <c r="X101" s="67" t="n">
        <f aca="false">'Central SIPA income'!M96</f>
        <v>314919.988294348</v>
      </c>
      <c r="Y101" s="9"/>
      <c r="Z101" s="9" t="n">
        <f aca="false">R101+V101-N101-L101-F101</f>
        <v>20345.3568426296</v>
      </c>
      <c r="AA101" s="9"/>
      <c r="AB101" s="9" t="n">
        <f aca="false">T101-P101-D101</f>
        <v>-60387689.2394477</v>
      </c>
      <c r="AC101" s="50"/>
      <c r="AD101" s="9"/>
      <c r="AE101" s="9"/>
      <c r="AF101" s="9"/>
      <c r="AG101" s="9" t="n">
        <f aca="false">BF101/100*$AG$53</f>
        <v>8196463504.13965</v>
      </c>
      <c r="AH101" s="40" t="n">
        <f aca="false">(AG101-AG100)/AG100</f>
        <v>0.00150954387695084</v>
      </c>
      <c r="AI101" s="40" t="n">
        <f aca="false">(AG101-AG97)/AG97</f>
        <v>0.02197331614071</v>
      </c>
      <c r="AJ101" s="40" t="n">
        <f aca="false">AB101/AG101</f>
        <v>-0.00736752981440699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13756294</v>
      </c>
      <c r="AY101" s="40" t="n">
        <f aca="false">(AW101-AW100)/AW100</f>
        <v>-0.000977141994382033</v>
      </c>
      <c r="AZ101" s="39" t="n">
        <f aca="false">workers_and_wage_central!B89</f>
        <v>8081.01169045739</v>
      </c>
      <c r="BA101" s="40" t="n">
        <f aca="false">(AZ101-AZ100)/AZ100</f>
        <v>0.0024891180931505</v>
      </c>
      <c r="BB101" s="7"/>
      <c r="BC101" s="7"/>
      <c r="BD101" s="7"/>
      <c r="BE101" s="7"/>
      <c r="BF101" s="7" t="n">
        <f aca="false">BF100*(1+AY101)*(1+BA101)*(1-BE101)</f>
        <v>150.044214911316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0.0148448043255373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166613652.014214</v>
      </c>
      <c r="E102" s="6"/>
      <c r="F102" s="8" t="n">
        <f aca="false">'Central pensions'!I102</f>
        <v>30284003.4968726</v>
      </c>
      <c r="G102" s="6" t="n">
        <f aca="false">'Central pensions'!K102</f>
        <v>5351546.1054208</v>
      </c>
      <c r="H102" s="6" t="n">
        <f aca="false">'Central pensions'!V102</f>
        <v>29442627.7106554</v>
      </c>
      <c r="I102" s="8" t="n">
        <f aca="false">'Central pensions'!M102</f>
        <v>165511.735219201</v>
      </c>
      <c r="J102" s="6" t="n">
        <f aca="false">'Central pensions'!W102</f>
        <v>910596.733319245</v>
      </c>
      <c r="K102" s="6"/>
      <c r="L102" s="8" t="n">
        <f aca="false">'Central pensions'!N102</f>
        <v>5360937.60977349</v>
      </c>
      <c r="M102" s="8"/>
      <c r="N102" s="8" t="n">
        <f aca="false">'Central pensions'!L102</f>
        <v>1364751.41157824</v>
      </c>
      <c r="O102" s="6"/>
      <c r="P102" s="6" t="n">
        <f aca="false">'Central pensions'!X102</f>
        <v>35326390.3416782</v>
      </c>
      <c r="Q102" s="8"/>
      <c r="R102" s="8" t="n">
        <f aca="false">'Central SIPA income'!G97</f>
        <v>31764123.2841438</v>
      </c>
      <c r="S102" s="8"/>
      <c r="T102" s="6" t="n">
        <f aca="false">'Central SIPA income'!J97</f>
        <v>121452878.427488</v>
      </c>
      <c r="U102" s="6"/>
      <c r="V102" s="8" t="n">
        <f aca="false">'Central SIPA income'!F97</f>
        <v>129543.19129719</v>
      </c>
      <c r="W102" s="8"/>
      <c r="X102" s="8" t="n">
        <f aca="false">'Central SIPA income'!M97</f>
        <v>325375.148200145</v>
      </c>
      <c r="Y102" s="6"/>
      <c r="Z102" s="6" t="n">
        <f aca="false">R102+V102-N102-L102-F102</f>
        <v>-5116026.04278334</v>
      </c>
      <c r="AA102" s="6"/>
      <c r="AB102" s="6" t="n">
        <f aca="false">T102-P102-D102</f>
        <v>-80487163.9284042</v>
      </c>
      <c r="AC102" s="50"/>
      <c r="AD102" s="6"/>
      <c r="AE102" s="6"/>
      <c r="AF102" s="6"/>
      <c r="AG102" s="6" t="n">
        <f aca="false">BF102/100*$AG$53</f>
        <v>8220530865.7271</v>
      </c>
      <c r="AH102" s="61" t="n">
        <f aca="false">(AG102-AG101)/AG101</f>
        <v>0.00293631046795806</v>
      </c>
      <c r="AI102" s="61"/>
      <c r="AJ102" s="61" t="n">
        <f aca="false">AB102/AG102</f>
        <v>-0.00979099345809527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0.00514514437350036</v>
      </c>
      <c r="AV102" s="5"/>
      <c r="AW102" s="65" t="n">
        <f aca="false">workers_and_wage_central!C90</f>
        <v>13813152</v>
      </c>
      <c r="AX102" s="5"/>
      <c r="AY102" s="61" t="n">
        <f aca="false">(AW102-AW101)/AW101</f>
        <v>0.00413323530305473</v>
      </c>
      <c r="AZ102" s="66" t="n">
        <f aca="false">workers_and_wage_central!B90</f>
        <v>8071.37914046805</v>
      </c>
      <c r="BA102" s="61" t="n">
        <f aca="false">(AZ102-AZ101)/AZ101</f>
        <v>-0.00119199802677118</v>
      </c>
      <c r="BB102" s="5"/>
      <c r="BC102" s="5"/>
      <c r="BD102" s="5"/>
      <c r="BE102" s="5"/>
      <c r="BF102" s="5" t="n">
        <f aca="false">BF101*(1+AY102)*(1+BA102)*(1-BE102)</f>
        <v>150.484791310217</v>
      </c>
      <c r="BG102" s="5"/>
      <c r="BH102" s="5" t="n">
        <f aca="false">BH101+1</f>
        <v>71</v>
      </c>
      <c r="BI102" s="61" t="n">
        <f aca="false">T109/AG109</f>
        <v>0.0170298483718605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169768995.134315</v>
      </c>
      <c r="E103" s="9"/>
      <c r="F103" s="67" t="n">
        <f aca="false">'Central pensions'!I103</f>
        <v>30857524.4594574</v>
      </c>
      <c r="G103" s="9" t="n">
        <f aca="false">'Central pensions'!K103</f>
        <v>5575025.8404</v>
      </c>
      <c r="H103" s="9" t="n">
        <f aca="false">'Central pensions'!V103</f>
        <v>30672147.2753291</v>
      </c>
      <c r="I103" s="67" t="n">
        <f aca="false">'Central pensions'!M103</f>
        <v>172423.479600001</v>
      </c>
      <c r="J103" s="9" t="n">
        <f aca="false">'Central pensions'!W103</f>
        <v>948623.111608124</v>
      </c>
      <c r="K103" s="9"/>
      <c r="L103" s="67" t="n">
        <f aca="false">'Central pensions'!N103</f>
        <v>4553596.99769683</v>
      </c>
      <c r="M103" s="67"/>
      <c r="N103" s="67" t="n">
        <f aca="false">'Central pensions'!L103</f>
        <v>1393127.82478248</v>
      </c>
      <c r="O103" s="9"/>
      <c r="P103" s="9" t="n">
        <f aca="false">'Central pensions'!X103</f>
        <v>31293214.720731</v>
      </c>
      <c r="Q103" s="67"/>
      <c r="R103" s="67" t="n">
        <f aca="false">'Central SIPA income'!G98</f>
        <v>36755860.8615231</v>
      </c>
      <c r="S103" s="67"/>
      <c r="T103" s="9" t="n">
        <f aca="false">'Central SIPA income'!J98</f>
        <v>140539219.696979</v>
      </c>
      <c r="U103" s="9"/>
      <c r="V103" s="67" t="n">
        <f aca="false">'Central SIPA income'!F98</f>
        <v>130287.80906367</v>
      </c>
      <c r="W103" s="67"/>
      <c r="X103" s="67" t="n">
        <f aca="false">'Central SIPA income'!M98</f>
        <v>327245.413350284</v>
      </c>
      <c r="Y103" s="9"/>
      <c r="Z103" s="9" t="n">
        <f aca="false">R103+V103-N103-L103-F103</f>
        <v>81899.388650056</v>
      </c>
      <c r="AA103" s="9"/>
      <c r="AB103" s="9" t="n">
        <f aca="false">T103-P103-D103</f>
        <v>-60522990.158067</v>
      </c>
      <c r="AC103" s="50"/>
      <c r="AD103" s="9"/>
      <c r="AE103" s="9"/>
      <c r="AF103" s="9"/>
      <c r="AG103" s="9" t="n">
        <f aca="false">BF103/100*$AG$53</f>
        <v>8271468829.22396</v>
      </c>
      <c r="AH103" s="40" t="n">
        <f aca="false">(AG103-AG102)/AG102</f>
        <v>0.00619643236293062</v>
      </c>
      <c r="AI103" s="40"/>
      <c r="AJ103" s="40" t="n">
        <f aca="false">AB103/AG103</f>
        <v>-0.00731707891399325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13844387</v>
      </c>
      <c r="AX103" s="7"/>
      <c r="AY103" s="40" t="n">
        <f aca="false">(AW103-AW102)/AW102</f>
        <v>0.00226125072684352</v>
      </c>
      <c r="AZ103" s="39" t="n">
        <f aca="false">workers_and_wage_central!B91</f>
        <v>8103.06982286092</v>
      </c>
      <c r="BA103" s="40" t="n">
        <f aca="false">(AZ103-AZ102)/AZ102</f>
        <v>0.00392630327994139</v>
      </c>
      <c r="BB103" s="7"/>
      <c r="BC103" s="7"/>
      <c r="BD103" s="7"/>
      <c r="BE103" s="7"/>
      <c r="BF103" s="7" t="n">
        <f aca="false">BF102*(1+AY103)*(1+BA103)*(1-BE103)</f>
        <v>151.417260141221</v>
      </c>
      <c r="BG103" s="7"/>
      <c r="BH103" s="7" t="n">
        <f aca="false">BH102+1</f>
        <v>72</v>
      </c>
      <c r="BI103" s="40" t="n">
        <f aca="false">T110/AG110</f>
        <v>0.0147860237573409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167851346.762356</v>
      </c>
      <c r="E104" s="9"/>
      <c r="F104" s="67" t="n">
        <f aca="false">'Central pensions'!I104</f>
        <v>30508969.1682185</v>
      </c>
      <c r="G104" s="9" t="n">
        <f aca="false">'Central pensions'!K104</f>
        <v>5598841.2533952</v>
      </c>
      <c r="H104" s="9" t="n">
        <f aca="false">'Central pensions'!V104</f>
        <v>30803172.6509459</v>
      </c>
      <c r="I104" s="67" t="n">
        <f aca="false">'Central pensions'!M104</f>
        <v>173160.038764801</v>
      </c>
      <c r="J104" s="9" t="n">
        <f aca="false">'Central pensions'!W104</f>
        <v>952675.442812765</v>
      </c>
      <c r="K104" s="9"/>
      <c r="L104" s="67" t="n">
        <f aca="false">'Central pensions'!N104</f>
        <v>4421504.92207718</v>
      </c>
      <c r="M104" s="67"/>
      <c r="N104" s="67" t="n">
        <f aca="false">'Central pensions'!L104</f>
        <v>1378302.58045625</v>
      </c>
      <c r="O104" s="9"/>
      <c r="P104" s="9" t="n">
        <f aca="false">'Central pensions'!X104</f>
        <v>30526224.1922726</v>
      </c>
      <c r="Q104" s="67"/>
      <c r="R104" s="67" t="n">
        <f aca="false">'Central SIPA income'!G99</f>
        <v>32185424.5587426</v>
      </c>
      <c r="S104" s="67"/>
      <c r="T104" s="9" t="n">
        <f aca="false">'Central SIPA income'!J99</f>
        <v>123063760.365814</v>
      </c>
      <c r="U104" s="9"/>
      <c r="V104" s="67" t="n">
        <f aca="false">'Central SIPA income'!F99</f>
        <v>136281.84865351</v>
      </c>
      <c r="W104" s="67"/>
      <c r="X104" s="67" t="n">
        <f aca="false">'Central SIPA income'!M99</f>
        <v>342300.712670396</v>
      </c>
      <c r="Y104" s="9"/>
      <c r="Z104" s="9" t="n">
        <f aca="false">R104+V104-N104-L104-F104</f>
        <v>-3987070.26335582</v>
      </c>
      <c r="AA104" s="9"/>
      <c r="AB104" s="9" t="n">
        <f aca="false">T104-P104-D104</f>
        <v>-75313810.5888146</v>
      </c>
      <c r="AC104" s="50"/>
      <c r="AD104" s="9"/>
      <c r="AE104" s="9"/>
      <c r="AF104" s="9"/>
      <c r="AG104" s="9" t="n">
        <f aca="false">BF104/100*$AG$53</f>
        <v>8320471066.16339</v>
      </c>
      <c r="AH104" s="40" t="n">
        <f aca="false">(AG104-AG103)/AG103</f>
        <v>0.00592424851633425</v>
      </c>
      <c r="AI104" s="40"/>
      <c r="AJ104" s="40" t="n">
        <f aca="false">AB104/AG104</f>
        <v>-0.00905162820589462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13899621</v>
      </c>
      <c r="AY104" s="40" t="n">
        <f aca="false">(AW104-AW103)/AW103</f>
        <v>0.00398963132134344</v>
      </c>
      <c r="AZ104" s="39" t="n">
        <f aca="false">workers_and_wage_central!B92</f>
        <v>8118.68386679371</v>
      </c>
      <c r="BA104" s="40" t="n">
        <f aca="false">(AZ104-AZ103)/AZ103</f>
        <v>0.00192692945687555</v>
      </c>
      <c r="BB104" s="7"/>
      <c r="BC104" s="7"/>
      <c r="BD104" s="7"/>
      <c r="BE104" s="7"/>
      <c r="BF104" s="7" t="n">
        <f aca="false">BF103*(1+AY104)*(1+BA104)*(1-BE104)</f>
        <v>152.31429361996</v>
      </c>
      <c r="BG104" s="7"/>
      <c r="BH104" s="0" t="n">
        <f aca="false">BH103+1</f>
        <v>73</v>
      </c>
      <c r="BI104" s="40" t="n">
        <f aca="false">T111/AG111</f>
        <v>0.0170177656586084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171120811.698174</v>
      </c>
      <c r="E105" s="9"/>
      <c r="F105" s="67" t="n">
        <f aca="false">'Central pensions'!I105</f>
        <v>31103233.1216956</v>
      </c>
      <c r="G105" s="9" t="n">
        <f aca="false">'Central pensions'!K105</f>
        <v>5814705.14614272</v>
      </c>
      <c r="H105" s="9" t="n">
        <f aca="false">'Central pensions'!V105</f>
        <v>31990792.0986977</v>
      </c>
      <c r="I105" s="67" t="n">
        <f aca="false">'Central pensions'!M105</f>
        <v>179836.241633279</v>
      </c>
      <c r="J105" s="9" t="n">
        <f aca="false">'Central pensions'!W105</f>
        <v>989405.941196832</v>
      </c>
      <c r="K105" s="9"/>
      <c r="L105" s="67" t="n">
        <f aca="false">'Central pensions'!N105</f>
        <v>4538741.33856667</v>
      </c>
      <c r="M105" s="67"/>
      <c r="N105" s="67" t="n">
        <f aca="false">'Central pensions'!L105</f>
        <v>1405756.71046596</v>
      </c>
      <c r="O105" s="9"/>
      <c r="P105" s="9" t="n">
        <f aca="false">'Central pensions'!X105</f>
        <v>31285609.0377906</v>
      </c>
      <c r="Q105" s="67"/>
      <c r="R105" s="67" t="n">
        <f aca="false">'Central SIPA income'!G100</f>
        <v>37404444.9660492</v>
      </c>
      <c r="S105" s="67"/>
      <c r="T105" s="9" t="n">
        <f aca="false">'Central SIPA income'!J100</f>
        <v>143019137.234522</v>
      </c>
      <c r="U105" s="9"/>
      <c r="V105" s="67" t="n">
        <f aca="false">'Central SIPA income'!F100</f>
        <v>129215.48551148</v>
      </c>
      <c r="W105" s="67"/>
      <c r="X105" s="67" t="n">
        <f aca="false">'Central SIPA income'!M100</f>
        <v>324552.045746641</v>
      </c>
      <c r="Y105" s="9"/>
      <c r="Z105" s="9" t="n">
        <f aca="false">R105+V105-N105-L105-F105</f>
        <v>485929.280832455</v>
      </c>
      <c r="AA105" s="9"/>
      <c r="AB105" s="9" t="n">
        <f aca="false">T105-P105-D105</f>
        <v>-59387283.5014426</v>
      </c>
      <c r="AC105" s="50"/>
      <c r="AD105" s="9"/>
      <c r="AE105" s="9"/>
      <c r="AF105" s="9"/>
      <c r="AG105" s="9" t="n">
        <f aca="false">BF105/100*$AG$53</f>
        <v>8366429904.87912</v>
      </c>
      <c r="AH105" s="40" t="n">
        <f aca="false">(AG105-AG104)/AG104</f>
        <v>0.00552358614677852</v>
      </c>
      <c r="AI105" s="40" t="n">
        <f aca="false">(AG105-AG101)/AG101</f>
        <v>0.0207365531065474</v>
      </c>
      <c r="AJ105" s="40" t="n">
        <f aca="false">AB105/AG105</f>
        <v>-0.00709828256217257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13890791</v>
      </c>
      <c r="AY105" s="40" t="n">
        <f aca="false">(AW105-AW104)/AW104</f>
        <v>-0.000635269119927802</v>
      </c>
      <c r="AZ105" s="39" t="n">
        <f aca="false">workers_and_wage_central!B93</f>
        <v>8168.71745047611</v>
      </c>
      <c r="BA105" s="40" t="n">
        <f aca="false">(AZ105-AZ104)/AZ104</f>
        <v>0.00616277028436129</v>
      </c>
      <c r="BB105" s="7"/>
      <c r="BC105" s="7"/>
      <c r="BD105" s="7"/>
      <c r="BE105" s="7"/>
      <c r="BF105" s="7" t="n">
        <f aca="false">BF104*(1+AY105)*(1+BA105)*(1-BE105)</f>
        <v>153.155614742155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0.0148967955741737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169170352.601092</v>
      </c>
      <c r="E106" s="6"/>
      <c r="F106" s="8" t="n">
        <f aca="false">'Central pensions'!I106</f>
        <v>30748714.0927777</v>
      </c>
      <c r="G106" s="6" t="n">
        <f aca="false">'Central pensions'!K106</f>
        <v>5767878.95002824</v>
      </c>
      <c r="H106" s="6" t="n">
        <f aca="false">'Central pensions'!V106</f>
        <v>31733168.1836373</v>
      </c>
      <c r="I106" s="8" t="n">
        <f aca="false">'Central pensions'!M106</f>
        <v>178388.008763761</v>
      </c>
      <c r="J106" s="6" t="n">
        <f aca="false">'Central pensions'!W106</f>
        <v>981438.191246521</v>
      </c>
      <c r="K106" s="6"/>
      <c r="L106" s="8" t="n">
        <f aca="false">'Central pensions'!N106</f>
        <v>5367437.27751007</v>
      </c>
      <c r="M106" s="8"/>
      <c r="N106" s="8" t="n">
        <f aca="false">'Central pensions'!L106</f>
        <v>1388930.24589767</v>
      </c>
      <c r="O106" s="6"/>
      <c r="P106" s="6" t="n">
        <f aca="false">'Central pensions'!X106</f>
        <v>35493141.9609775</v>
      </c>
      <c r="Q106" s="8"/>
      <c r="R106" s="8" t="n">
        <f aca="false">'Central SIPA income'!G101</f>
        <v>32772165.605655</v>
      </c>
      <c r="S106" s="8"/>
      <c r="T106" s="6" t="n">
        <f aca="false">'Central SIPA income'!J101</f>
        <v>125307215.612528</v>
      </c>
      <c r="U106" s="6"/>
      <c r="V106" s="8" t="n">
        <f aca="false">'Central SIPA income'!F101</f>
        <v>133109.27036603</v>
      </c>
      <c r="W106" s="8"/>
      <c r="X106" s="8" t="n">
        <f aca="false">'Central SIPA income'!M101</f>
        <v>334332.110691947</v>
      </c>
      <c r="Y106" s="6"/>
      <c r="Z106" s="6" t="n">
        <f aca="false">R106+V106-N106-L106-F106</f>
        <v>-4599806.74016441</v>
      </c>
      <c r="AA106" s="6"/>
      <c r="AB106" s="6" t="n">
        <f aca="false">T106-P106-D106</f>
        <v>-79356278.9495415</v>
      </c>
      <c r="AC106" s="50"/>
      <c r="AD106" s="6"/>
      <c r="AE106" s="6"/>
      <c r="AF106" s="6"/>
      <c r="AG106" s="6" t="n">
        <f aca="false">BF106/100*$AG$53</f>
        <v>8432978428.4643</v>
      </c>
      <c r="AH106" s="61" t="n">
        <f aca="false">(AG106-AG105)/AG105</f>
        <v>0.00795423189362562</v>
      </c>
      <c r="AI106" s="61"/>
      <c r="AJ106" s="61" t="n">
        <f aca="false">AB106/AG106</f>
        <v>-0.00941023146480322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0.00628111063273967</v>
      </c>
      <c r="AV106" s="5"/>
      <c r="AW106" s="65" t="n">
        <f aca="false">workers_and_wage_central!C94</f>
        <v>13941671</v>
      </c>
      <c r="AX106" s="5"/>
      <c r="AY106" s="61" t="n">
        <f aca="false">(AW106-AW105)/AW105</f>
        <v>0.0036628583642213</v>
      </c>
      <c r="AZ106" s="66" t="n">
        <f aca="false">workers_and_wage_central!B94</f>
        <v>8203.64453534731</v>
      </c>
      <c r="BA106" s="61" t="n">
        <f aca="false">(AZ106-AZ105)/AZ105</f>
        <v>0.00427571220120542</v>
      </c>
      <c r="BB106" s="5"/>
      <c r="BC106" s="5"/>
      <c r="BD106" s="5"/>
      <c r="BE106" s="5"/>
      <c r="BF106" s="5" t="n">
        <f aca="false">BF105*(1+AY106)*(1+BA106)*(1-BE106)</f>
        <v>154.373850017625</v>
      </c>
      <c r="BG106" s="5"/>
      <c r="BH106" s="5" t="n">
        <f aca="false">BH105+1</f>
        <v>75</v>
      </c>
      <c r="BI106" s="61" t="n">
        <f aca="false">T113/AG113</f>
        <v>0.0170739468846881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171475828.068155</v>
      </c>
      <c r="E107" s="9"/>
      <c r="F107" s="67" t="n">
        <f aca="false">'Central pensions'!I107</f>
        <v>31167761.5493482</v>
      </c>
      <c r="G107" s="9" t="n">
        <f aca="false">'Central pensions'!K107</f>
        <v>5961211.8153088</v>
      </c>
      <c r="H107" s="9" t="n">
        <f aca="false">'Central pensions'!V107</f>
        <v>32796828.5659937</v>
      </c>
      <c r="I107" s="67" t="n">
        <f aca="false">'Central pensions'!M107</f>
        <v>184367.3757312</v>
      </c>
      <c r="J107" s="9" t="n">
        <f aca="false">'Central pensions'!W107</f>
        <v>1014334.9041029</v>
      </c>
      <c r="K107" s="9"/>
      <c r="L107" s="67" t="n">
        <f aca="false">'Central pensions'!N107</f>
        <v>4525624.98414013</v>
      </c>
      <c r="M107" s="67"/>
      <c r="N107" s="67" t="n">
        <f aca="false">'Central pensions'!L107</f>
        <v>1408362.07238388</v>
      </c>
      <c r="O107" s="9"/>
      <c r="P107" s="9" t="n">
        <f aca="false">'Central pensions'!X107</f>
        <v>31231882.144885</v>
      </c>
      <c r="Q107" s="67"/>
      <c r="R107" s="67" t="n">
        <f aca="false">'Central SIPA income'!G102</f>
        <v>37817359.5641484</v>
      </c>
      <c r="S107" s="67"/>
      <c r="T107" s="9" t="n">
        <f aca="false">'Central SIPA income'!J102</f>
        <v>144597951.988364</v>
      </c>
      <c r="U107" s="9"/>
      <c r="V107" s="67" t="n">
        <f aca="false">'Central SIPA income'!F102</f>
        <v>130477.61175227</v>
      </c>
      <c r="W107" s="67"/>
      <c r="X107" s="67" t="n">
        <f aca="false">'Central SIPA income'!M102</f>
        <v>327722.142982413</v>
      </c>
      <c r="Y107" s="9"/>
      <c r="Z107" s="9" t="n">
        <f aca="false">R107+V107-N107-L107-F107</f>
        <v>846088.570028465</v>
      </c>
      <c r="AA107" s="9"/>
      <c r="AB107" s="9" t="n">
        <f aca="false">T107-P107-D107</f>
        <v>-58109758.224676</v>
      </c>
      <c r="AC107" s="50"/>
      <c r="AD107" s="9"/>
      <c r="AE107" s="9"/>
      <c r="AF107" s="9"/>
      <c r="AG107" s="9" t="n">
        <f aca="false">BF107/100*$AG$53</f>
        <v>8436517086.44307</v>
      </c>
      <c r="AH107" s="40" t="n">
        <f aca="false">(AG107-AG106)/AG106</f>
        <v>0.000419621372067789</v>
      </c>
      <c r="AI107" s="40"/>
      <c r="AJ107" s="40" t="n">
        <f aca="false">AB107/AG107</f>
        <v>-0.00688788484978648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13951586</v>
      </c>
      <c r="AX107" s="7"/>
      <c r="AY107" s="40" t="n">
        <f aca="false">(AW107-AW106)/AW106</f>
        <v>0.000711177304356128</v>
      </c>
      <c r="AZ107" s="39" t="n">
        <f aca="false">workers_and_wage_central!B95</f>
        <v>8201.25441391676</v>
      </c>
      <c r="BA107" s="40" t="n">
        <f aca="false">(AZ107-AZ106)/AZ106</f>
        <v>-0.000291348731682767</v>
      </c>
      <c r="BB107" s="7"/>
      <c r="BC107" s="7"/>
      <c r="BD107" s="7"/>
      <c r="BE107" s="7"/>
      <c r="BF107" s="7" t="n">
        <f aca="false">BF106*(1+AY107)*(1+BA107)*(1-BE107)</f>
        <v>154.438628584381</v>
      </c>
      <c r="BG107" s="7"/>
      <c r="BH107" s="7" t="n">
        <f aca="false">BH106+1</f>
        <v>76</v>
      </c>
      <c r="BI107" s="40" t="n">
        <f aca="false">T114/AG114</f>
        <v>0.0148751580085555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169585286.199032</v>
      </c>
      <c r="E108" s="9"/>
      <c r="F108" s="67" t="n">
        <f aca="false">'Central pensions'!I108</f>
        <v>30824133.1858656</v>
      </c>
      <c r="G108" s="9" t="n">
        <f aca="false">'Central pensions'!K108</f>
        <v>6011155.949136</v>
      </c>
      <c r="H108" s="9" t="n">
        <f aca="false">'Central pensions'!V108</f>
        <v>33071606.4544091</v>
      </c>
      <c r="I108" s="67" t="n">
        <f aca="false">'Central pensions'!M108</f>
        <v>185912.039664</v>
      </c>
      <c r="J108" s="9" t="n">
        <f aca="false">'Central pensions'!W108</f>
        <v>1022833.18931162</v>
      </c>
      <c r="K108" s="9"/>
      <c r="L108" s="67" t="n">
        <f aca="false">'Central pensions'!N108</f>
        <v>4375097.78660188</v>
      </c>
      <c r="M108" s="67"/>
      <c r="N108" s="67" t="n">
        <f aca="false">'Central pensions'!L108</f>
        <v>1395071.09145842</v>
      </c>
      <c r="O108" s="9"/>
      <c r="P108" s="9" t="n">
        <f aca="false">'Central pensions'!X108</f>
        <v>30377672.7457044</v>
      </c>
      <c r="Q108" s="67"/>
      <c r="R108" s="67" t="n">
        <f aca="false">'Central SIPA income'!G103</f>
        <v>33063437.4828605</v>
      </c>
      <c r="S108" s="67"/>
      <c r="T108" s="9" t="n">
        <f aca="false">'Central SIPA income'!J103</f>
        <v>126420918.880052</v>
      </c>
      <c r="U108" s="9"/>
      <c r="V108" s="67" t="n">
        <f aca="false">'Central SIPA income'!F103</f>
        <v>132618.81900781</v>
      </c>
      <c r="W108" s="67"/>
      <c r="X108" s="67" t="n">
        <f aca="false">'Central SIPA income'!M103</f>
        <v>333100.238281148</v>
      </c>
      <c r="Y108" s="9"/>
      <c r="Z108" s="9" t="n">
        <f aca="false">R108+V108-N108-L108-F108</f>
        <v>-3398245.76205759</v>
      </c>
      <c r="AA108" s="9"/>
      <c r="AB108" s="9" t="n">
        <f aca="false">T108-P108-D108</f>
        <v>-73542040.0646844</v>
      </c>
      <c r="AC108" s="50"/>
      <c r="AD108" s="9"/>
      <c r="AE108" s="9"/>
      <c r="AF108" s="9"/>
      <c r="AG108" s="9" t="n">
        <f aca="false">BF108/100*$AG$53</f>
        <v>8516172804.14888</v>
      </c>
      <c r="AH108" s="40" t="n">
        <f aca="false">(AG108-AG107)/AG107</f>
        <v>0.00944177755934498</v>
      </c>
      <c r="AI108" s="40"/>
      <c r="AJ108" s="40" t="n">
        <f aca="false">AB108/AG108</f>
        <v>-0.00863557395510534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14000741</v>
      </c>
      <c r="AY108" s="40" t="n">
        <f aca="false">(AW108-AW107)/AW107</f>
        <v>0.00352325534889008</v>
      </c>
      <c r="AZ108" s="39" t="n">
        <f aca="false">workers_and_wage_central!B96</f>
        <v>8249.62330436712</v>
      </c>
      <c r="BA108" s="40" t="n">
        <f aca="false">(AZ108-AZ107)/AZ107</f>
        <v>0.0058977429560388</v>
      </c>
      <c r="BB108" s="7"/>
      <c r="BC108" s="7"/>
      <c r="BD108" s="7"/>
      <c r="BE108" s="7"/>
      <c r="BF108" s="7" t="n">
        <f aca="false">BF107*(1+AY108)*(1+BA108)*(1-BE108)</f>
        <v>155.896803762045</v>
      </c>
      <c r="BG108" s="7"/>
      <c r="BH108" s="0" t="n">
        <f aca="false">BH107+1</f>
        <v>77</v>
      </c>
      <c r="BI108" s="40" t="n">
        <f aca="false">T115/AG115</f>
        <v>0.0171136726427913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171950817.412127</v>
      </c>
      <c r="E109" s="9"/>
      <c r="F109" s="67" t="n">
        <f aca="false">'Central pensions'!I109</f>
        <v>31254096.4851709</v>
      </c>
      <c r="G109" s="9" t="n">
        <f aca="false">'Central pensions'!K109</f>
        <v>6236443.9488032</v>
      </c>
      <c r="H109" s="9" t="n">
        <f aca="false">'Central pensions'!V109</f>
        <v>34311074.5578719</v>
      </c>
      <c r="I109" s="67" t="n">
        <f aca="false">'Central pensions'!M109</f>
        <v>192879.709756801</v>
      </c>
      <c r="J109" s="9" t="n">
        <f aca="false">'Central pensions'!W109</f>
        <v>1061167.25436718</v>
      </c>
      <c r="K109" s="9"/>
      <c r="L109" s="67" t="n">
        <f aca="false">'Central pensions'!N109</f>
        <v>4430512.46826429</v>
      </c>
      <c r="M109" s="67"/>
      <c r="N109" s="67" t="n">
        <f aca="false">'Central pensions'!L109</f>
        <v>1415778.69131416</v>
      </c>
      <c r="O109" s="9"/>
      <c r="P109" s="9" t="n">
        <f aca="false">'Central pensions'!X109</f>
        <v>30779146.8969575</v>
      </c>
      <c r="Q109" s="67"/>
      <c r="R109" s="67" t="n">
        <f aca="false">'Central SIPA income'!G104</f>
        <v>38207352.0809542</v>
      </c>
      <c r="S109" s="67"/>
      <c r="T109" s="9" t="n">
        <f aca="false">'Central SIPA income'!J104</f>
        <v>146089122.177686</v>
      </c>
      <c r="U109" s="9"/>
      <c r="V109" s="67" t="n">
        <f aca="false">'Central SIPA income'!F104</f>
        <v>138473.06266295</v>
      </c>
      <c r="W109" s="67"/>
      <c r="X109" s="67" t="n">
        <f aca="false">'Central SIPA income'!M104</f>
        <v>347804.41051758</v>
      </c>
      <c r="Y109" s="9"/>
      <c r="Z109" s="9" t="n">
        <f aca="false">R109+V109-N109-L109-F109</f>
        <v>1245437.4988678</v>
      </c>
      <c r="AA109" s="9"/>
      <c r="AB109" s="9" t="n">
        <f aca="false">T109-P109-D109</f>
        <v>-56640842.1313985</v>
      </c>
      <c r="AC109" s="50"/>
      <c r="AD109" s="9"/>
      <c r="AE109" s="9"/>
      <c r="AF109" s="9"/>
      <c r="AG109" s="9" t="n">
        <f aca="false">BF109/100*$AG$53</f>
        <v>8578415907.62948</v>
      </c>
      <c r="AH109" s="40" t="n">
        <f aca="false">(AG109-AG108)/AG108</f>
        <v>0.00730881170592028</v>
      </c>
      <c r="AI109" s="40" t="n">
        <f aca="false">(AG109-AG105)/AG105</f>
        <v>0.0253376894518329</v>
      </c>
      <c r="AJ109" s="40" t="n">
        <f aca="false">AB109/AG109</f>
        <v>-0.00660271578590905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14085355</v>
      </c>
      <c r="AY109" s="40" t="n">
        <f aca="false">(AW109-AW108)/AW108</f>
        <v>0.00604353726706322</v>
      </c>
      <c r="AZ109" s="39" t="n">
        <f aca="false">workers_and_wage_central!B97</f>
        <v>8259.99863814797</v>
      </c>
      <c r="BA109" s="40" t="n">
        <f aca="false">(AZ109-AZ108)/AZ108</f>
        <v>0.00125767364133558</v>
      </c>
      <c r="BB109" s="7"/>
      <c r="BC109" s="7"/>
      <c r="BD109" s="7"/>
      <c r="BE109" s="7"/>
      <c r="BF109" s="7" t="n">
        <f aca="false">BF108*(1+AY109)*(1+BA109)*(1-BE109)</f>
        <v>157.036224146296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0.0148756169219448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169933787.928344</v>
      </c>
      <c r="E110" s="6"/>
      <c r="F110" s="8" t="n">
        <f aca="false">'Central pensions'!I110</f>
        <v>30887477.5004615</v>
      </c>
      <c r="G110" s="6" t="n">
        <f aca="false">'Central pensions'!K110</f>
        <v>6285911.06186592</v>
      </c>
      <c r="H110" s="6" t="n">
        <f aca="false">'Central pensions'!V110</f>
        <v>34583228.0187851</v>
      </c>
      <c r="I110" s="8" t="n">
        <f aca="false">'Central pensions'!M110</f>
        <v>194409.62047008</v>
      </c>
      <c r="J110" s="6" t="n">
        <f aca="false">'Central pensions'!W110</f>
        <v>1069584.371715</v>
      </c>
      <c r="K110" s="6"/>
      <c r="L110" s="8" t="n">
        <f aca="false">'Central pensions'!N110</f>
        <v>5408280.71182942</v>
      </c>
      <c r="M110" s="8"/>
      <c r="N110" s="8" t="n">
        <f aca="false">'Central pensions'!L110</f>
        <v>1399182.74794137</v>
      </c>
      <c r="O110" s="6"/>
      <c r="P110" s="6" t="n">
        <f aca="false">'Central pensions'!X110</f>
        <v>35761484.9770894</v>
      </c>
      <c r="Q110" s="8"/>
      <c r="R110" s="8" t="n">
        <f aca="false">'Central SIPA income'!G105</f>
        <v>33169355.1916199</v>
      </c>
      <c r="S110" s="8"/>
      <c r="T110" s="6" t="n">
        <f aca="false">'Central SIPA income'!J105</f>
        <v>126825904.419561</v>
      </c>
      <c r="U110" s="6"/>
      <c r="V110" s="8" t="n">
        <f aca="false">'Central SIPA income'!F105</f>
        <v>142466.10859215</v>
      </c>
      <c r="W110" s="8"/>
      <c r="X110" s="8" t="n">
        <f aca="false">'Central SIPA income'!M105</f>
        <v>357833.790664645</v>
      </c>
      <c r="Y110" s="6"/>
      <c r="Z110" s="6" t="n">
        <f aca="false">R110+V110-N110-L110-F110</f>
        <v>-4383119.66002024</v>
      </c>
      <c r="AA110" s="6"/>
      <c r="AB110" s="6" t="n">
        <f aca="false">T110-P110-D110</f>
        <v>-78869368.4858724</v>
      </c>
      <c r="AC110" s="50"/>
      <c r="AD110" s="6"/>
      <c r="AE110" s="6"/>
      <c r="AF110" s="6"/>
      <c r="AG110" s="6" t="n">
        <f aca="false">BF110/100*$AG$53</f>
        <v>8577417871.15657</v>
      </c>
      <c r="AH110" s="61" t="n">
        <f aca="false">(AG110-AG109)/AG109</f>
        <v>-0.000116342747152232</v>
      </c>
      <c r="AI110" s="61"/>
      <c r="AJ110" s="61" t="n">
        <f aca="false">AB110/AG110</f>
        <v>-0.00919500130115939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0.00255257652558169</v>
      </c>
      <c r="AV110" s="5"/>
      <c r="AW110" s="65" t="n">
        <f aca="false">workers_and_wage_central!C98</f>
        <v>14105235</v>
      </c>
      <c r="AX110" s="5"/>
      <c r="AY110" s="61" t="n">
        <f aca="false">(AW110-AW109)/AW109</f>
        <v>0.0014113950269624</v>
      </c>
      <c r="AZ110" s="66" t="n">
        <f aca="false">workers_and_wage_central!B98</f>
        <v>8247.39731166387</v>
      </c>
      <c r="BA110" s="61" t="n">
        <f aca="false">(AZ110-AZ109)/AZ109</f>
        <v>-0.0015255845716369</v>
      </c>
      <c r="BB110" s="5"/>
      <c r="BC110" s="5"/>
      <c r="BD110" s="5"/>
      <c r="BE110" s="5"/>
      <c r="BF110" s="5" t="n">
        <f aca="false">BF109*(1+AY110)*(1+BA110)*(1-BE110)</f>
        <v>157.017954120577</v>
      </c>
      <c r="BG110" s="5"/>
      <c r="BH110" s="5" t="n">
        <f aca="false">BH109+1</f>
        <v>79</v>
      </c>
      <c r="BI110" s="61" t="n">
        <f aca="false">T117/AG117</f>
        <v>0.0170723001437876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173112199.72836</v>
      </c>
      <c r="E111" s="9"/>
      <c r="F111" s="67" t="n">
        <f aca="false">'Central pensions'!I111</f>
        <v>31465191.4686902</v>
      </c>
      <c r="G111" s="9" t="n">
        <f aca="false">'Central pensions'!K111</f>
        <v>6519347.2645968</v>
      </c>
      <c r="H111" s="9" t="n">
        <f aca="false">'Central pensions'!V111</f>
        <v>35867525.1313957</v>
      </c>
      <c r="I111" s="67" t="n">
        <f aca="false">'Central pensions'!M111</f>
        <v>201629.296843201</v>
      </c>
      <c r="J111" s="9" t="n">
        <f aca="false">'Central pensions'!W111</f>
        <v>1109304.90097101</v>
      </c>
      <c r="K111" s="9"/>
      <c r="L111" s="67" t="n">
        <f aca="false">'Central pensions'!N111</f>
        <v>4559660.21334286</v>
      </c>
      <c r="M111" s="67"/>
      <c r="N111" s="67" t="n">
        <f aca="false">'Central pensions'!L111</f>
        <v>1425557.74237919</v>
      </c>
      <c r="O111" s="9"/>
      <c r="P111" s="9" t="n">
        <f aca="false">'Central pensions'!X111</f>
        <v>31503096.613786</v>
      </c>
      <c r="Q111" s="67"/>
      <c r="R111" s="67" t="n">
        <f aca="false">'Central SIPA income'!G106</f>
        <v>38276353.1498359</v>
      </c>
      <c r="S111" s="67"/>
      <c r="T111" s="9" t="n">
        <f aca="false">'Central SIPA income'!J106</f>
        <v>146352953.744995</v>
      </c>
      <c r="U111" s="9"/>
      <c r="V111" s="67" t="n">
        <f aca="false">'Central SIPA income'!F106</f>
        <v>138510.0157553</v>
      </c>
      <c r="W111" s="67"/>
      <c r="X111" s="67" t="n">
        <f aca="false">'Central SIPA income'!M106</f>
        <v>347897.226031691</v>
      </c>
      <c r="Y111" s="9"/>
      <c r="Z111" s="9" t="n">
        <f aca="false">R111+V111-N111-L111-F111</f>
        <v>964453.741178952</v>
      </c>
      <c r="AA111" s="9"/>
      <c r="AB111" s="9" t="n">
        <f aca="false">T111-P111-D111</f>
        <v>-58262342.597151</v>
      </c>
      <c r="AC111" s="50"/>
      <c r="AD111" s="9"/>
      <c r="AE111" s="9"/>
      <c r="AF111" s="9"/>
      <c r="AG111" s="9" t="n">
        <f aca="false">BF111/100*$AG$53</f>
        <v>8600009935.55597</v>
      </c>
      <c r="AH111" s="40" t="n">
        <f aca="false">(AG111-AG110)/AG110</f>
        <v>0.00263390040438238</v>
      </c>
      <c r="AI111" s="40"/>
      <c r="AJ111" s="40" t="n">
        <f aca="false">AB111/AG111</f>
        <v>-0.00677468317289618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14062973</v>
      </c>
      <c r="AX111" s="7"/>
      <c r="AY111" s="40" t="n">
        <f aca="false">(AW111-AW110)/AW110</f>
        <v>-0.00299619254836945</v>
      </c>
      <c r="AZ111" s="39" t="n">
        <f aca="false">workers_and_wage_central!B99</f>
        <v>8293.97046728865</v>
      </c>
      <c r="BA111" s="40" t="n">
        <f aca="false">(AZ111-AZ110)/AZ110</f>
        <v>0.00564701248949329</v>
      </c>
      <c r="BB111" s="7"/>
      <c r="BC111" s="7"/>
      <c r="BD111" s="7"/>
      <c r="BE111" s="7"/>
      <c r="BF111" s="7" t="n">
        <f aca="false">BF110*(1+AY111)*(1+BA111)*(1-BE111)</f>
        <v>157.43152377343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171382503.321381</v>
      </c>
      <c r="E112" s="9"/>
      <c r="F112" s="67" t="n">
        <f aca="false">'Central pensions'!I112</f>
        <v>31150798.6719161</v>
      </c>
      <c r="G112" s="9" t="n">
        <f aca="false">'Central pensions'!K112</f>
        <v>6502825.96869528</v>
      </c>
      <c r="H112" s="9" t="n">
        <f aca="false">'Central pensions'!V112</f>
        <v>35776629.8359159</v>
      </c>
      <c r="I112" s="67" t="n">
        <f aca="false">'Central pensions'!M112</f>
        <v>201118.32892872</v>
      </c>
      <c r="J112" s="9" t="n">
        <f aca="false">'Central pensions'!W112</f>
        <v>1106493.70626544</v>
      </c>
      <c r="K112" s="9"/>
      <c r="L112" s="67" t="n">
        <f aca="false">'Central pensions'!N112</f>
        <v>4504802.22267654</v>
      </c>
      <c r="M112" s="67"/>
      <c r="N112" s="67" t="n">
        <f aca="false">'Central pensions'!L112</f>
        <v>1412093.25984995</v>
      </c>
      <c r="O112" s="9"/>
      <c r="P112" s="9" t="n">
        <f aca="false">'Central pensions'!X112</f>
        <v>31144360.6292233</v>
      </c>
      <c r="Q112" s="67"/>
      <c r="R112" s="67" t="n">
        <f aca="false">'Central SIPA income'!G107</f>
        <v>33730521.9452852</v>
      </c>
      <c r="S112" s="67"/>
      <c r="T112" s="9" t="n">
        <f aca="false">'Central SIPA income'!J107</f>
        <v>128971574.139477</v>
      </c>
      <c r="U112" s="9"/>
      <c r="V112" s="67" t="n">
        <f aca="false">'Central SIPA income'!F107</f>
        <v>136731.52051337</v>
      </c>
      <c r="W112" s="67"/>
      <c r="X112" s="67" t="n">
        <f aca="false">'Central SIPA income'!M107</f>
        <v>343430.158738369</v>
      </c>
      <c r="Y112" s="9"/>
      <c r="Z112" s="9" t="n">
        <f aca="false">R112+V112-N112-L112-F112</f>
        <v>-3200440.68864402</v>
      </c>
      <c r="AA112" s="9"/>
      <c r="AB112" s="9" t="n">
        <f aca="false">T112-P112-D112</f>
        <v>-73555289.8111273</v>
      </c>
      <c r="AC112" s="50"/>
      <c r="AD112" s="9"/>
      <c r="AE112" s="9"/>
      <c r="AF112" s="9"/>
      <c r="AG112" s="9" t="n">
        <f aca="false">BF112/100*$AG$53</f>
        <v>8657672282.42513</v>
      </c>
      <c r="AH112" s="40" t="n">
        <f aca="false">(AG112-AG111)/AG111</f>
        <v>0.00670491630838305</v>
      </c>
      <c r="AI112" s="40"/>
      <c r="AJ112" s="40" t="n">
        <f aca="false">AB112/AG112</f>
        <v>-0.00849596605318993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14093051</v>
      </c>
      <c r="AY112" s="40" t="n">
        <f aca="false">(AW112-AW111)/AW111</f>
        <v>0.00213880806000267</v>
      </c>
      <c r="AZ112" s="39" t="n">
        <f aca="false">workers_and_wage_central!B100</f>
        <v>8331.76080796593</v>
      </c>
      <c r="BA112" s="40" t="n">
        <f aca="false">(AZ112-AZ111)/AZ111</f>
        <v>0.00455636306233848</v>
      </c>
      <c r="BB112" s="7"/>
      <c r="BC112" s="7"/>
      <c r="BD112" s="7"/>
      <c r="BE112" s="7"/>
      <c r="BF112" s="7" t="n">
        <f aca="false">BF111*(1+AY112)*(1+BA112)*(1-BE112)</f>
        <v>158.487088964632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174853799.953789</v>
      </c>
      <c r="E113" s="9"/>
      <c r="F113" s="67" t="n">
        <f aca="false">'Central pensions'!I113</f>
        <v>31781747.9253755</v>
      </c>
      <c r="G113" s="9" t="n">
        <f aca="false">'Central pensions'!K113</f>
        <v>6643988.16958272</v>
      </c>
      <c r="H113" s="9" t="n">
        <f aca="false">'Central pensions'!V113</f>
        <v>36553262.6156159</v>
      </c>
      <c r="I113" s="67" t="n">
        <f aca="false">'Central pensions'!M113</f>
        <v>205484.17019328</v>
      </c>
      <c r="J113" s="9" t="n">
        <f aca="false">'Central pensions'!W113</f>
        <v>1130513.27677163</v>
      </c>
      <c r="K113" s="9"/>
      <c r="L113" s="67" t="n">
        <f aca="false">'Central pensions'!N113</f>
        <v>4603888.08451289</v>
      </c>
      <c r="M113" s="67"/>
      <c r="N113" s="67" t="n">
        <f aca="false">'Central pensions'!L113</f>
        <v>1440485.34665373</v>
      </c>
      <c r="O113" s="9"/>
      <c r="P113" s="9" t="n">
        <f aca="false">'Central pensions'!X113</f>
        <v>31814722.521901</v>
      </c>
      <c r="Q113" s="67"/>
      <c r="R113" s="67" t="n">
        <f aca="false">'Central SIPA income'!G108</f>
        <v>38698392.7331174</v>
      </c>
      <c r="S113" s="67"/>
      <c r="T113" s="9" t="n">
        <f aca="false">'Central SIPA income'!J108</f>
        <v>147966658.67056</v>
      </c>
      <c r="U113" s="9"/>
      <c r="V113" s="67" t="n">
        <f aca="false">'Central SIPA income'!F108</f>
        <v>140754.47455121</v>
      </c>
      <c r="W113" s="67"/>
      <c r="X113" s="67" t="n">
        <f aca="false">'Central SIPA income'!M108</f>
        <v>353534.65943159</v>
      </c>
      <c r="Y113" s="9"/>
      <c r="Z113" s="9" t="n">
        <f aca="false">R113+V113-N113-L113-F113</f>
        <v>1013025.85112649</v>
      </c>
      <c r="AA113" s="9"/>
      <c r="AB113" s="9" t="n">
        <f aca="false">T113-P113-D113</f>
        <v>-58701863.80513</v>
      </c>
      <c r="AC113" s="50"/>
      <c r="AD113" s="9"/>
      <c r="AE113" s="9"/>
      <c r="AF113" s="9"/>
      <c r="AG113" s="9" t="n">
        <f aca="false">BF113/100*$AG$53</f>
        <v>8666224609.33485</v>
      </c>
      <c r="AH113" s="40" t="n">
        <f aca="false">(AG113-AG112)/AG112</f>
        <v>0.000987832136713556</v>
      </c>
      <c r="AI113" s="40" t="n">
        <f aca="false">(AG113-AG109)/AG109</f>
        <v>0.0102360042519356</v>
      </c>
      <c r="AJ113" s="40" t="n">
        <f aca="false">AB113/AG113</f>
        <v>-0.00677363747783541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14083475</v>
      </c>
      <c r="AY113" s="40" t="n">
        <f aca="false">(AW113-AW112)/AW112</f>
        <v>-0.000679483810851178</v>
      </c>
      <c r="AZ113" s="39" t="n">
        <f aca="false">workers_and_wage_central!B101</f>
        <v>8345.66193122055</v>
      </c>
      <c r="BA113" s="40" t="n">
        <f aca="false">(AZ113-AZ112)/AZ112</f>
        <v>0.00166844963207888</v>
      </c>
      <c r="BB113" s="7"/>
      <c r="BC113" s="7"/>
      <c r="BD113" s="7"/>
      <c r="BE113" s="7"/>
      <c r="BF113" s="7" t="n">
        <f aca="false">BF112*(1+AY113)*(1+BA113)*(1-BE113)</f>
        <v>158.643647604366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172572160.800484</v>
      </c>
      <c r="E114" s="6"/>
      <c r="F114" s="8" t="n">
        <f aca="false">'Central pensions'!I114</f>
        <v>31367033.0009862</v>
      </c>
      <c r="G114" s="6" t="n">
        <f aca="false">'Central pensions'!K114</f>
        <v>6659852.3431824</v>
      </c>
      <c r="H114" s="6" t="n">
        <f aca="false">'Central pensions'!V114</f>
        <v>36640542.6180734</v>
      </c>
      <c r="I114" s="8" t="n">
        <f aca="false">'Central pensions'!M114</f>
        <v>205974.814737602</v>
      </c>
      <c r="J114" s="6" t="n">
        <f aca="false">'Central pensions'!W114</f>
        <v>1133212.65829094</v>
      </c>
      <c r="K114" s="6"/>
      <c r="L114" s="8" t="n">
        <f aca="false">'Central pensions'!N114</f>
        <v>5457272.19783242</v>
      </c>
      <c r="M114" s="8"/>
      <c r="N114" s="8" t="n">
        <f aca="false">'Central pensions'!L114</f>
        <v>1421613.26037445</v>
      </c>
      <c r="O114" s="6"/>
      <c r="P114" s="6" t="n">
        <f aca="false">'Central pensions'!X114</f>
        <v>36139108.0921905</v>
      </c>
      <c r="Q114" s="8"/>
      <c r="R114" s="8" t="n">
        <f aca="false">'Central SIPA income'!G109</f>
        <v>33841596.5859456</v>
      </c>
      <c r="S114" s="8"/>
      <c r="T114" s="6" t="n">
        <f aca="false">'Central SIPA income'!J109</f>
        <v>129396277.65507</v>
      </c>
      <c r="U114" s="6"/>
      <c r="V114" s="8" t="n">
        <f aca="false">'Central SIPA income'!F109</f>
        <v>139466.01131948</v>
      </c>
      <c r="W114" s="8"/>
      <c r="X114" s="8" t="n">
        <f aca="false">'Central SIPA income'!M109</f>
        <v>350298.411267742</v>
      </c>
      <c r="Y114" s="6"/>
      <c r="Z114" s="6" t="n">
        <f aca="false">R114+V114-N114-L114-F114</f>
        <v>-4264855.86192799</v>
      </c>
      <c r="AA114" s="6"/>
      <c r="AB114" s="6" t="n">
        <f aca="false">T114-P114-D114</f>
        <v>-79314991.2376045</v>
      </c>
      <c r="AC114" s="50"/>
      <c r="AD114" s="6"/>
      <c r="AE114" s="6"/>
      <c r="AF114" s="6"/>
      <c r="AG114" s="6" t="n">
        <f aca="false">BF114/100*$AG$53</f>
        <v>8698817019.66777</v>
      </c>
      <c r="AH114" s="61" t="n">
        <f aca="false">(AG114-AG113)/AG113</f>
        <v>0.00376085455918335</v>
      </c>
      <c r="AI114" s="61"/>
      <c r="AJ114" s="61" t="n">
        <f aca="false">AB114/AG114</f>
        <v>-0.0091179054644184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0.0045406813748424</v>
      </c>
      <c r="AV114" s="5"/>
      <c r="AW114" s="65" t="n">
        <f aca="false">workers_and_wage_central!C102</f>
        <v>14098137</v>
      </c>
      <c r="AX114" s="5"/>
      <c r="AY114" s="61" t="n">
        <f aca="false">(AW114-AW113)/AW113</f>
        <v>0.00104107828501133</v>
      </c>
      <c r="AZ114" s="66" t="n">
        <f aca="false">workers_and_wage_central!B102</f>
        <v>8368.33665836729</v>
      </c>
      <c r="BA114" s="61" t="n">
        <f aca="false">(AZ114-AZ113)/AZ113</f>
        <v>0.00271694771890011</v>
      </c>
      <c r="BB114" s="5"/>
      <c r="BC114" s="5"/>
      <c r="BD114" s="5"/>
      <c r="BE114" s="5"/>
      <c r="BF114" s="5" t="n">
        <f aca="false">BF113*(1+AY114)*(1+BA114)*(1-BE114)</f>
        <v>159.240283289744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175413508.000407</v>
      </c>
      <c r="E115" s="9"/>
      <c r="F115" s="67" t="n">
        <f aca="false">'Central pensions'!I115</f>
        <v>31883481.4882384</v>
      </c>
      <c r="G115" s="9" t="n">
        <f aca="false">'Central pensions'!K115</f>
        <v>6820935.0509664</v>
      </c>
      <c r="H115" s="9" t="n">
        <f aca="false">'Central pensions'!V115</f>
        <v>37526772.1492185</v>
      </c>
      <c r="I115" s="67" t="n">
        <f aca="false">'Central pensions'!M115</f>
        <v>210956.754153601</v>
      </c>
      <c r="J115" s="9" t="n">
        <f aca="false">'Central pensions'!W115</f>
        <v>1160621.819048</v>
      </c>
      <c r="K115" s="9"/>
      <c r="L115" s="67" t="n">
        <f aca="false">'Central pensions'!N115</f>
        <v>4596027.26358007</v>
      </c>
      <c r="M115" s="67"/>
      <c r="N115" s="67" t="n">
        <f aca="false">'Central pensions'!L115</f>
        <v>1445219.52002167</v>
      </c>
      <c r="O115" s="9"/>
      <c r="P115" s="9" t="n">
        <f aca="false">'Central pensions'!X115</f>
        <v>31799978.7097752</v>
      </c>
      <c r="Q115" s="67"/>
      <c r="R115" s="67" t="n">
        <f aca="false">'Central SIPA income'!G110</f>
        <v>39213966.5241313</v>
      </c>
      <c r="S115" s="67"/>
      <c r="T115" s="9" t="n">
        <f aca="false">'Central SIPA income'!J110</f>
        <v>149937999.746158</v>
      </c>
      <c r="U115" s="9"/>
      <c r="V115" s="67" t="n">
        <f aca="false">'Central SIPA income'!F110</f>
        <v>137549.33816782</v>
      </c>
      <c r="W115" s="67"/>
      <c r="X115" s="67" t="n">
        <f aca="false">'Central SIPA income'!M110</f>
        <v>345484.280902975</v>
      </c>
      <c r="Y115" s="9"/>
      <c r="Z115" s="9" t="n">
        <f aca="false">R115+V115-N115-L115-F115</f>
        <v>1426787.59045897</v>
      </c>
      <c r="AA115" s="9"/>
      <c r="AB115" s="9" t="n">
        <f aca="false">T115-P115-D115</f>
        <v>-57275486.9640242</v>
      </c>
      <c r="AC115" s="50"/>
      <c r="AD115" s="9"/>
      <c r="AE115" s="9"/>
      <c r="AF115" s="9"/>
      <c r="AG115" s="9" t="n">
        <f aca="false">BF115/100*$AG$53</f>
        <v>8761298809.19017</v>
      </c>
      <c r="AH115" s="40" t="n">
        <f aca="false">(AG115-AG114)/AG114</f>
        <v>0.0071827915659254</v>
      </c>
      <c r="AI115" s="40"/>
      <c r="AJ115" s="40" t="n">
        <f aca="false">AB115/AG115</f>
        <v>-0.00653732833583362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14184012</v>
      </c>
      <c r="AX115" s="7"/>
      <c r="AY115" s="40" t="n">
        <f aca="false">(AW115-AW114)/AW114</f>
        <v>0.00609123035192522</v>
      </c>
      <c r="AZ115" s="39" t="n">
        <f aca="false">workers_and_wage_central!B103</f>
        <v>8377.41590629869</v>
      </c>
      <c r="BA115" s="40" t="n">
        <f aca="false">(AZ115-AZ114)/AZ114</f>
        <v>0.00108495251829054</v>
      </c>
      <c r="BB115" s="7"/>
      <c r="BC115" s="7"/>
      <c r="BD115" s="7"/>
      <c r="BE115" s="7"/>
      <c r="BF115" s="7" t="n">
        <f aca="false">BF114*(1+AY115)*(1+BA115)*(1-BE115)</f>
        <v>160.384073053513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173927838.458324</v>
      </c>
      <c r="E116" s="9"/>
      <c r="F116" s="67" t="n">
        <f aca="false">'Central pensions'!I116</f>
        <v>31613443.4627601</v>
      </c>
      <c r="G116" s="9" t="n">
        <f aca="false">'Central pensions'!K116</f>
        <v>6838663.09025936</v>
      </c>
      <c r="H116" s="9" t="n">
        <f aca="false">'Central pensions'!V116</f>
        <v>37624306.5907911</v>
      </c>
      <c r="I116" s="67" t="n">
        <f aca="false">'Central pensions'!M116</f>
        <v>211505.044028641</v>
      </c>
      <c r="J116" s="9" t="n">
        <f aca="false">'Central pensions'!W116</f>
        <v>1163638.3481688</v>
      </c>
      <c r="K116" s="9"/>
      <c r="L116" s="67" t="n">
        <f aca="false">'Central pensions'!N116</f>
        <v>4426666.54030974</v>
      </c>
      <c r="M116" s="67"/>
      <c r="N116" s="67" t="n">
        <f aca="false">'Central pensions'!L116</f>
        <v>1433226.5872157</v>
      </c>
      <c r="O116" s="9"/>
      <c r="P116" s="9" t="n">
        <f aca="false">'Central pensions'!X116</f>
        <v>30855183.5338073</v>
      </c>
      <c r="Q116" s="67"/>
      <c r="R116" s="67" t="n">
        <f aca="false">'Central SIPA income'!G111</f>
        <v>34275845.2836498</v>
      </c>
      <c r="S116" s="67"/>
      <c r="T116" s="9" t="n">
        <f aca="false">'Central SIPA income'!J111</f>
        <v>131056665.187815</v>
      </c>
      <c r="U116" s="9"/>
      <c r="V116" s="67" t="n">
        <f aca="false">'Central SIPA income'!F111</f>
        <v>139125.98055116</v>
      </c>
      <c r="W116" s="67"/>
      <c r="X116" s="67" t="n">
        <f aca="false">'Central SIPA income'!M111</f>
        <v>349444.352011313</v>
      </c>
      <c r="Y116" s="9"/>
      <c r="Z116" s="9" t="n">
        <f aca="false">R116+V116-N116-L116-F116</f>
        <v>-3058365.32608458</v>
      </c>
      <c r="AA116" s="9"/>
      <c r="AB116" s="9" t="n">
        <f aca="false">T116-P116-D116</f>
        <v>-73726356.8043163</v>
      </c>
      <c r="AC116" s="50"/>
      <c r="AD116" s="9"/>
      <c r="AE116" s="9"/>
      <c r="AF116" s="9"/>
      <c r="AG116" s="9" t="n">
        <f aca="false">BF116/100*$AG$53</f>
        <v>8810166722.86561</v>
      </c>
      <c r="AH116" s="40" t="n">
        <f aca="false">(AG116-AG115)/AG115</f>
        <v>0.00557770197543997</v>
      </c>
      <c r="AI116" s="40"/>
      <c r="AJ116" s="40" t="n">
        <f aca="false">AB116/AG116</f>
        <v>-0.00836832708431833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14191832</v>
      </c>
      <c r="AY116" s="40" t="n">
        <f aca="false">(AW116-AW115)/AW115</f>
        <v>0.000551324970678254</v>
      </c>
      <c r="AZ116" s="39" t="n">
        <f aca="false">workers_and_wage_central!B104</f>
        <v>8419.50075454171</v>
      </c>
      <c r="BA116" s="40" t="n">
        <f aca="false">(AZ116-AZ115)/AZ115</f>
        <v>0.00502360736457872</v>
      </c>
      <c r="BB116" s="7"/>
      <c r="BC116" s="7"/>
      <c r="BD116" s="7"/>
      <c r="BE116" s="7"/>
      <c r="BF116" s="7" t="n">
        <f aca="false">BF115*(1+AY116)*(1+BA116)*(1-BE116)</f>
        <v>161.278647614613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177768586.686233</v>
      </c>
      <c r="E117" s="9"/>
      <c r="F117" s="67" t="n">
        <f aca="false">'Central pensions'!I117</f>
        <v>32311544.9169836</v>
      </c>
      <c r="G117" s="9" t="n">
        <f aca="false">'Central pensions'!K117</f>
        <v>7056343.60141248</v>
      </c>
      <c r="H117" s="9" t="n">
        <f aca="false">'Central pensions'!V117</f>
        <v>38821920.5370215</v>
      </c>
      <c r="I117" s="67" t="n">
        <f aca="false">'Central pensions'!M117</f>
        <v>218237.43097152</v>
      </c>
      <c r="J117" s="9" t="n">
        <f aca="false">'Central pensions'!W117</f>
        <v>1200677.95475324</v>
      </c>
      <c r="K117" s="9"/>
      <c r="L117" s="67" t="n">
        <f aca="false">'Central pensions'!N117</f>
        <v>4529514.58990552</v>
      </c>
      <c r="M117" s="67"/>
      <c r="N117" s="67" t="n">
        <f aca="false">'Central pensions'!L117</f>
        <v>1465034.73072165</v>
      </c>
      <c r="O117" s="9"/>
      <c r="P117" s="9" t="n">
        <f aca="false">'Central pensions'!X117</f>
        <v>31563861.572729</v>
      </c>
      <c r="Q117" s="67"/>
      <c r="R117" s="67" t="n">
        <f aca="false">'Central SIPA income'!G112</f>
        <v>39401928.8194359</v>
      </c>
      <c r="S117" s="67"/>
      <c r="T117" s="9" t="n">
        <f aca="false">'Central SIPA income'!J112</f>
        <v>150656689.873267</v>
      </c>
      <c r="U117" s="9"/>
      <c r="V117" s="67" t="n">
        <f aca="false">'Central SIPA income'!F112</f>
        <v>142890.90258027</v>
      </c>
      <c r="W117" s="67"/>
      <c r="X117" s="67" t="n">
        <f aca="false">'Central SIPA income'!M112</f>
        <v>358900.750691297</v>
      </c>
      <c r="Y117" s="9"/>
      <c r="Z117" s="9" t="n">
        <f aca="false">R117+V117-N117-L117-F117</f>
        <v>1238725.4844054</v>
      </c>
      <c r="AA117" s="9"/>
      <c r="AB117" s="9" t="n">
        <f aca="false">T117-P117-D117</f>
        <v>-58675758.385695</v>
      </c>
      <c r="AC117" s="50"/>
      <c r="AD117" s="9"/>
      <c r="AE117" s="9"/>
      <c r="AF117" s="9"/>
      <c r="AG117" s="9" t="n">
        <f aca="false">BF117/100*$AG$53</f>
        <v>8824627531.40436</v>
      </c>
      <c r="AH117" s="40" t="n">
        <f aca="false">(AG117-AG116)/AG116</f>
        <v>0.00164137739882088</v>
      </c>
      <c r="AI117" s="40" t="n">
        <f aca="false">(AG117-AG113)/AG113</f>
        <v>0.0182781925475244</v>
      </c>
      <c r="AJ117" s="40" t="n">
        <f aca="false">AB117/AG117</f>
        <v>-0.00664909178057482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14167993</v>
      </c>
      <c r="AY117" s="40" t="n">
        <f aca="false">(AW117-AW116)/AW116</f>
        <v>-0.0016797690389796</v>
      </c>
      <c r="AZ117" s="39" t="n">
        <f aca="false">workers_and_wage_central!B105</f>
        <v>8447.51019887811</v>
      </c>
      <c r="BA117" s="40" t="n">
        <f aca="false">(AZ117-AZ116)/AZ116</f>
        <v>0.0033267345835548</v>
      </c>
      <c r="BB117" s="7"/>
      <c r="BC117" s="7"/>
      <c r="BD117" s="7"/>
      <c r="BE117" s="7"/>
      <c r="BF117" s="7" t="n">
        <f aca="false">BF116*(1+AY117)*(1+BA117)*(1-BE117)</f>
        <v>161.54336674172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0.0264294031718874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0.0234285719196626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4463803318.74889</v>
      </c>
      <c r="AH149" s="32" t="n">
        <f aca="false">AVERAGE(AJ138:AJ158)</f>
        <v>0.00224623697148795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4673520914.97293</v>
      </c>
      <c r="AJ150" s="32" t="n">
        <f aca="false">(AG150-AG146)/AG146</f>
        <v>-0.0722964768966559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4776269551.06131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4884878445.7959</v>
      </c>
      <c r="AJ154" s="32" t="n">
        <f aca="false">(AG154-AG150)/AG150</f>
        <v>0.0452244752229154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5015083028.61438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5192854702.45973</v>
      </c>
      <c r="AJ158" s="32" t="n">
        <f aca="false">(AG158-AG154)/AG154</f>
        <v>0.0630468618781875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5165535519.47281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5303591052.89101</v>
      </c>
      <c r="AJ162" s="32" t="n">
        <f aca="false">(AG162-AG158)/AG158</f>
        <v>0.0213247542587365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5179710425.05525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5194963376.03608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5320501585.05699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5462698784.47774</v>
      </c>
      <c r="AJ166" s="32" t="n">
        <f aca="false">(AG166-AG162)/AG162</f>
        <v>0.0300000000000003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5350000000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5400000000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5450000000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5486821024.89171</v>
      </c>
      <c r="AJ170" s="32" t="n">
        <f aca="false">(AG170-AG166)/AG166</f>
        <v>0.00441581009051999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6307243221.24139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6324373142.97285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6363416530.63594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6461530736.86114</v>
      </c>
      <c r="AJ174" s="32" t="n">
        <f aca="false">(AG174-AG170)/AG170</f>
        <v>0.177645618026819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6436407113.95688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6470796232.88772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6532191715.10872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6605900918.15389</v>
      </c>
      <c r="AJ178" s="32" t="n">
        <f aca="false">(AG178-AG174)/AG174</f>
        <v>0.0223430309584632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6648606526.34095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6724176469.11984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6748089650.07059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6846223133.47101</v>
      </c>
      <c r="AJ182" s="32" t="n">
        <f aca="false">(AG182-AG178)/AG178</f>
        <v>0.0363799303523729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6907290409.28268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6935014205.74456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6951325754.92848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7021449918.69302</v>
      </c>
      <c r="AJ186" s="32" t="n">
        <f aca="false">(AG186-AG182)/AG182</f>
        <v>0.0255946646502546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7047572258.21379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7081627203.19053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7108857478.53213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7147470824.70673</v>
      </c>
      <c r="AJ190" s="32" t="n">
        <f aca="false">(AG190-AG186)/AG186</f>
        <v>0.0179479890155187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7200545174.66187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7235308757.38701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7305996403.41679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7318994527.64251</v>
      </c>
      <c r="AJ194" s="32" t="n">
        <f aca="false">(AG194-AG190)/AG190</f>
        <v>0.0239978178494787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7371352715.38291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7425105827.70782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7473302417.33724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7531024827.66696</v>
      </c>
      <c r="AJ198" s="32" t="n">
        <f aca="false">(AG198-AG194)/AG194</f>
        <v>0.0289698672712009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7566234021.93281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7590003159.62741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7632387797.74175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7649259057.07917</v>
      </c>
      <c r="AJ202" s="32" t="n">
        <f aca="false">(AG202-AG198)/AG198</f>
        <v>0.0156996201868635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7692572038.78771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7745496761.66136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7772771158.01183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7817729118.46875</v>
      </c>
      <c r="AJ206" s="32" t="n">
        <f aca="false">(AG206-AG202)/AG202</f>
        <v>0.0220243634229737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7822682681.20082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7896133409.23491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7924417123.14033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8020232402.0475</v>
      </c>
      <c r="AJ210" s="32" t="n">
        <f aca="false">(AG210-AG206)/AG206</f>
        <v>0.025903082661223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8036900544.09328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8108184957.04888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8184109232.15995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8196463504.13965</v>
      </c>
      <c r="AJ214" s="32" t="n">
        <f aca="false">(AG214-AG210)/AG210</f>
        <v>0.02197331614071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8220530865.7271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8271468829.22396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8320471066.16339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8366429904.87912</v>
      </c>
      <c r="AJ218" s="32" t="n">
        <f aca="false">(AG218-AG214)/AG214</f>
        <v>0.0207365531065474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8432978428.4643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8436517086.44307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8516172804.14888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8578415907.62948</v>
      </c>
      <c r="AJ222" s="32" t="n">
        <f aca="false">(AG222-AG218)/AG218</f>
        <v>0.0253376894518329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8577417871.15657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8600009935.55597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8657672282.42513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8666224609.33485</v>
      </c>
      <c r="AJ226" s="32" t="n">
        <f aca="false">(AG226-AG222)/AG222</f>
        <v>0.0102360042519356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8698817019.66777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8761298809.19017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8810166722.86561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8824627531.40436</v>
      </c>
      <c r="AJ230" s="32" t="n">
        <f aca="false">(AG230-AG226)/AG226</f>
        <v>0.0182781925475244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7" colorId="64" zoomScale="50" zoomScaleNormal="50" zoomScalePageLayoutView="100" workbookViewId="0">
      <pane xSplit="1" ySplit="0" topLeftCell="BF7" activePane="topRight" state="frozen"/>
      <selection pane="topLeft" activeCell="A7" activeCellId="0" sqref="A7"/>
      <selection pane="topRight" activeCell="BF65" activeCellId="0" sqref="BF65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0" topLeftCell="BM1" activePane="topRight" state="frozen"/>
      <selection pane="topLeft" activeCell="A1" activeCellId="0" sqref="A1"/>
      <selection pane="topRight" activeCell="BO23" activeCellId="0" sqref="BO23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I39" colorId="64" zoomScale="50" zoomScaleNormal="50" zoomScalePageLayoutView="100" workbookViewId="0">
      <selection pane="topLeft" activeCell="V73" activeCellId="0" sqref="V73"/>
    </sheetView>
  </sheetViews>
  <sheetFormatPr defaultColWidth="11.929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U247" colorId="64" zoomScale="50" zoomScaleNormal="50" zoomScalePageLayoutView="100" workbookViewId="0">
      <selection pane="topLeft" activeCell="BD297" activeCellId="0" sqref="BD297"/>
    </sheetView>
  </sheetViews>
  <sheetFormatPr defaultColWidth="9.18359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-0.0466026987213428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-1028025.33636323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357540696.716368</v>
      </c>
      <c r="AS9" s="53" t="n">
        <f aca="false">AQ9/AG37</f>
        <v>0.0809728654791789</v>
      </c>
      <c r="AT9" s="53" t="n">
        <f aca="false">AR9/AG37</f>
        <v>0.0789793928314329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0.0607852409357075</v>
      </c>
      <c r="BL9" s="51" t="n">
        <f aca="false">SUM(P34:P37)/AVERAGE(AG34:AG37)</f>
        <v>0.0184539653490703</v>
      </c>
      <c r="BM9" s="51" t="n">
        <f aca="false">SUM(D34:D37)/AVERAGE(AG34:AG37)</f>
        <v>0.08893397430798</v>
      </c>
      <c r="BN9" s="51" t="n">
        <f aca="false">(SUM(H34:H37)+SUM(J34:J37))/AVERAGE(AG34:AG37)</f>
        <v>0.00137005557298073</v>
      </c>
      <c r="BO9" s="52" t="n">
        <f aca="false">AL9-BN9</f>
        <v>-0.0479727542943235</v>
      </c>
      <c r="BP9" s="32" t="n">
        <f aca="false">BN9+BM9</f>
        <v>0.0903040298809607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-0.0387349343367938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356126456.294043</v>
      </c>
      <c r="AS10" s="53" t="n">
        <f aca="false">AQ10/AG41</f>
        <v>0.0813816321472208</v>
      </c>
      <c r="AT10" s="53" t="n">
        <f aca="false">AR10/AG41</f>
        <v>0.0752991605961597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0.0606898624888811</v>
      </c>
      <c r="BL10" s="51" t="n">
        <f aca="false">SUM(P38:P41)/AVERAGE(AG38:AG41)</f>
        <v>0.0171038307903382</v>
      </c>
      <c r="BM10" s="51" t="n">
        <f aca="false">SUM(D38:D41)/AVERAGE(AG38:AG41)</f>
        <v>0.0823209660353368</v>
      </c>
      <c r="BN10" s="51" t="n">
        <f aca="false">(SUM(H38:H41)+SUM(J38:J41))/AVERAGE(AG38:AG41)</f>
        <v>0.00171673165773578</v>
      </c>
      <c r="BO10" s="52" t="n">
        <f aca="false">AL10-BN10</f>
        <v>-0.0404516659945296</v>
      </c>
      <c r="BP10" s="32" t="n">
        <f aca="false">BN10+BM10</f>
        <v>0.0840376976930725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-0.0404848002224667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352211305.935324</v>
      </c>
      <c r="AS11" s="53" t="n">
        <f aca="false">AQ11/AG45</f>
        <v>0.0816894156482307</v>
      </c>
      <c r="AT11" s="53" t="n">
        <f aca="false">AR11/AG45</f>
        <v>0.0718778774410896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0.0613596203068777</v>
      </c>
      <c r="BL11" s="51" t="n">
        <f aca="false">SUM(P42:P45)/AVERAGE(AG42:AG45)</f>
        <v>0.0176044305739063</v>
      </c>
      <c r="BM11" s="51" t="n">
        <f aca="false">SUM(D42:D45)/AVERAGE(AG42:AG45)</f>
        <v>0.0842399899554381</v>
      </c>
      <c r="BN11" s="51" t="n">
        <f aca="false">(SUM(H42:H45)+SUM(J42:J45))/AVERAGE(AG42:AG45)</f>
        <v>0.00209930902255768</v>
      </c>
      <c r="BO11" s="52" t="n">
        <f aca="false">AL11-BN11</f>
        <v>-0.0425841092450243</v>
      </c>
      <c r="BP11" s="32" t="n">
        <f aca="false">BN11+BM11</f>
        <v>0.0863392989779957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-0.0431069217090009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345720363.109533</v>
      </c>
      <c r="AS12" s="53" t="n">
        <f aca="false">AQ12/AG49</f>
        <v>0.0820015236699235</v>
      </c>
      <c r="AT12" s="53" t="n">
        <f aca="false">AR12/AG49</f>
        <v>0.0687599923437186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0.0623645931434276</v>
      </c>
      <c r="BL12" s="51" t="n">
        <f aca="false">SUM(P46:P49)/AVERAGE(AG46:AG49)</f>
        <v>0.0182745331811028</v>
      </c>
      <c r="BM12" s="51" t="n">
        <f aca="false">SUM(D46:D49)/AVERAGE(AG46:AG49)</f>
        <v>0.0871969816713257</v>
      </c>
      <c r="BN12" s="51" t="n">
        <f aca="false">(SUM(H46:H49)+SUM(J46:J49))/AVERAGE(AG46:AG49)</f>
        <v>0.00248336915946286</v>
      </c>
      <c r="BO12" s="52" t="n">
        <f aca="false">AL12-BN12</f>
        <v>-0.0455902908684637</v>
      </c>
      <c r="BP12" s="32" t="n">
        <f aca="false">BN12+BM12</f>
        <v>0.0896803508307885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-0.047842862752998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</v>
      </c>
      <c r="AP13" s="59"/>
      <c r="AQ13" s="13" t="n">
        <f aca="false">AQ12*(1+AO13)</f>
        <v>424666778.450121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340032636.267251</v>
      </c>
      <c r="AS13" s="60" t="n">
        <f aca="false">AQ13/AG53</f>
        <v>0.0814526120347161</v>
      </c>
      <c r="AT13" s="60" t="n">
        <f aca="false">AR13/AG53</f>
        <v>0.0652194798521807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0.0632558968107878</v>
      </c>
      <c r="BL13" s="32" t="n">
        <f aca="false">SUM(P50:P53)/AVERAGE(AG50:AG53)</f>
        <v>0.0190741631328033</v>
      </c>
      <c r="BM13" s="32" t="n">
        <f aca="false">SUM(D50:D53)/AVERAGE(AG50:AG53)</f>
        <v>0.0920245964309824</v>
      </c>
      <c r="BN13" s="32" t="n">
        <f aca="false">(SUM(H50:H53)+SUM(J50:J53))/AVERAGE(AG50:AG53)</f>
        <v>0.00296871256327805</v>
      </c>
      <c r="BO13" s="59" t="n">
        <f aca="false">AL13-BN13</f>
        <v>-0.050811575316276</v>
      </c>
      <c r="BP13" s="32" t="n">
        <f aca="false">BN13+BM13</f>
        <v>0.0949933089942605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-0.0523705394676988</v>
      </c>
      <c r="AM14" s="6" t="n">
        <f aca="false">'Central scenario'!AM13</f>
        <v>14900507.1403892</v>
      </c>
      <c r="AN14" s="63" t="n">
        <f aca="false">AM14/AVERAGE(AG54:AG57)</f>
        <v>0.00280950574558325</v>
      </c>
      <c r="AO14" s="63" t="n">
        <f aca="false">'GDP evolution by scenario'!G53</f>
        <v>0.0249999999999999</v>
      </c>
      <c r="AP14" s="63"/>
      <c r="AQ14" s="6" t="n">
        <f aca="false">AQ13*(1+AO14)</f>
        <v>435283447.911374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333462971.250945</v>
      </c>
      <c r="AS14" s="64" t="n">
        <f aca="false">AQ14/AG57</f>
        <v>0.0809279647621521</v>
      </c>
      <c r="AT14" s="64" t="n">
        <f aca="false">AR14/AG57</f>
        <v>0.0619974862732975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0.0635574875403431</v>
      </c>
      <c r="BL14" s="61" t="n">
        <f aca="false">SUM(P54:P57)/AVERAGE(AG54:AG57)</f>
        <v>0.0199419585758081</v>
      </c>
      <c r="BM14" s="61" t="n">
        <f aca="false">SUM(D54:D57)/AVERAGE(AG54:AG57)</f>
        <v>0.0959860684322338</v>
      </c>
      <c r="BN14" s="61" t="n">
        <f aca="false">(SUM(H54:H57)+SUM(J54:J57))/AVERAGE(AG54:AG57)</f>
        <v>0.00426606823282399</v>
      </c>
      <c r="BO14" s="63" t="n">
        <f aca="false">AL14-BN14</f>
        <v>-0.0566366077005228</v>
      </c>
      <c r="BP14" s="32" t="n">
        <f aca="false">BN14+BM14</f>
        <v>0.100252136665058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-0.0558875822372091</v>
      </c>
      <c r="AM15" s="9" t="n">
        <f aca="false">'Central scenario'!AM14</f>
        <v>13946867.9480024</v>
      </c>
      <c r="AN15" s="69" t="n">
        <f aca="false">AM15/AVERAGE(AG58:AG61)</f>
        <v>0.00252663521788281</v>
      </c>
      <c r="AO15" s="69" t="n">
        <f aca="false">'GDP evolution by scenario'!G57</f>
        <v>0.173826426772867</v>
      </c>
      <c r="AP15" s="69"/>
      <c r="AQ15" s="9" t="n">
        <f aca="false">AQ14*(1+AO15)</f>
        <v>510947214.295181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376401766.94152</v>
      </c>
      <c r="AS15" s="70" t="n">
        <f aca="false">AQ15/AG61</f>
        <v>0.0911209249560676</v>
      </c>
      <c r="AT15" s="70" t="n">
        <f aca="false">AR15/AG61</f>
        <v>0.0671264588576365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0.0640817504413512</v>
      </c>
      <c r="BL15" s="40" t="n">
        <f aca="false">SUM(P58:P61)/AVERAGE(AG58:AG61)</f>
        <v>0.0206984177928049</v>
      </c>
      <c r="BM15" s="40" t="n">
        <f aca="false">SUM(D58:D61)/AVERAGE(AG58:AG61)</f>
        <v>0.0992709148857554</v>
      </c>
      <c r="BN15" s="40" t="n">
        <f aca="false">(SUM(H58:H61)+SUM(J58:J61))/AVERAGE(AG58:AG61)</f>
        <v>0.00588485889706326</v>
      </c>
      <c r="BO15" s="69" t="n">
        <f aca="false">AL15-BN15</f>
        <v>-0.0617724411342724</v>
      </c>
      <c r="BP15" s="32" t="n">
        <f aca="false">BN15+BM15</f>
        <v>0.105155773782819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-0.0564174706912356</v>
      </c>
      <c r="AM16" s="9" t="n">
        <f aca="false">'Central scenario'!AM15</f>
        <v>13032040.9288315</v>
      </c>
      <c r="AN16" s="69" t="n">
        <f aca="false">AM16/AVERAGE(AG62:AG65)</f>
        <v>0.00229049590638929</v>
      </c>
      <c r="AO16" s="69" t="n">
        <f aca="false">'GDP evolution by scenario'!G61</f>
        <v>0.0231269371983311</v>
      </c>
      <c r="AP16" s="69"/>
      <c r="AQ16" s="9" t="n">
        <f aca="false">AQ15*(1+AO16)</f>
        <v>522763858.431848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371937178.65528</v>
      </c>
      <c r="AS16" s="70" t="n">
        <f aca="false">AQ16/AG65</f>
        <v>0.0909731293766098</v>
      </c>
      <c r="AT16" s="70" t="n">
        <f aca="false">AR16/AG65</f>
        <v>0.0647257619822416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0.0644151891815607</v>
      </c>
      <c r="BL16" s="40" t="n">
        <f aca="false">SUM(P62:P65)/AVERAGE(AG62:AG65)</f>
        <v>0.0206470836920654</v>
      </c>
      <c r="BM16" s="40" t="n">
        <f aca="false">SUM(D62:D65)/AVERAGE(AG62:AG65)</f>
        <v>0.100185576180731</v>
      </c>
      <c r="BN16" s="40" t="n">
        <f aca="false">(SUM(H62:H65)+SUM(J62:J65))/AVERAGE(AG62:AG65)</f>
        <v>0.00701290083877265</v>
      </c>
      <c r="BO16" s="69" t="n">
        <f aca="false">AL16-BN16</f>
        <v>-0.0634303715300083</v>
      </c>
      <c r="BP16" s="32" t="n">
        <f aca="false">BN16+BM16</f>
        <v>0.107198477019504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-0.0559456492451788</v>
      </c>
      <c r="AM17" s="9" t="n">
        <f aca="false">'Central scenario'!AM16</f>
        <v>12139889.4651339</v>
      </c>
      <c r="AN17" s="69" t="n">
        <f aca="false">AM17/AVERAGE(AG66:AG69)</f>
        <v>0.00208226138684369</v>
      </c>
      <c r="AO17" s="69" t="n">
        <f aca="false">'GDP evolution by scenario'!G65</f>
        <v>0.0353921798239192</v>
      </c>
      <c r="AP17" s="69"/>
      <c r="AQ17" s="9" t="n">
        <f aca="false">AQ16*(1+AO17)</f>
        <v>541265610.914914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372765267.132498</v>
      </c>
      <c r="AS17" s="70" t="n">
        <f aca="false">AQ17/AG69</f>
        <v>0.0920493052531612</v>
      </c>
      <c r="AT17" s="70" t="n">
        <f aca="false">AR17/AG69</f>
        <v>0.0633936152050299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0.0644764494679155</v>
      </c>
      <c r="BL17" s="40" t="n">
        <f aca="false">SUM(P66:P69)/AVERAGE(AG66:AG69)</f>
        <v>0.0206700748477956</v>
      </c>
      <c r="BM17" s="40" t="n">
        <f aca="false">SUM(D66:D69)/AVERAGE(AG66:AG69)</f>
        <v>0.0997520238652987</v>
      </c>
      <c r="BN17" s="40" t="n">
        <f aca="false">(SUM(H66:H69)+SUM(J66:J69))/AVERAGE(AG66:AG69)</f>
        <v>0.00825967835679729</v>
      </c>
      <c r="BO17" s="69" t="n">
        <f aca="false">AL17-BN17</f>
        <v>-0.0642053276019761</v>
      </c>
      <c r="BP17" s="32" t="n">
        <f aca="false">BN17+BM17</f>
        <v>0.108011702222096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-0.0551533324078059</v>
      </c>
      <c r="AM18" s="6" t="n">
        <f aca="false">'Central scenario'!AM17</f>
        <v>11273018.6820578</v>
      </c>
      <c r="AN18" s="63" t="n">
        <f aca="false">AM18/AVERAGE(AG70:AG73)</f>
        <v>0.00190510506915127</v>
      </c>
      <c r="AO18" s="63" t="n">
        <f aca="false">'GDP evolution by scenario'!G69</f>
        <v>0.0314451551103485</v>
      </c>
      <c r="AP18" s="63"/>
      <c r="AQ18" s="6" t="n">
        <f aca="false">AQ17*(1+AO18)</f>
        <v>558285792.006031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373052347.483768</v>
      </c>
      <c r="AS18" s="64" t="n">
        <f aca="false">AQ18/AG73</f>
        <v>0.093666466079814</v>
      </c>
      <c r="AT18" s="64" t="n">
        <f aca="false">AR18/AG73</f>
        <v>0.0625889025870211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0.0647608857736362</v>
      </c>
      <c r="BL18" s="61" t="n">
        <f aca="false">SUM(P70:P73)/AVERAGE(AG70:AG73)</f>
        <v>0.0205956551139211</v>
      </c>
      <c r="BM18" s="61" t="n">
        <f aca="false">SUM(D70:D73)/AVERAGE(AG70:AG73)</f>
        <v>0.0993185630675209</v>
      </c>
      <c r="BN18" s="61" t="n">
        <f aca="false">(SUM(H70:H73)+SUM(J70:J73))/AVERAGE(AG70:AG73)</f>
        <v>0.00934163772442138</v>
      </c>
      <c r="BO18" s="63" t="n">
        <f aca="false">AL18-BN18</f>
        <v>-0.0644949701322272</v>
      </c>
      <c r="BP18" s="32" t="n">
        <f aca="false">BN18+BM18</f>
        <v>0.108660200791942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-0.0543770207525127</v>
      </c>
      <c r="AM19" s="9" t="n">
        <f aca="false">'Central scenario'!AM18</f>
        <v>10452476.7322336</v>
      </c>
      <c r="AN19" s="69" t="n">
        <f aca="false">AM19/AVERAGE(AG74:AG77)</f>
        <v>0.00173929255617237</v>
      </c>
      <c r="AO19" s="69" t="n">
        <f aca="false">'GDP evolution by scenario'!G73</f>
        <v>0.0205085683763873</v>
      </c>
      <c r="AP19" s="69"/>
      <c r="AQ19" s="9" t="n">
        <f aca="false">AQ18*(1+AO19)</f>
        <v>569735434.344952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370152749.683308</v>
      </c>
      <c r="AS19" s="70" t="n">
        <f aca="false">AQ19/AG77</f>
        <v>0.0946451482053825</v>
      </c>
      <c r="AT19" s="70" t="n">
        <f aca="false">AR19/AG77</f>
        <v>0.0614902281664921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0.0645972429342473</v>
      </c>
      <c r="BL19" s="40" t="n">
        <f aca="false">SUM(P74:P77)/AVERAGE(AG74:AG77)</f>
        <v>0.0202401853862978</v>
      </c>
      <c r="BM19" s="40" t="n">
        <f aca="false">SUM(D74:D77)/AVERAGE(AG74:AG77)</f>
        <v>0.0987340783004621</v>
      </c>
      <c r="BN19" s="40" t="n">
        <f aca="false">(SUM(H74:H77)+SUM(J74:J77))/AVERAGE(AG74:AG77)</f>
        <v>0.0101553300431443</v>
      </c>
      <c r="BO19" s="69" t="n">
        <f aca="false">AL19-BN19</f>
        <v>-0.064532350795657</v>
      </c>
      <c r="BP19" s="32" t="n">
        <f aca="false">BN19+BM19</f>
        <v>0.108889408343606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-0.0538173949292461</v>
      </c>
      <c r="AM20" s="9" t="n">
        <f aca="false">'Central scenario'!AM19</f>
        <v>9649081.86791266</v>
      </c>
      <c r="AN20" s="69" t="n">
        <f aca="false">AM20/AVERAGE(AG78:AG81)</f>
        <v>0.00159430478256585</v>
      </c>
      <c r="AO20" s="69" t="n">
        <f aca="false">'GDP evolution by scenario'!G77</f>
        <v>0.0237908945736127</v>
      </c>
      <c r="AP20" s="69"/>
      <c r="AQ20" s="9" t="n">
        <f aca="false">AQ19*(1+AO20)</f>
        <v>583289949.998304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369205164.389777</v>
      </c>
      <c r="AS20" s="70" t="n">
        <f aca="false">AQ20/AG81</f>
        <v>0.0961741814051432</v>
      </c>
      <c r="AT20" s="70" t="n">
        <f aca="false">AR20/AG81</f>
        <v>0.0608753921713229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0.0645947469954708</v>
      </c>
      <c r="BL20" s="40" t="n">
        <f aca="false">SUM(P78:P81)/AVERAGE(AG78:AG81)</f>
        <v>0.0198089755850839</v>
      </c>
      <c r="BM20" s="40" t="n">
        <f aca="false">SUM(D78:D81)/AVERAGE(AG78:AG81)</f>
        <v>0.098603166339633</v>
      </c>
      <c r="BN20" s="40" t="n">
        <f aca="false">(SUM(H78:H81)+SUM(J78:J81))/AVERAGE(AG78:AG81)</f>
        <v>0.0111618069121451</v>
      </c>
      <c r="BO20" s="69" t="n">
        <f aca="false">AL20-BN20</f>
        <v>-0.0649792018413913</v>
      </c>
      <c r="BP20" s="32" t="n">
        <f aca="false">BN20+BM20</f>
        <v>0.109764973251778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-0.0520173137213144</v>
      </c>
      <c r="AM21" s="9" t="n">
        <f aca="false">'Central scenario'!AM20</f>
        <v>8873587.4679367</v>
      </c>
      <c r="AN21" s="69" t="n">
        <f aca="false">AM21/AVERAGE(AG82:AG85)</f>
        <v>0.00144969753522485</v>
      </c>
      <c r="AO21" s="69" t="n">
        <f aca="false">'GDP evolution by scenario'!G81</f>
        <v>0.0254617829754178</v>
      </c>
      <c r="AP21" s="69"/>
      <c r="AQ21" s="9" t="n">
        <f aca="false">AQ20*(1+AO21)</f>
        <v>598141552.116904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369629114.171749</v>
      </c>
      <c r="AS21" s="70" t="n">
        <f aca="false">AQ21/AG85</f>
        <v>0.0970599574183994</v>
      </c>
      <c r="AT21" s="70" t="n">
        <f aca="false">AR21/AG85</f>
        <v>0.0599794245277561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0.0648985497608929</v>
      </c>
      <c r="BL21" s="40" t="n">
        <f aca="false">SUM(P82:P85)/AVERAGE(AG82:AG85)</f>
        <v>0.0193670736918601</v>
      </c>
      <c r="BM21" s="40" t="n">
        <f aca="false">SUM(D82:D85)/AVERAGE(AG82:AG85)</f>
        <v>0.0975487897903473</v>
      </c>
      <c r="BN21" s="40" t="n">
        <f aca="false">(SUM(H82:H85)+SUM(J82:J85))/AVERAGE(AG82:AG85)</f>
        <v>0.0123134285045525</v>
      </c>
      <c r="BO21" s="69" t="n">
        <f aca="false">AL21-BN21</f>
        <v>-0.0643307422258669</v>
      </c>
      <c r="BP21" s="32" t="n">
        <f aca="false">BN21+BM21</f>
        <v>0.1098622182949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-0.0505394171616556</v>
      </c>
      <c r="AM22" s="6" t="n">
        <f aca="false">'Central scenario'!AM21</f>
        <v>8126011.66426731</v>
      </c>
      <c r="AN22" s="63" t="n">
        <f aca="false">AM22/AVERAGE(AG86:AG89)</f>
        <v>0.00130855782349696</v>
      </c>
      <c r="AO22" s="63" t="n">
        <f aca="false">'GDP evolution by scenario'!G85</f>
        <v>0.021378572122777</v>
      </c>
      <c r="AP22" s="63"/>
      <c r="AQ22" s="6" t="n">
        <f aca="false">AQ21*(1+AO22)</f>
        <v>610928964.428465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369325926.463054</v>
      </c>
      <c r="AS22" s="64" t="n">
        <f aca="false">AQ22/AG89</f>
        <v>0.0977188430478371</v>
      </c>
      <c r="AT22" s="64" t="n">
        <f aca="false">AR22/AG89</f>
        <v>0.0590741384725525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0.0649529090144041</v>
      </c>
      <c r="BL22" s="61" t="n">
        <f aca="false">SUM(P86:P89)/AVERAGE(AG86:AG89)</f>
        <v>0.0191531281890285</v>
      </c>
      <c r="BM22" s="61" t="n">
        <f aca="false">SUM(D86:D89)/AVERAGE(AG86:AG89)</f>
        <v>0.0963391979870312</v>
      </c>
      <c r="BN22" s="61" t="n">
        <f aca="false">(SUM(H86:H89)+SUM(J86:J89))/AVERAGE(AG86:AG89)</f>
        <v>0.0136630543574321</v>
      </c>
      <c r="BO22" s="63" t="n">
        <f aca="false">AL22-BN22</f>
        <v>-0.0642024715190877</v>
      </c>
      <c r="BP22" s="32" t="n">
        <f aca="false">BN22+BM22</f>
        <v>0.110002252344463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-0.0486131627567446</v>
      </c>
      <c r="AM23" s="9" t="n">
        <f aca="false">'Central scenario'!AM22</f>
        <v>7406781.38079157</v>
      </c>
      <c r="AN23" s="69" t="n">
        <f aca="false">AM23/AVERAGE(AG90:AG93)</f>
        <v>0.00117128112498729</v>
      </c>
      <c r="AO23" s="69" t="n">
        <f aca="false">'GDP evolution by scenario'!G89</f>
        <v>0.0194062451858508</v>
      </c>
      <c r="AP23" s="69"/>
      <c r="AQ23" s="9" t="n">
        <f aca="false">AQ22*(1+AO23)</f>
        <v>622784801.703301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369020723.356592</v>
      </c>
      <c r="AS23" s="70" t="n">
        <f aca="false">AQ23/AG93</f>
        <v>0.098008893019371</v>
      </c>
      <c r="AT23" s="70" t="n">
        <f aca="false">AR23/AG93</f>
        <v>0.0580735311755689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0.0653108937429933</v>
      </c>
      <c r="BL23" s="40" t="n">
        <f aca="false">SUM(P90:P93)/AVERAGE(AG90:AG93)</f>
        <v>0.0186422515985795</v>
      </c>
      <c r="BM23" s="40" t="n">
        <f aca="false">SUM(D90:D93)/AVERAGE(AG90:AG93)</f>
        <v>0.0952818049011584</v>
      </c>
      <c r="BN23" s="40" t="n">
        <f aca="false">(SUM(H90:H93)+SUM(J90:J93))/AVERAGE(AG90:AG93)</f>
        <v>0.0144094099052103</v>
      </c>
      <c r="BO23" s="69" t="n">
        <f aca="false">AL23-BN23</f>
        <v>-0.0630225726619548</v>
      </c>
      <c r="BP23" s="32" t="n">
        <f aca="false">BN23+BM23</f>
        <v>0.109691214806369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-0.0473527401149432</v>
      </c>
      <c r="AM24" s="9" t="n">
        <f aca="false">'Central scenario'!AM23</f>
        <v>6738583.40306814</v>
      </c>
      <c r="AN24" s="69" t="n">
        <f aca="false">AM24/AVERAGE(AG94:AG97)</f>
        <v>0.00105331736478709</v>
      </c>
      <c r="AO24" s="69" t="n">
        <f aca="false">'GDP evolution by scenario'!G93</f>
        <v>0.0204616763705672</v>
      </c>
      <c r="AP24" s="69"/>
      <c r="AQ24" s="9" t="n">
        <f aca="false">AQ23*(1+AO24)</f>
        <v>635528022.764262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369769957.443941</v>
      </c>
      <c r="AS24" s="70" t="n">
        <f aca="false">AQ24/AG97</f>
        <v>0.0987538251556812</v>
      </c>
      <c r="AT24" s="70" t="n">
        <f aca="false">AR24/AG97</f>
        <v>0.0574580449913342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0.06567587128079</v>
      </c>
      <c r="BL24" s="40" t="n">
        <f aca="false">SUM(P94:P97)/AVERAGE(AG94:AG97)</f>
        <v>0.0183045082254923</v>
      </c>
      <c r="BM24" s="40" t="n">
        <f aca="false">SUM(D94:D97)/AVERAGE(AG94:AG97)</f>
        <v>0.0947241031702409</v>
      </c>
      <c r="BN24" s="40" t="n">
        <f aca="false">(SUM(H94:H97)+SUM(J94:J97))/AVERAGE(AG94:AG97)</f>
        <v>0.0153377144280344</v>
      </c>
      <c r="BO24" s="69" t="n">
        <f aca="false">AL24-BN24</f>
        <v>-0.0626904545429776</v>
      </c>
      <c r="BP24" s="32" t="n">
        <f aca="false">BN24+BM24</f>
        <v>0.110061817598275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-0.0469864692850644</v>
      </c>
      <c r="AM25" s="9" t="n">
        <f aca="false">'Central scenario'!AM24</f>
        <v>6098422.29766839</v>
      </c>
      <c r="AN25" s="69" t="n">
        <f aca="false">AM25/AVERAGE(AG98:AG101)</f>
        <v>0.000944167685068254</v>
      </c>
      <c r="AO25" s="69" t="n">
        <f aca="false">'GDP evolution by scenario'!G97</f>
        <v>0.0272298879814588</v>
      </c>
      <c r="AP25" s="69"/>
      <c r="AQ25" s="9" t="n">
        <f aca="false">AQ24*(1+AO25)</f>
        <v>652833379.633211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373664588.317715</v>
      </c>
      <c r="AS25" s="70" t="n">
        <f aca="false">AQ25/AG101</f>
        <v>0.100951557220457</v>
      </c>
      <c r="AT25" s="70" t="n">
        <f aca="false">AR25/AG101</f>
        <v>0.0577820057087278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0.0656209468465448</v>
      </c>
      <c r="BL25" s="40" t="n">
        <f aca="false">SUM(P98:P101)/AVERAGE(AG98:AG101)</f>
        <v>0.0183965306659265</v>
      </c>
      <c r="BM25" s="40" t="n">
        <f aca="false">SUM(D98:D101)/AVERAGE(AG98:AG101)</f>
        <v>0.0942108854656827</v>
      </c>
      <c r="BN25" s="40" t="n">
        <f aca="false">(SUM(H98:H101)+SUM(J98:J101))/AVERAGE(AG98:AG101)</f>
        <v>0.0163731398086334</v>
      </c>
      <c r="BO25" s="69" t="n">
        <f aca="false">AL25-BN25</f>
        <v>-0.0633596090936978</v>
      </c>
      <c r="BP25" s="32" t="n">
        <f aca="false">BN25+BM25</f>
        <v>0.110584025274316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19334664.0730578</v>
      </c>
      <c r="S26" s="8"/>
      <c r="T26" s="80" t="n">
        <f aca="false">'Low SIPA income'!J21</f>
        <v>73927763.8515407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-0.0454300687919157</v>
      </c>
      <c r="AM26" s="6" t="n">
        <f aca="false">'Central scenario'!AM25</f>
        <v>5493111.4769607</v>
      </c>
      <c r="AN26" s="63" t="n">
        <f aca="false">AM26/AVERAGE(AG102:AG105)</f>
        <v>0.000838067669768808</v>
      </c>
      <c r="AO26" s="63" t="n">
        <f aca="false">'GDP evolution by scenario'!G101</f>
        <v>0.0200839111012927</v>
      </c>
      <c r="AP26" s="63"/>
      <c r="AQ26" s="6" t="n">
        <f aca="false">AQ25*(1+AO26)</f>
        <v>665944827.193721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375625739.974298</v>
      </c>
      <c r="AS26" s="64" t="n">
        <f aca="false">AQ26/AG105</f>
        <v>0.101532123755187</v>
      </c>
      <c r="AT26" s="64" t="n">
        <f aca="false">AR26/AG105</f>
        <v>0.0572691273501098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0.0655501756936115</v>
      </c>
      <c r="BL26" s="61" t="n">
        <f aca="false">SUM(P102:P105)/AVERAGE(AG102:AG105)</f>
        <v>0.0178632281726992</v>
      </c>
      <c r="BM26" s="61" t="n">
        <f aca="false">SUM(D102:D105)/AVERAGE(AG102:AG105)</f>
        <v>0.0931170163128281</v>
      </c>
      <c r="BN26" s="61" t="n">
        <f aca="false">(SUM(H102:H105)+SUM(J102:J105))/AVERAGE(AG102:AG105)</f>
        <v>0.0174140114391373</v>
      </c>
      <c r="BO26" s="63" t="n">
        <f aca="false">AL26-BN26</f>
        <v>-0.0628440802310531</v>
      </c>
      <c r="BP26" s="32" t="n">
        <f aca="false">BN26+BM26</f>
        <v>0.110531027751965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22041038.7281914</v>
      </c>
      <c r="S27" s="67"/>
      <c r="T27" s="81" t="n">
        <f aca="false">'Low SIPA income'!J22</f>
        <v>84275821.9115361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-0.0440869341131373</v>
      </c>
      <c r="AM27" s="9" t="n">
        <f aca="false">'Central scenario'!AM26</f>
        <v>4920541.96276278</v>
      </c>
      <c r="AN27" s="69" t="n">
        <f aca="false">AM27/AVERAGE(AG106:AG109)</f>
        <v>0.000744492352192804</v>
      </c>
      <c r="AO27" s="69" t="n">
        <f aca="false">'GDP evolution by scenario'!G105</f>
        <v>0.0236651469738691</v>
      </c>
      <c r="AP27" s="69"/>
      <c r="AQ27" s="9" t="n">
        <f aca="false">AQ26*(1+AO27)</f>
        <v>681704509.405748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379541290.958365</v>
      </c>
      <c r="AS27" s="70" t="n">
        <f aca="false">AQ27/AG109</f>
        <v>0.102277123756035</v>
      </c>
      <c r="AT27" s="70" t="n">
        <f aca="false">AR27/AG109</f>
        <v>0.0569431345257089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0.0658303930868933</v>
      </c>
      <c r="BL27" s="40" t="n">
        <f aca="false">SUM(P106:P109)/AVERAGE(AG106:AG109)</f>
        <v>0.0175497752630451</v>
      </c>
      <c r="BM27" s="40" t="n">
        <f aca="false">SUM(D106:D109)/AVERAGE(AG106:AG109)</f>
        <v>0.0923675519369855</v>
      </c>
      <c r="BN27" s="40" t="n">
        <f aca="false">(SUM(H106:H109)+SUM(J106:J109))/AVERAGE(AG106:AG109)</f>
        <v>0.0186076643078625</v>
      </c>
      <c r="BO27" s="69" t="n">
        <f aca="false">AL27-BN27</f>
        <v>-0.0626945984209998</v>
      </c>
      <c r="BP27" s="32" t="n">
        <f aca="false">BN27+BM27</f>
        <v>0.110975216244848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18066228.260474</v>
      </c>
      <c r="S28" s="67"/>
      <c r="T28" s="81" t="n">
        <f aca="false">'Low SIPA income'!J23</f>
        <v>69077789.5846383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-0.0417877163840477</v>
      </c>
      <c r="AM28" s="9" t="n">
        <f aca="false">'Central scenario'!AM27</f>
        <v>4379286.21321994</v>
      </c>
      <c r="AN28" s="69" t="n">
        <f aca="false">AM28/AVERAGE(AG110:AG113)</f>
        <v>0.000654420496903449</v>
      </c>
      <c r="AO28" s="69" t="n">
        <f aca="false">'GDP evolution by scenario'!G109</f>
        <v>0.0158178995258964</v>
      </c>
      <c r="AP28" s="69"/>
      <c r="AQ28" s="9" t="n">
        <f aca="false">AQ27*(1+AO28)</f>
        <v>692487642.841879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381133891.459154</v>
      </c>
      <c r="AS28" s="70" t="n">
        <f aca="false">AQ28/AG113</f>
        <v>0.103003325470079</v>
      </c>
      <c r="AT28" s="70" t="n">
        <f aca="false">AR28/AG113</f>
        <v>0.0566913484672957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0.0180578145443686</v>
      </c>
      <c r="BJ28" s="7" t="n">
        <f aca="false">BJ27+1</f>
        <v>2039</v>
      </c>
      <c r="BK28" s="40" t="n">
        <f aca="false">SUM(T110:T113)/AVERAGE(AG110:AG113)</f>
        <v>0.0661937852272818</v>
      </c>
      <c r="BL28" s="40" t="n">
        <f aca="false">SUM(P110:P113)/AVERAGE(AG110:AG113)</f>
        <v>0.0169253923736544</v>
      </c>
      <c r="BM28" s="40" t="n">
        <f aca="false">SUM(D110:D113)/AVERAGE(AG110:AG113)</f>
        <v>0.0910561092376751</v>
      </c>
      <c r="BN28" s="40" t="n">
        <f aca="false">(SUM(H110:H113)+SUM(J110:J113))/AVERAGE(AG110:AG113)</f>
        <v>0.0195770834218378</v>
      </c>
      <c r="BO28" s="69" t="n">
        <f aca="false">AL28-BN28</f>
        <v>-0.0613647998058854</v>
      </c>
      <c r="BP28" s="32" t="n">
        <f aca="false">BN28+BM28</f>
        <v>0.110633192659513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19758169.3249393</v>
      </c>
      <c r="S29" s="67"/>
      <c r="T29" s="81" t="n">
        <f aca="false">'Low SIPA income'!J24</f>
        <v>75547072.8880299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-0.0404637265337599</v>
      </c>
      <c r="AM29" s="9" t="n">
        <f aca="false">'Central scenario'!AM28</f>
        <v>3887732.69163583</v>
      </c>
      <c r="AN29" s="69" t="n">
        <f aca="false">AM29/AVERAGE(AG114:AG117)</f>
        <v>0.000576068994913747</v>
      </c>
      <c r="AO29" s="69" t="n">
        <f aca="false">'GDP evolution by scenario'!G113</f>
        <v>0.0172047128579289</v>
      </c>
      <c r="AP29" s="69"/>
      <c r="AQ29" s="9" t="n">
        <f aca="false">AQ28*(1+AO29)</f>
        <v>704401693.894637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383772895.66178</v>
      </c>
      <c r="AS29" s="70" t="n">
        <f aca="false">AQ29/AG117</f>
        <v>0.104374513769708</v>
      </c>
      <c r="AT29" s="70" t="n">
        <f aca="false">AR29/AG117</f>
        <v>0.0568654359151535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0.0139640382283783</v>
      </c>
      <c r="BJ29" s="7" t="n">
        <f aca="false">BJ28+1</f>
        <v>2040</v>
      </c>
      <c r="BK29" s="40" t="n">
        <f aca="false">SUM(T114:T117)/AVERAGE(AG114:AG117)</f>
        <v>0.0662602889089604</v>
      </c>
      <c r="BL29" s="40" t="n">
        <f aca="false">SUM(P114:P117)/AVERAGE(AG114:AG117)</f>
        <v>0.0165673355540388</v>
      </c>
      <c r="BM29" s="40" t="n">
        <f aca="false">SUM(D114:D117)/AVERAGE(AG114:AG117)</f>
        <v>0.0901566798886814</v>
      </c>
      <c r="BN29" s="40" t="n">
        <f aca="false">(SUM(H114:H117)+SUM(J114:J117))/AVERAGE(AG114:AG117)</f>
        <v>0.0206057209852677</v>
      </c>
      <c r="BO29" s="69" t="n">
        <f aca="false">AL29-BN29</f>
        <v>-0.0610694475190276</v>
      </c>
      <c r="BP29" s="32" t="n">
        <f aca="false">BN29+BM29</f>
        <v>0.110762400873949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15760588.8300529</v>
      </c>
      <c r="S30" s="8"/>
      <c r="T30" s="80" t="n">
        <f aca="false">'Low SIPA income'!J25</f>
        <v>60261977.3887342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-0.339092345994231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0.0160657355653819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18703119.7272112</v>
      </c>
      <c r="S31" s="67"/>
      <c r="T31" s="81" t="n">
        <f aca="false">'Low SIPA income'!J26</f>
        <v>71512999.3081739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0.0138919849215989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15783642.2468858</v>
      </c>
      <c r="S32" s="67"/>
      <c r="T32" s="81" t="n">
        <f aca="false">'Low SIPA income'!J27</f>
        <v>60350124.1260734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0.0162190837973694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17956919.5548655</v>
      </c>
      <c r="S33" s="67"/>
      <c r="T33" s="81" t="n">
        <f aca="false">'Low SIPA income'!J28</f>
        <v>68659838.274773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0.0140907486018983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16441204.7223238</v>
      </c>
      <c r="S34" s="8"/>
      <c r="T34" s="80" t="n">
        <f aca="false">'Low SIPA income'!J29</f>
        <v>62864371.2429685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0.016462012626965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97536783.2606335</v>
      </c>
      <c r="E35" s="9"/>
      <c r="F35" s="67" t="n">
        <f aca="false">'Low pensions'!I35</f>
        <v>17728464.9224706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3033806.44798729</v>
      </c>
      <c r="M35" s="67"/>
      <c r="N35" s="81" t="n">
        <f aca="false">'Low pensions'!L35</f>
        <v>731231.319889166</v>
      </c>
      <c r="O35" s="9"/>
      <c r="P35" s="81" t="n">
        <f aca="false">'Low pensions'!X35</f>
        <v>19765455.0546262</v>
      </c>
      <c r="Q35" s="67"/>
      <c r="R35" s="81" t="n">
        <f aca="false">'Low SIPA income'!G30</f>
        <v>18985185.5936912</v>
      </c>
      <c r="S35" s="67"/>
      <c r="T35" s="81" t="n">
        <f aca="false">'Low SIPA income'!J30</f>
        <v>72591502.5957886</v>
      </c>
      <c r="U35" s="9"/>
      <c r="V35" s="81" t="n">
        <f aca="false">'Low SIPA income'!F30</f>
        <v>92598.769380318</v>
      </c>
      <c r="W35" s="67"/>
      <c r="X35" s="81" t="n">
        <f aca="false">'Low SIPA income'!M30</f>
        <v>232581.411717356</v>
      </c>
      <c r="Y35" s="9"/>
      <c r="Z35" s="9" t="n">
        <f aca="false">R35+V35-N35-L35-F35</f>
        <v>-2415718.32727556</v>
      </c>
      <c r="AA35" s="9"/>
      <c r="AB35" s="9" t="n">
        <f aca="false">T35-P35-D35</f>
        <v>-44710735.7194712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-0.0111222132741929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0.0141187976763037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97069809.4903489</v>
      </c>
      <c r="E36" s="9"/>
      <c r="F36" s="67" t="n">
        <f aca="false">'Low pensions'!I36</f>
        <v>17643586.9120478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2994679.94402809</v>
      </c>
      <c r="M36" s="67"/>
      <c r="N36" s="81" t="n">
        <f aca="false">'Low pensions'!L36</f>
        <v>730278.096081369</v>
      </c>
      <c r="O36" s="9"/>
      <c r="P36" s="81" t="n">
        <f aca="false">'Low pensions'!X36</f>
        <v>19557183.0834383</v>
      </c>
      <c r="Q36" s="67"/>
      <c r="R36" s="81" t="n">
        <f aca="false">'Low SIPA income'!G31</f>
        <v>16172777.3862674</v>
      </c>
      <c r="S36" s="67"/>
      <c r="T36" s="81" t="n">
        <f aca="false">'Low SIPA income'!J31</f>
        <v>61838016.0585032</v>
      </c>
      <c r="U36" s="9"/>
      <c r="V36" s="81" t="n">
        <f aca="false">'Low SIPA income'!F31</f>
        <v>90774.8361162301</v>
      </c>
      <c r="W36" s="67"/>
      <c r="X36" s="81" t="n">
        <f aca="false">'Low SIPA income'!M31</f>
        <v>228000.217212519</v>
      </c>
      <c r="Y36" s="9"/>
      <c r="Z36" s="9" t="n">
        <f aca="false">R36+V36-N36-L36-F36</f>
        <v>-5104992.72977364</v>
      </c>
      <c r="AA36" s="9"/>
      <c r="AB36" s="9" t="n">
        <f aca="false">T36-P36-D36</f>
        <v>-54788976.5152841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-0.0123722494885562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6212.80861261949</v>
      </c>
      <c r="BA36" s="40" t="n">
        <f aca="false">(AZ36-AZ35)/AZ35</f>
        <v>-0.0243492210492551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0.0163350443896764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94624504.3974106</v>
      </c>
      <c r="E37" s="9"/>
      <c r="F37" s="67" t="n">
        <f aca="false">'Low pensions'!I37</f>
        <v>17199123.7657797</v>
      </c>
      <c r="G37" s="81" t="n">
        <f aca="false">'Low pensions'!K37</f>
        <v>292045.913598093</v>
      </c>
      <c r="H37" s="81" t="n">
        <f aca="false">'Low pensions'!V37</f>
        <v>1606750.44914161</v>
      </c>
      <c r="I37" s="81" t="n">
        <f aca="false">'Low pensions'!M37</f>
        <v>9032.34784323996</v>
      </c>
      <c r="J37" s="81" t="n">
        <f aca="false">'Low pensions'!W37</f>
        <v>49693.3128600495</v>
      </c>
      <c r="K37" s="9"/>
      <c r="L37" s="81" t="n">
        <f aca="false">'Low pensions'!N37</f>
        <v>2889578.91712135</v>
      </c>
      <c r="M37" s="67"/>
      <c r="N37" s="81" t="n">
        <f aca="false">'Low pensions'!L37</f>
        <v>714414.641620863</v>
      </c>
      <c r="O37" s="9"/>
      <c r="P37" s="81" t="n">
        <f aca="false">'Low pensions'!X37</f>
        <v>18924537.3092241</v>
      </c>
      <c r="Q37" s="67"/>
      <c r="R37" s="81" t="n">
        <f aca="false">'Low SIPA income'!G32</f>
        <v>19021351.309568</v>
      </c>
      <c r="S37" s="67"/>
      <c r="T37" s="81" t="n">
        <f aca="false">'Low SIPA income'!J32</f>
        <v>72729785.3449875</v>
      </c>
      <c r="U37" s="9"/>
      <c r="V37" s="81" t="n">
        <f aca="false">'Low SIPA income'!F32</f>
        <v>94669.1285092297</v>
      </c>
      <c r="W37" s="67"/>
      <c r="X37" s="81" t="n">
        <f aca="false">'Low SIPA income'!M32</f>
        <v>237781.556948083</v>
      </c>
      <c r="Y37" s="9"/>
      <c r="Z37" s="9" t="n">
        <f aca="false">R37+V37-N37-L37-F37</f>
        <v>-1687096.88644465</v>
      </c>
      <c r="AA37" s="9"/>
      <c r="AB37" s="9" t="n">
        <f aca="false">T37-P37-D37</f>
        <v>-40819256.3616472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-0.00901681993932836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10343274</v>
      </c>
      <c r="AX37" s="7"/>
      <c r="AY37" s="40" t="n">
        <f aca="false">(AW37-AW36)/AW36</f>
        <v>0.0291631621685544</v>
      </c>
      <c r="AZ37" s="39" t="n">
        <f aca="false">workers_and_wage_low!B25</f>
        <v>6136.54892445843</v>
      </c>
      <c r="BA37" s="40" t="n">
        <f aca="false">(AZ37-AZ36)/AZ36</f>
        <v>-0.0122745915601127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0.0142015114653426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88328020.4639613</v>
      </c>
      <c r="E38" s="6"/>
      <c r="F38" s="8" t="n">
        <f aca="false">'Low pensions'!I38</f>
        <v>16054663.2779781</v>
      </c>
      <c r="G38" s="80" t="n">
        <f aca="false">'Low pensions'!K38</f>
        <v>297182.050767843</v>
      </c>
      <c r="H38" s="80" t="n">
        <f aca="false">'Low pensions'!V38</f>
        <v>1635007.96044411</v>
      </c>
      <c r="I38" s="80" t="n">
        <f aca="false">'Low pensions'!M38</f>
        <v>9191.19744642818</v>
      </c>
      <c r="J38" s="80" t="n">
        <f aca="false">'Low pensions'!W38</f>
        <v>50567.256508581</v>
      </c>
      <c r="K38" s="6"/>
      <c r="L38" s="80" t="n">
        <f aca="false">'Low pensions'!N38</f>
        <v>3153547.84553024</v>
      </c>
      <c r="M38" s="8"/>
      <c r="N38" s="80" t="n">
        <f aca="false">'Low pensions'!L38</f>
        <v>669806.107409971</v>
      </c>
      <c r="O38" s="6"/>
      <c r="P38" s="80" t="n">
        <f aca="false">'Low pensions'!X38</f>
        <v>20048850.3400104</v>
      </c>
      <c r="Q38" s="8"/>
      <c r="R38" s="80" t="n">
        <f aca="false">'Low SIPA income'!G33</f>
        <v>16719935.409795</v>
      </c>
      <c r="S38" s="8"/>
      <c r="T38" s="80" t="n">
        <f aca="false">'Low SIPA income'!J33</f>
        <v>63930122.1845771</v>
      </c>
      <c r="U38" s="6"/>
      <c r="V38" s="80" t="n">
        <f aca="false">'Low SIPA income'!F33</f>
        <v>99285.5143060623</v>
      </c>
      <c r="W38" s="8"/>
      <c r="X38" s="80" t="n">
        <f aca="false">'Low SIPA income'!M33</f>
        <v>249376.58712877</v>
      </c>
      <c r="Y38" s="6"/>
      <c r="Z38" s="6" t="n">
        <f aca="false">R38+V38-N38-L38-F38</f>
        <v>-3058796.30681727</v>
      </c>
      <c r="AA38" s="6"/>
      <c r="AB38" s="6" t="n">
        <f aca="false">T38-P38-D38</f>
        <v>-44446748.6193945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-0.00965825718042638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10733131</v>
      </c>
      <c r="AX38" s="5"/>
      <c r="AY38" s="61" t="n">
        <f aca="false">(AW38-AW37)/AW37</f>
        <v>0.0376918372267814</v>
      </c>
      <c r="AZ38" s="66" t="n">
        <f aca="false">workers_and_wage_low!B26</f>
        <v>6068.88832819204</v>
      </c>
      <c r="BA38" s="61" t="n">
        <f aca="false">(AZ38-AZ37)/AZ37</f>
        <v>-0.0110258383171551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0.016677596810599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99567530.7628673</v>
      </c>
      <c r="E39" s="9"/>
      <c r="F39" s="67" t="n">
        <f aca="false">'Low pensions'!I39</f>
        <v>18097577.3194168</v>
      </c>
      <c r="G39" s="81" t="n">
        <f aca="false">'Low pensions'!K39</f>
        <v>348022.004821823</v>
      </c>
      <c r="H39" s="81" t="n">
        <f aca="false">'Low pensions'!V39</f>
        <v>1914714.3874376</v>
      </c>
      <c r="I39" s="81" t="n">
        <f aca="false">'Low pensions'!M39</f>
        <v>10763.5671594379</v>
      </c>
      <c r="J39" s="81" t="n">
        <f aca="false">'Low pensions'!W39</f>
        <v>59217.9707454929</v>
      </c>
      <c r="K39" s="9"/>
      <c r="L39" s="81" t="n">
        <f aca="false">'Low pensions'!N39</f>
        <v>3118207.12022077</v>
      </c>
      <c r="M39" s="67"/>
      <c r="N39" s="81" t="n">
        <f aca="false">'Low pensions'!L39</f>
        <v>756889.659819588</v>
      </c>
      <c r="O39" s="9"/>
      <c r="P39" s="81" t="n">
        <f aca="false">'Low pensions'!X39</f>
        <v>20344575.1599327</v>
      </c>
      <c r="Q39" s="67"/>
      <c r="R39" s="81" t="n">
        <f aca="false">'Low SIPA income'!G34</f>
        <v>19695089.5783657</v>
      </c>
      <c r="S39" s="67"/>
      <c r="T39" s="81" t="n">
        <f aca="false">'Low SIPA income'!J34</f>
        <v>75305882.0097768</v>
      </c>
      <c r="U39" s="9"/>
      <c r="V39" s="81" t="n">
        <f aca="false">'Low SIPA income'!F34</f>
        <v>98355.0462688824</v>
      </c>
      <c r="W39" s="67"/>
      <c r="X39" s="81" t="n">
        <f aca="false">'Low SIPA income'!M34</f>
        <v>247039.519680753</v>
      </c>
      <c r="Y39" s="9"/>
      <c r="Z39" s="9" t="n">
        <f aca="false">R39+V39-N39-L39-F39</f>
        <v>-2179229.47482249</v>
      </c>
      <c r="AA39" s="9"/>
      <c r="AB39" s="9" t="n">
        <f aca="false">T39-P39-D39</f>
        <v>-44606223.9130232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-0.00960711254182798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11027369</v>
      </c>
      <c r="AX39" s="7"/>
      <c r="AY39" s="40" t="n">
        <f aca="false">(AW39-AW38)/AW38</f>
        <v>0.0274139950402171</v>
      </c>
      <c r="AZ39" s="39" t="n">
        <f aca="false">workers_and_wage_low!B27</f>
        <v>6038.16600718739</v>
      </c>
      <c r="BA39" s="40" t="n">
        <f aca="false">(AZ39-AZ38)/AZ38</f>
        <v>-0.00506226500526259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0.0143993292253422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92909119.0608845</v>
      </c>
      <c r="E40" s="9"/>
      <c r="F40" s="67" t="n">
        <f aca="false">'Low pensions'!I40</f>
        <v>16887332.1754638</v>
      </c>
      <c r="G40" s="81" t="n">
        <f aca="false">'Low pensions'!K40</f>
        <v>353500.783994035</v>
      </c>
      <c r="H40" s="81" t="n">
        <f aca="false">'Low pensions'!V40</f>
        <v>1944857.01394191</v>
      </c>
      <c r="I40" s="81" t="n">
        <f aca="false">'Low pensions'!M40</f>
        <v>10933.0139379598</v>
      </c>
      <c r="J40" s="81" t="n">
        <f aca="false">'Low pensions'!W40</f>
        <v>60150.2169260383</v>
      </c>
      <c r="K40" s="9"/>
      <c r="L40" s="81" t="n">
        <f aca="false">'Low pensions'!N40</f>
        <v>2764923.50947776</v>
      </c>
      <c r="M40" s="67"/>
      <c r="N40" s="81" t="n">
        <f aca="false">'Low pensions'!L40</f>
        <v>708727.584616728</v>
      </c>
      <c r="O40" s="9"/>
      <c r="P40" s="81" t="n">
        <f aca="false">'Low pensions'!X40</f>
        <v>18246411.2966909</v>
      </c>
      <c r="Q40" s="67"/>
      <c r="R40" s="81" t="n">
        <f aca="false">'Low SIPA income'!G35</f>
        <v>17257902.9413148</v>
      </c>
      <c r="S40" s="67"/>
      <c r="T40" s="81" t="n">
        <f aca="false">'Low SIPA income'!J35</f>
        <v>65987087.6679034</v>
      </c>
      <c r="U40" s="9"/>
      <c r="V40" s="81" t="n">
        <f aca="false">'Low SIPA income'!F35</f>
        <v>104568.954388694</v>
      </c>
      <c r="W40" s="67"/>
      <c r="X40" s="81" t="n">
        <f aca="false">'Low SIPA income'!M35</f>
        <v>262647.065358298</v>
      </c>
      <c r="Y40" s="9"/>
      <c r="Z40" s="9" t="n">
        <f aca="false">R40+V40-N40-L40-F40</f>
        <v>-2998511.37385483</v>
      </c>
      <c r="AA40" s="9"/>
      <c r="AB40" s="9" t="n">
        <f aca="false">T40-P40-D40</f>
        <v>-45168442.689672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-0.00964517746081704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11347136</v>
      </c>
      <c r="AX40" s="7"/>
      <c r="AY40" s="40" t="n">
        <f aca="false">(AW40-AW39)/AW39</f>
        <v>0.0289975786608755</v>
      </c>
      <c r="AZ40" s="39" t="n">
        <f aca="false">workers_and_wage_low!B28</f>
        <v>6010.26557150055</v>
      </c>
      <c r="BA40" s="40" t="n">
        <f aca="false">(AZ40-AZ39)/AZ39</f>
        <v>-0.0046206804605279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0.0165360081748455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103170780.47933</v>
      </c>
      <c r="E41" s="9"/>
      <c r="F41" s="67" t="n">
        <f aca="false">'Low pensions'!I41</f>
        <v>18752510.6078615</v>
      </c>
      <c r="G41" s="81" t="n">
        <f aca="false">'Low pensions'!K41</f>
        <v>413084.358555187</v>
      </c>
      <c r="H41" s="81" t="n">
        <f aca="false">'Low pensions'!V41</f>
        <v>2272668.26118074</v>
      </c>
      <c r="I41" s="81" t="n">
        <f aca="false">'Low pensions'!M41</f>
        <v>12775.8049037686</v>
      </c>
      <c r="J41" s="81" t="n">
        <f aca="false">'Low pensions'!W41</f>
        <v>70288.7091086823</v>
      </c>
      <c r="K41" s="9"/>
      <c r="L41" s="81" t="n">
        <f aca="false">'Low pensions'!N41</f>
        <v>3237915.72759761</v>
      </c>
      <c r="M41" s="67"/>
      <c r="N41" s="81" t="n">
        <f aca="false">'Low pensions'!L41</f>
        <v>788337.378256638</v>
      </c>
      <c r="O41" s="9"/>
      <c r="P41" s="81" t="n">
        <f aca="false">'Low pensions'!X41</f>
        <v>21138759.7609455</v>
      </c>
      <c r="Q41" s="67"/>
      <c r="R41" s="81" t="n">
        <f aca="false">'Low SIPA income'!G36</f>
        <v>20362265.4469669</v>
      </c>
      <c r="S41" s="67"/>
      <c r="T41" s="81" t="n">
        <f aca="false">'Low SIPA income'!J36</f>
        <v>77856886.7686402</v>
      </c>
      <c r="U41" s="9"/>
      <c r="V41" s="81" t="n">
        <f aca="false">'Low SIPA income'!F36</f>
        <v>102875.438217694</v>
      </c>
      <c r="W41" s="67"/>
      <c r="X41" s="81" t="n">
        <f aca="false">'Low SIPA income'!M36</f>
        <v>258393.440991006</v>
      </c>
      <c r="Y41" s="9"/>
      <c r="Z41" s="9" t="n">
        <f aca="false">R41+V41-N41-L41-F41</f>
        <v>-2313622.82853111</v>
      </c>
      <c r="AA41" s="9"/>
      <c r="AB41" s="9" t="n">
        <f aca="false">T41-P41-D41</f>
        <v>-46452653.4716351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-0.00982192070276951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11387813</v>
      </c>
      <c r="AX41" s="7"/>
      <c r="AY41" s="40" t="n">
        <f aca="false">(AW41-AW40)/AW40</f>
        <v>0.00358478121704014</v>
      </c>
      <c r="AZ41" s="39" t="n">
        <f aca="false">workers_and_wage_low!B29</f>
        <v>6070.87507310848</v>
      </c>
      <c r="BA41" s="40" t="n">
        <f aca="false">(AZ41-AZ40)/AZ40</f>
        <v>0.0100843300328229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0.0144617790069747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96611359.533161</v>
      </c>
      <c r="E42" s="6"/>
      <c r="F42" s="8" t="n">
        <f aca="false">'Low pensions'!I42</f>
        <v>17560258.2055536</v>
      </c>
      <c r="G42" s="80" t="n">
        <f aca="false">'Low pensions'!K42</f>
        <v>396306.627778673</v>
      </c>
      <c r="H42" s="80" t="n">
        <f aca="false">'Low pensions'!V42</f>
        <v>2180362.13667924</v>
      </c>
      <c r="I42" s="80" t="n">
        <f aca="false">'Low pensions'!M42</f>
        <v>12256.9060137735</v>
      </c>
      <c r="J42" s="80" t="n">
        <f aca="false">'Low pensions'!W42</f>
        <v>67433.8805158531</v>
      </c>
      <c r="K42" s="6"/>
      <c r="L42" s="80" t="n">
        <f aca="false">'Low pensions'!N42</f>
        <v>3547933.69886135</v>
      </c>
      <c r="M42" s="8"/>
      <c r="N42" s="80" t="n">
        <f aca="false">'Low pensions'!L42</f>
        <v>740054.301361833</v>
      </c>
      <c r="O42" s="6"/>
      <c r="P42" s="80" t="n">
        <f aca="false">'Low pensions'!X42</f>
        <v>22481805.2443321</v>
      </c>
      <c r="Q42" s="8"/>
      <c r="R42" s="80" t="n">
        <f aca="false">'Low SIPA income'!G37</f>
        <v>17672636.5602746</v>
      </c>
      <c r="S42" s="8"/>
      <c r="T42" s="80" t="n">
        <f aca="false">'Low SIPA income'!J37</f>
        <v>67572857.6056641</v>
      </c>
      <c r="U42" s="6"/>
      <c r="V42" s="80" t="n">
        <f aca="false">'Low SIPA income'!F37</f>
        <v>109050.790580654</v>
      </c>
      <c r="W42" s="8"/>
      <c r="X42" s="80" t="n">
        <f aca="false">'Low SIPA income'!M37</f>
        <v>273904.145723271</v>
      </c>
      <c r="Y42" s="6"/>
      <c r="Z42" s="6" t="n">
        <f aca="false">R42+V42-N42-L42-F42</f>
        <v>-4066558.85492155</v>
      </c>
      <c r="AA42" s="6"/>
      <c r="AB42" s="6" t="n">
        <f aca="false">T42-P42-D42</f>
        <v>-51520307.171829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-0.0107647481393343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11382758</v>
      </c>
      <c r="AX42" s="5"/>
      <c r="AY42" s="61" t="n">
        <f aca="false">(AW42-AW41)/AW41</f>
        <v>-0.000443895592595347</v>
      </c>
      <c r="AZ42" s="66" t="n">
        <f aca="false">workers_and_wage_low!B30</f>
        <v>6097.53213330549</v>
      </c>
      <c r="BA42" s="61" t="n">
        <f aca="false">(AZ42-AZ41)/AZ41</f>
        <v>0.00439097492140686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0.0169487074235578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105436558.720702</v>
      </c>
      <c r="E43" s="9"/>
      <c r="F43" s="67" t="n">
        <f aca="false">'Low pensions'!I43</f>
        <v>19164342.6237578</v>
      </c>
      <c r="G43" s="81" t="n">
        <f aca="false">'Low pensions'!K43</f>
        <v>454945.910391578</v>
      </c>
      <c r="H43" s="81" t="n">
        <f aca="false">'Low pensions'!V43</f>
        <v>2502978.16822998</v>
      </c>
      <c r="I43" s="81" t="n">
        <f aca="false">'Low pensions'!M43</f>
        <v>14070.4920739663</v>
      </c>
      <c r="J43" s="81" t="n">
        <f aca="false">'Low pensions'!W43</f>
        <v>77411.6959246383</v>
      </c>
      <c r="K43" s="9"/>
      <c r="L43" s="81" t="n">
        <f aca="false">'Low pensions'!N43</f>
        <v>3301267.7548315</v>
      </c>
      <c r="M43" s="67"/>
      <c r="N43" s="81" t="n">
        <f aca="false">'Low pensions'!L43</f>
        <v>809365.24514525</v>
      </c>
      <c r="O43" s="9"/>
      <c r="P43" s="81" t="n">
        <f aca="false">'Low pensions'!X43</f>
        <v>21583182.8508224</v>
      </c>
      <c r="Q43" s="67"/>
      <c r="R43" s="81" t="n">
        <f aca="false">'Low SIPA income'!G38</f>
        <v>20728517.9628484</v>
      </c>
      <c r="S43" s="67"/>
      <c r="T43" s="81" t="n">
        <f aca="false">'Low SIPA income'!J38</f>
        <v>79257285.0068411</v>
      </c>
      <c r="U43" s="9"/>
      <c r="V43" s="81" t="n">
        <f aca="false">'Low SIPA income'!F38</f>
        <v>102121.976815555</v>
      </c>
      <c r="W43" s="67"/>
      <c r="X43" s="81" t="n">
        <f aca="false">'Low SIPA income'!M38</f>
        <v>256500.963177782</v>
      </c>
      <c r="Y43" s="9"/>
      <c r="Z43" s="9" t="n">
        <f aca="false">R43+V43-N43-L43-F43</f>
        <v>-2444335.68407057</v>
      </c>
      <c r="AA43" s="9"/>
      <c r="AB43" s="9" t="n">
        <f aca="false">T43-P43-D43</f>
        <v>-47762456.5646834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-0.00984391337751163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11456723</v>
      </c>
      <c r="AX43" s="7"/>
      <c r="AY43" s="40" t="n">
        <f aca="false">(AW43-AW42)/AW42</f>
        <v>0.00649798581328005</v>
      </c>
      <c r="AZ43" s="39" t="n">
        <f aca="false">workers_and_wage_low!B31</f>
        <v>6110.43600507594</v>
      </c>
      <c r="BA43" s="40" t="n">
        <f aca="false">(AZ43-AZ42)/AZ42</f>
        <v>0.00211624498048495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0.0146128362401752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99254324.2846753</v>
      </c>
      <c r="E44" s="9"/>
      <c r="F44" s="67" t="n">
        <f aca="false">'Low pensions'!I44</f>
        <v>18040648.3345098</v>
      </c>
      <c r="G44" s="81" t="n">
        <f aca="false">'Low pensions'!K44</f>
        <v>444014.031517664</v>
      </c>
      <c r="H44" s="81" t="n">
        <f aca="false">'Low pensions'!V44</f>
        <v>2442834.19609142</v>
      </c>
      <c r="I44" s="81" t="n">
        <f aca="false">'Low pensions'!M44</f>
        <v>13732.3927273505</v>
      </c>
      <c r="J44" s="81" t="n">
        <f aca="false">'Low pensions'!W44</f>
        <v>75551.5730749926</v>
      </c>
      <c r="K44" s="9"/>
      <c r="L44" s="81" t="n">
        <f aca="false">'Low pensions'!N44</f>
        <v>2931448.65913843</v>
      </c>
      <c r="M44" s="67"/>
      <c r="N44" s="81" t="n">
        <f aca="false">'Low pensions'!L44</f>
        <v>763030.108889155</v>
      </c>
      <c r="O44" s="9"/>
      <c r="P44" s="81" t="n">
        <f aca="false">'Low pensions'!X44</f>
        <v>19409267.5566194</v>
      </c>
      <c r="Q44" s="67"/>
      <c r="R44" s="81" t="n">
        <f aca="false">'Low SIPA income'!G39</f>
        <v>18071910.7008701</v>
      </c>
      <c r="S44" s="67"/>
      <c r="T44" s="81" t="n">
        <f aca="false">'Low SIPA income'!J39</f>
        <v>69099516.8879994</v>
      </c>
      <c r="U44" s="9"/>
      <c r="V44" s="81" t="n">
        <f aca="false">'Low SIPA income'!F39</f>
        <v>108525.301084165</v>
      </c>
      <c r="W44" s="67"/>
      <c r="X44" s="81" t="n">
        <f aca="false">'Low SIPA income'!M39</f>
        <v>272584.267610919</v>
      </c>
      <c r="Y44" s="9"/>
      <c r="Z44" s="9" t="n">
        <f aca="false">R44+V44-N44-L44-F44</f>
        <v>-3554691.10058317</v>
      </c>
      <c r="AA44" s="9"/>
      <c r="AB44" s="9" t="n">
        <f aca="false">T44-P44-D44</f>
        <v>-49564074.9532954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-0.0101865369024102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11506574</v>
      </c>
      <c r="AX44" s="7"/>
      <c r="AY44" s="40" t="n">
        <f aca="false">(AW44-AW43)/AW43</f>
        <v>0.00435124424322732</v>
      </c>
      <c r="AZ44" s="39" t="n">
        <f aca="false">workers_and_wage_low!B32</f>
        <v>6125.88492109377</v>
      </c>
      <c r="BA44" s="40" t="n">
        <f aca="false">(AZ44-AZ43)/AZ43</f>
        <v>0.00252828374358099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0.0170231102982956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107341305.521142</v>
      </c>
      <c r="E45" s="9"/>
      <c r="F45" s="67" t="n">
        <f aca="false">'Low pensions'!I45</f>
        <v>19510552.9016543</v>
      </c>
      <c r="G45" s="81" t="n">
        <f aca="false">'Low pensions'!K45</f>
        <v>500199.285314654</v>
      </c>
      <c r="H45" s="81" t="n">
        <f aca="false">'Low pensions'!V45</f>
        <v>2751948.88515255</v>
      </c>
      <c r="I45" s="81" t="n">
        <f aca="false">'Low pensions'!M45</f>
        <v>15470.0809891131</v>
      </c>
      <c r="J45" s="81" t="n">
        <f aca="false">'Low pensions'!W45</f>
        <v>85111.8211902855</v>
      </c>
      <c r="K45" s="9"/>
      <c r="L45" s="81" t="n">
        <f aca="false">'Low pensions'!N45</f>
        <v>3348698.62476718</v>
      </c>
      <c r="M45" s="67"/>
      <c r="N45" s="81" t="n">
        <f aca="false">'Low pensions'!L45</f>
        <v>826553.528799292</v>
      </c>
      <c r="O45" s="9"/>
      <c r="P45" s="81" t="n">
        <f aca="false">'Low pensions'!X45</f>
        <v>21923866.7256965</v>
      </c>
      <c r="Q45" s="67"/>
      <c r="R45" s="81" t="n">
        <f aca="false">'Low SIPA income'!G40</f>
        <v>21373250.7070626</v>
      </c>
      <c r="S45" s="67" t="n">
        <f aca="false">SUM(T42:T45)/AVERAGE(AG42:AG45)</f>
        <v>0.0613596203068777</v>
      </c>
      <c r="T45" s="81" t="n">
        <f aca="false">'Low SIPA income'!J40</f>
        <v>81722476.5344271</v>
      </c>
      <c r="U45" s="9"/>
      <c r="V45" s="81" t="n">
        <f aca="false">'Low SIPA income'!F40</f>
        <v>102351.711886801</v>
      </c>
      <c r="W45" s="67"/>
      <c r="X45" s="81" t="n">
        <f aca="false">'Low SIPA income'!M40</f>
        <v>257077.991442294</v>
      </c>
      <c r="Y45" s="9"/>
      <c r="Z45" s="9" t="n">
        <f aca="false">R45+V45-N45-L45-F45</f>
        <v>-2210202.63627134</v>
      </c>
      <c r="AA45" s="9"/>
      <c r="AB45" s="9" t="n">
        <f aca="false">T45-P45-D45</f>
        <v>-47542695.7124117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-0.00970232357124633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11531666</v>
      </c>
      <c r="AX45" s="7"/>
      <c r="AY45" s="40" t="n">
        <f aca="false">(AW45-AW44)/AW44</f>
        <v>0.00218066646075539</v>
      </c>
      <c r="AZ45" s="39" t="n">
        <f aca="false">workers_and_wage_low!B33</f>
        <v>6180.95659610068</v>
      </c>
      <c r="BA45" s="40" t="n">
        <f aca="false">(AZ45-AZ44)/AZ44</f>
        <v>0.00898999503194719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0.0147142197483332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101320391.838163</v>
      </c>
      <c r="E46" s="6"/>
      <c r="F46" s="8" t="n">
        <f aca="false">'Low pensions'!I46</f>
        <v>18416180.5688627</v>
      </c>
      <c r="G46" s="80" t="n">
        <f aca="false">'Low pensions'!K46</f>
        <v>481000.829778292</v>
      </c>
      <c r="H46" s="80" t="n">
        <f aca="false">'Low pensions'!V46</f>
        <v>2646324.64725164</v>
      </c>
      <c r="I46" s="80" t="n">
        <f aca="false">'Low pensions'!M46</f>
        <v>14876.31432304</v>
      </c>
      <c r="J46" s="80" t="n">
        <f aca="false">'Low pensions'!W46</f>
        <v>81845.0921830403</v>
      </c>
      <c r="K46" s="6"/>
      <c r="L46" s="80" t="n">
        <f aca="false">'Low pensions'!N46</f>
        <v>3688603.28093408</v>
      </c>
      <c r="M46" s="8"/>
      <c r="N46" s="80" t="n">
        <f aca="false">'Low pensions'!L46</f>
        <v>781744.699381117</v>
      </c>
      <c r="O46" s="6"/>
      <c r="P46" s="80" t="n">
        <f aca="false">'Low pensions'!X46</f>
        <v>23441108.6436686</v>
      </c>
      <c r="Q46" s="8"/>
      <c r="R46" s="80" t="n">
        <f aca="false">'Low SIPA income'!G41</f>
        <v>18618565.3932894</v>
      </c>
      <c r="S46" s="8"/>
      <c r="T46" s="80" t="n">
        <f aca="false">'Low SIPA income'!J41</f>
        <v>71189698.4839562</v>
      </c>
      <c r="U46" s="6"/>
      <c r="V46" s="80" t="n">
        <f aca="false">'Low SIPA income'!F41</f>
        <v>107649.449746124</v>
      </c>
      <c r="W46" s="8"/>
      <c r="X46" s="80" t="n">
        <f aca="false">'Low SIPA income'!M41</f>
        <v>270384.381564705</v>
      </c>
      <c r="Y46" s="6"/>
      <c r="Z46" s="6" t="n">
        <f aca="false">R46+V46-N46-L46-F46</f>
        <v>-4160313.70614233</v>
      </c>
      <c r="AA46" s="6"/>
      <c r="AB46" s="6" t="n">
        <f aca="false">T46-P46-D46</f>
        <v>-53571801.9978751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-0.0108358095425295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11560371</v>
      </c>
      <c r="AX46" s="5"/>
      <c r="AY46" s="61" t="n">
        <f aca="false">(AW46-AW45)/AW45</f>
        <v>0.00248923269196316</v>
      </c>
      <c r="AZ46" s="66" t="n">
        <f aca="false">workers_and_wage_low!B34</f>
        <v>6207.08775889781</v>
      </c>
      <c r="BA46" s="61" t="n">
        <f aca="false">(AZ46-AZ45)/AZ45</f>
        <v>0.00422768909485887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0.0168845756599178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111968389.344057</v>
      </c>
      <c r="E47" s="9"/>
      <c r="F47" s="67" t="n">
        <f aca="false">'Low pensions'!I47</f>
        <v>20351580.1583014</v>
      </c>
      <c r="G47" s="81" t="n">
        <f aca="false">'Low pensions'!K47</f>
        <v>552253.572736986</v>
      </c>
      <c r="H47" s="81" t="n">
        <f aca="false">'Low pensions'!V47</f>
        <v>3038336.21605244</v>
      </c>
      <c r="I47" s="81" t="n">
        <f aca="false">'Low pensions'!M47</f>
        <v>17080.0074042367</v>
      </c>
      <c r="J47" s="81" t="n">
        <f aca="false">'Low pensions'!W47</f>
        <v>93969.1613212097</v>
      </c>
      <c r="K47" s="9"/>
      <c r="L47" s="81" t="n">
        <f aca="false">'Low pensions'!N47</f>
        <v>3496031.33249924</v>
      </c>
      <c r="M47" s="67"/>
      <c r="N47" s="81" t="n">
        <f aca="false">'Low pensions'!L47</f>
        <v>865167.96088608</v>
      </c>
      <c r="O47" s="9"/>
      <c r="P47" s="81" t="n">
        <f aca="false">'Low pensions'!X47</f>
        <v>22900822.0587506</v>
      </c>
      <c r="Q47" s="67"/>
      <c r="R47" s="81" t="n">
        <f aca="false">'Low SIPA income'!G42</f>
        <v>21634022.4901072</v>
      </c>
      <c r="S47" s="67"/>
      <c r="T47" s="81" t="n">
        <f aca="false">'Low SIPA income'!J42</f>
        <v>82719560.0484321</v>
      </c>
      <c r="U47" s="9"/>
      <c r="V47" s="81" t="n">
        <f aca="false">'Low SIPA income'!F42</f>
        <v>104832.827950231</v>
      </c>
      <c r="W47" s="67"/>
      <c r="X47" s="81" t="n">
        <f aca="false">'Low SIPA income'!M42</f>
        <v>263309.83966802</v>
      </c>
      <c r="Y47" s="9"/>
      <c r="Z47" s="9" t="n">
        <f aca="false">R47+V47-N47-L47-F47</f>
        <v>-2973924.13362923</v>
      </c>
      <c r="AA47" s="9"/>
      <c r="AB47" s="9" t="n">
        <f aca="false">T47-P47-D47</f>
        <v>-52149651.3543756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-0.0104249473837433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11645495</v>
      </c>
      <c r="AX47" s="7"/>
      <c r="AY47" s="40" t="n">
        <f aca="false">(AW47-AW46)/AW46</f>
        <v>0.00736343150232808</v>
      </c>
      <c r="AZ47" s="39" t="n">
        <f aca="false">workers_and_wage_low!B35</f>
        <v>6214.03267501202</v>
      </c>
      <c r="BA47" s="40" t="n">
        <f aca="false">(AZ47-AZ46)/AZ46</f>
        <v>0.00111886868431147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0.0146868246679949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106296578.584482</v>
      </c>
      <c r="E48" s="9"/>
      <c r="F48" s="67" t="n">
        <f aca="false">'Low pensions'!I48</f>
        <v>19320661.4142484</v>
      </c>
      <c r="G48" s="81" t="n">
        <f aca="false">'Low pensions'!K48</f>
        <v>542766.632448567</v>
      </c>
      <c r="H48" s="81" t="n">
        <f aca="false">'Low pensions'!V48</f>
        <v>2986141.86968547</v>
      </c>
      <c r="I48" s="81" t="n">
        <f aca="false">'Low pensions'!M48</f>
        <v>16786.5968798526</v>
      </c>
      <c r="J48" s="81" t="n">
        <f aca="false">'Low pensions'!W48</f>
        <v>92354.9031861487</v>
      </c>
      <c r="K48" s="9"/>
      <c r="L48" s="81" t="n">
        <f aca="false">'Low pensions'!N48</f>
        <v>3217326.78571111</v>
      </c>
      <c r="M48" s="67"/>
      <c r="N48" s="81" t="n">
        <f aca="false">'Low pensions'!L48</f>
        <v>822703.062157441</v>
      </c>
      <c r="O48" s="9"/>
      <c r="P48" s="81" t="n">
        <f aca="false">'Low pensions'!X48</f>
        <v>21220993.496927</v>
      </c>
      <c r="Q48" s="67"/>
      <c r="R48" s="81" t="n">
        <f aca="false">'Low SIPA income'!G43</f>
        <v>18955203.3817242</v>
      </c>
      <c r="S48" s="67"/>
      <c r="T48" s="81" t="n">
        <f aca="false">'Low SIPA income'!J43</f>
        <v>72476863.0097233</v>
      </c>
      <c r="U48" s="9"/>
      <c r="V48" s="81" t="n">
        <f aca="false">'Low SIPA income'!F43</f>
        <v>111566.909604875</v>
      </c>
      <c r="W48" s="67"/>
      <c r="X48" s="81" t="n">
        <f aca="false">'Low SIPA income'!M43</f>
        <v>280223.911294872</v>
      </c>
      <c r="Y48" s="9"/>
      <c r="Z48" s="9" t="n">
        <f aca="false">R48+V48-N48-L48-F48</f>
        <v>-4293920.97078788</v>
      </c>
      <c r="AA48" s="9"/>
      <c r="AB48" s="9" t="n">
        <f aca="false">T48-P48-D48</f>
        <v>-55040709.0716855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-0.0109826300135964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11683318</v>
      </c>
      <c r="AX48" s="7"/>
      <c r="AY48" s="40" t="n">
        <f aca="false">(AW48-AW47)/AW47</f>
        <v>0.00324786537626782</v>
      </c>
      <c r="AZ48" s="39" t="n">
        <f aca="false">workers_and_wage_low!B36</f>
        <v>6252.83402960969</v>
      </c>
      <c r="BA48" s="40" t="n">
        <f aca="false">(AZ48-AZ47)/AZ47</f>
        <v>0.00624415039748703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0.0169784285443121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116092024.677291</v>
      </c>
      <c r="E49" s="9"/>
      <c r="F49" s="67" t="n">
        <f aca="false">'Low pensions'!I49</f>
        <v>21101099.692516</v>
      </c>
      <c r="G49" s="81" t="n">
        <f aca="false">'Low pensions'!K49</f>
        <v>611636.245488425</v>
      </c>
      <c r="H49" s="81" t="n">
        <f aca="false">'Low pensions'!V49</f>
        <v>3365042.16080984</v>
      </c>
      <c r="I49" s="81" t="n">
        <f aca="false">'Low pensions'!M49</f>
        <v>18916.584912013</v>
      </c>
      <c r="J49" s="81" t="n">
        <f aca="false">'Low pensions'!W49</f>
        <v>104073.468891026</v>
      </c>
      <c r="K49" s="9"/>
      <c r="L49" s="81" t="n">
        <f aca="false">'Low pensions'!N49</f>
        <v>3621480.42783758</v>
      </c>
      <c r="M49" s="67"/>
      <c r="N49" s="81" t="n">
        <f aca="false">'Low pensions'!L49</f>
        <v>900341.343841765</v>
      </c>
      <c r="O49" s="9"/>
      <c r="P49" s="81" t="n">
        <f aca="false">'Low pensions'!X49</f>
        <v>23745291.5860175</v>
      </c>
      <c r="Q49" s="67"/>
      <c r="R49" s="81" t="n">
        <f aca="false">'Low SIPA income'!G44</f>
        <v>22287162.7513591</v>
      </c>
      <c r="S49" s="67"/>
      <c r="T49" s="81" t="n">
        <f aca="false">'Low SIPA income'!J44</f>
        <v>85216898.4461054</v>
      </c>
      <c r="U49" s="9"/>
      <c r="V49" s="81" t="n">
        <f aca="false">'Low SIPA income'!F44</f>
        <v>105724.06727743</v>
      </c>
      <c r="W49" s="67"/>
      <c r="X49" s="81" t="n">
        <f aca="false">'Low SIPA income'!M44</f>
        <v>265548.375906514</v>
      </c>
      <c r="Y49" s="9"/>
      <c r="Z49" s="9" t="n">
        <f aca="false">R49+V49-N49-L49-F49</f>
        <v>-3230034.6455588</v>
      </c>
      <c r="AA49" s="9"/>
      <c r="AB49" s="9" t="n">
        <f aca="false">T49-P49-D49</f>
        <v>-54620417.8172034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-0.0108634026562436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11689445</v>
      </c>
      <c r="AX49" s="7"/>
      <c r="AY49" s="40" t="n">
        <f aca="false">(AW49-AW48)/AW48</f>
        <v>0.000524422942181322</v>
      </c>
      <c r="AZ49" s="39" t="n">
        <f aca="false">workers_and_wage_low!B37</f>
        <v>6317.13733835881</v>
      </c>
      <c r="BA49" s="40" t="n">
        <f aca="false">(AZ49-AZ48)/AZ48</f>
        <v>0.0102838662348325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0.0147745509707274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111005026.690476</v>
      </c>
      <c r="E50" s="6"/>
      <c r="F50" s="8" t="n">
        <f aca="false">'Low pensions'!I50</f>
        <v>20176477.5924726</v>
      </c>
      <c r="G50" s="80" t="n">
        <f aca="false">'Low pensions'!K50</f>
        <v>607521.088220648</v>
      </c>
      <c r="H50" s="80" t="n">
        <f aca="false">'Low pensions'!V50</f>
        <v>3342401.77969023</v>
      </c>
      <c r="I50" s="80" t="n">
        <f aca="false">'Low pensions'!M50</f>
        <v>18789.3120068243</v>
      </c>
      <c r="J50" s="80" t="n">
        <f aca="false">'Low pensions'!W50</f>
        <v>103373.250918255</v>
      </c>
      <c r="K50" s="6"/>
      <c r="L50" s="80" t="n">
        <f aca="false">'Low pensions'!N50</f>
        <v>4055228.51764837</v>
      </c>
      <c r="M50" s="8"/>
      <c r="N50" s="80" t="n">
        <f aca="false">'Low pensions'!L50</f>
        <v>862317.477877572</v>
      </c>
      <c r="O50" s="6"/>
      <c r="P50" s="80" t="n">
        <f aca="false">'Low pensions'!X50</f>
        <v>25786816.3943166</v>
      </c>
      <c r="Q50" s="8"/>
      <c r="R50" s="80" t="n">
        <f aca="false">'Low SIPA income'!G45</f>
        <v>19423683.1495058</v>
      </c>
      <c r="S50" s="8"/>
      <c r="T50" s="80" t="n">
        <f aca="false">'Low SIPA income'!J45</f>
        <v>74268136.0057742</v>
      </c>
      <c r="U50" s="6"/>
      <c r="V50" s="80" t="n">
        <f aca="false">'Low SIPA income'!F45</f>
        <v>107947.040607065</v>
      </c>
      <c r="W50" s="8"/>
      <c r="X50" s="80" t="n">
        <f aca="false">'Low SIPA income'!M45</f>
        <v>271131.844009563</v>
      </c>
      <c r="Y50" s="6"/>
      <c r="Z50" s="6" t="n">
        <f aca="false">R50+V50-N50-L50-F50</f>
        <v>-5562393.39788567</v>
      </c>
      <c r="AA50" s="6"/>
      <c r="AB50" s="6" t="n">
        <f aca="false">T50-P50-D50</f>
        <v>-62523707.0790188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-0.0123020280541759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11726378</v>
      </c>
      <c r="AX50" s="5"/>
      <c r="AY50" s="61" t="n">
        <f aca="false">(AW50-AW49)/AW49</f>
        <v>0.00315951698305608</v>
      </c>
      <c r="AZ50" s="66" t="n">
        <f aca="false">workers_and_wage_low!B38</f>
        <v>6337.5894222312</v>
      </c>
      <c r="BA50" s="61" t="n">
        <f aca="false">(AZ50-AZ49)/AZ49</f>
        <v>0.00323755568019761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0.0170953456745855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120963484.045598</v>
      </c>
      <c r="E51" s="9"/>
      <c r="F51" s="67" t="n">
        <f aca="false">'Low pensions'!I51</f>
        <v>21986545.0972663</v>
      </c>
      <c r="G51" s="81" t="n">
        <f aca="false">'Low pensions'!K51</f>
        <v>660406.280982234</v>
      </c>
      <c r="H51" s="81" t="n">
        <f aca="false">'Low pensions'!V51</f>
        <v>3633360.50660998</v>
      </c>
      <c r="I51" s="81" t="n">
        <f aca="false">'Low pensions'!M51</f>
        <v>20424.9365252237</v>
      </c>
      <c r="J51" s="81" t="n">
        <f aca="false">'Low pensions'!W51</f>
        <v>112371.974431236</v>
      </c>
      <c r="K51" s="9"/>
      <c r="L51" s="81" t="n">
        <f aca="false">'Low pensions'!N51</f>
        <v>3698436.79390612</v>
      </c>
      <c r="M51" s="67"/>
      <c r="N51" s="81" t="n">
        <f aca="false">'Low pensions'!L51</f>
        <v>941882.537201278</v>
      </c>
      <c r="O51" s="9"/>
      <c r="P51" s="81" t="n">
        <f aca="false">'Low pensions'!X51</f>
        <v>24373165.9246128</v>
      </c>
      <c r="Q51" s="67"/>
      <c r="R51" s="81" t="n">
        <f aca="false">'Low SIPA income'!G46</f>
        <v>22828079.5358614</v>
      </c>
      <c r="S51" s="67"/>
      <c r="T51" s="81" t="n">
        <f aca="false">'Low SIPA income'!J46</f>
        <v>87285140.6538273</v>
      </c>
      <c r="U51" s="9"/>
      <c r="V51" s="81" t="n">
        <f aca="false">'Low SIPA income'!F46</f>
        <v>106227.965209711</v>
      </c>
      <c r="W51" s="67"/>
      <c r="X51" s="81" t="n">
        <f aca="false">'Low SIPA income'!M46</f>
        <v>266814.022234601</v>
      </c>
      <c r="Y51" s="9"/>
      <c r="Z51" s="9" t="n">
        <f aca="false">R51+V51-N51-L51-F51</f>
        <v>-3692556.92730261</v>
      </c>
      <c r="AA51" s="9"/>
      <c r="AB51" s="9" t="n">
        <f aca="false">T51-P51-D51</f>
        <v>-58051509.3163831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-0.0113217122487617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11766188</v>
      </c>
      <c r="AX51" s="7"/>
      <c r="AY51" s="40" t="n">
        <f aca="false">(AW51-AW50)/AW50</f>
        <v>0.00339491017601513</v>
      </c>
      <c r="AZ51" s="39" t="n">
        <f aca="false">workers_and_wage_low!B39</f>
        <v>6391.19668150927</v>
      </c>
      <c r="BA51" s="40" t="n">
        <f aca="false">(AZ51-AZ50)/AZ50</f>
        <v>0.00845861978531292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0.0148197898757043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116520723.333248</v>
      </c>
      <c r="E52" s="9"/>
      <c r="F52" s="67" t="n">
        <f aca="false">'Low pensions'!I52</f>
        <v>21179020.7478385</v>
      </c>
      <c r="G52" s="81" t="n">
        <f aca="false">'Low pensions'!K52</f>
        <v>655088.975428079</v>
      </c>
      <c r="H52" s="81" t="n">
        <f aca="false">'Low pensions'!V52</f>
        <v>3604106.26030979</v>
      </c>
      <c r="I52" s="81" t="n">
        <f aca="false">'Low pensions'!M52</f>
        <v>20260.4837761263</v>
      </c>
      <c r="J52" s="81" t="n">
        <f aca="false">'Low pensions'!W52</f>
        <v>111467.203927108</v>
      </c>
      <c r="K52" s="9"/>
      <c r="L52" s="81" t="n">
        <f aca="false">'Low pensions'!N52</f>
        <v>3436793.78802337</v>
      </c>
      <c r="M52" s="67"/>
      <c r="N52" s="81" t="n">
        <f aca="false">'Low pensions'!L52</f>
        <v>909272.206732009</v>
      </c>
      <c r="O52" s="9"/>
      <c r="P52" s="81" t="n">
        <f aca="false">'Low pensions'!X52</f>
        <v>22836086.7066498</v>
      </c>
      <c r="Q52" s="67"/>
      <c r="R52" s="81" t="n">
        <f aca="false">'Low SIPA income'!G47</f>
        <v>19864662.4756525</v>
      </c>
      <c r="S52" s="67"/>
      <c r="T52" s="81" t="n">
        <f aca="false">'Low SIPA income'!J47</f>
        <v>75954258.6797242</v>
      </c>
      <c r="U52" s="9"/>
      <c r="V52" s="81" t="n">
        <f aca="false">'Low SIPA income'!F47</f>
        <v>109831.671672277</v>
      </c>
      <c r="W52" s="67"/>
      <c r="X52" s="81" t="n">
        <f aca="false">'Low SIPA income'!M47</f>
        <v>275865.493891162</v>
      </c>
      <c r="Y52" s="9"/>
      <c r="Z52" s="9" t="n">
        <f aca="false">R52+V52-N52-L52-F52</f>
        <v>-5550592.59526911</v>
      </c>
      <c r="AA52" s="9"/>
      <c r="AB52" s="9" t="n">
        <f aca="false">T52-P52-D52</f>
        <v>-63402551.3601734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-0.0122826433900488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11772835</v>
      </c>
      <c r="AX52" s="7"/>
      <c r="AY52" s="40" t="n">
        <f aca="false">(AW52-AW51)/AW51</f>
        <v>0.000564923830895784</v>
      </c>
      <c r="AZ52" s="39" t="n">
        <f aca="false">workers_and_wage_low!B40</f>
        <v>6412.3177753295</v>
      </c>
      <c r="BA52" s="40" t="n">
        <f aca="false">(AZ52-AZ51)/AZ51</f>
        <v>0.00330471660828965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0.0171057087087519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125103151.24453</v>
      </c>
      <c r="E53" s="9"/>
      <c r="F53" s="67" t="n">
        <f aca="false">'Low pensions'!I53</f>
        <v>22738978.6128444</v>
      </c>
      <c r="G53" s="81" t="n">
        <f aca="false">'Low pensions'!K53</f>
        <v>770647.381003363</v>
      </c>
      <c r="H53" s="81" t="n">
        <f aca="false">'Low pensions'!V53</f>
        <v>4239874.51254323</v>
      </c>
      <c r="I53" s="81" t="n">
        <f aca="false">'Low pensions'!M53</f>
        <v>23834.4550825781</v>
      </c>
      <c r="J53" s="81" t="n">
        <f aca="false">'Low pensions'!W53</f>
        <v>131130.139563192</v>
      </c>
      <c r="K53" s="9"/>
      <c r="L53" s="81" t="n">
        <f aca="false">'Low pensions'!N53</f>
        <v>3813028.4552627</v>
      </c>
      <c r="M53" s="67"/>
      <c r="N53" s="81" t="n">
        <f aca="false">'Low pensions'!L53</f>
        <v>978016.821013026</v>
      </c>
      <c r="O53" s="9"/>
      <c r="P53" s="81" t="n">
        <f aca="false">'Low pensions'!X53</f>
        <v>25166582.7683329</v>
      </c>
      <c r="Q53" s="67"/>
      <c r="R53" s="81" t="n">
        <f aca="false">'Low SIPA income'!G48</f>
        <v>23023030.1980649</v>
      </c>
      <c r="S53" s="67"/>
      <c r="T53" s="81" t="n">
        <f aca="false">'Low SIPA income'!J48</f>
        <v>88030551.4074677</v>
      </c>
      <c r="U53" s="9"/>
      <c r="V53" s="81" t="n">
        <f aca="false">'Low SIPA income'!F48</f>
        <v>108659.564373599</v>
      </c>
      <c r="W53" s="67"/>
      <c r="X53" s="81" t="n">
        <f aca="false">'Low SIPA income'!M48</f>
        <v>272921.498284795</v>
      </c>
      <c r="Y53" s="9"/>
      <c r="Z53" s="9" t="n">
        <f aca="false">R53+V53-N53-L53-F53</f>
        <v>-4398334.12668156</v>
      </c>
      <c r="AA53" s="9"/>
      <c r="AB53" s="9" t="n">
        <f aca="false">T53-P53-D53</f>
        <v>-62239182.6053948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-0.0119376985706701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11824090</v>
      </c>
      <c r="AX53" s="7"/>
      <c r="AY53" s="40" t="n">
        <f aca="false">(AW53-AW52)/AW52</f>
        <v>0.0043536667251346</v>
      </c>
      <c r="AZ53" s="39" t="n">
        <f aca="false">workers_and_wage_low!B41</f>
        <v>6432.99995360499</v>
      </c>
      <c r="BA53" s="40" t="n">
        <f aca="false">(AZ53-AZ52)/AZ52</f>
        <v>0.00322538261516871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0.0148962816247683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121143083.03553</v>
      </c>
      <c r="E54" s="6"/>
      <c r="F54" s="8" t="n">
        <f aca="false">'Low pensions'!I54</f>
        <v>22019189.3396403</v>
      </c>
      <c r="G54" s="80" t="n">
        <f aca="false">'Low pensions'!K54</f>
        <v>824787.681413678</v>
      </c>
      <c r="H54" s="80" t="n">
        <f aca="false">'Low pensions'!V54</f>
        <v>4537738.47142967</v>
      </c>
      <c r="I54" s="80" t="n">
        <f aca="false">'Low pensions'!M54</f>
        <v>25508.8973633096</v>
      </c>
      <c r="J54" s="80" t="n">
        <f aca="false">'Low pensions'!W54</f>
        <v>140342.426951433</v>
      </c>
      <c r="K54" s="6"/>
      <c r="L54" s="80" t="n">
        <f aca="false">'Low pensions'!N54</f>
        <v>4400064.64766255</v>
      </c>
      <c r="M54" s="8"/>
      <c r="N54" s="80" t="n">
        <f aca="false">'Low pensions'!L54</f>
        <v>949589.873385083</v>
      </c>
      <c r="O54" s="6"/>
      <c r="P54" s="80" t="n">
        <f aca="false">'Low pensions'!X54</f>
        <v>28056319.682805</v>
      </c>
      <c r="Q54" s="8"/>
      <c r="R54" s="80" t="n">
        <f aca="false">'Low SIPA income'!G49</f>
        <v>20124837.5901647</v>
      </c>
      <c r="S54" s="8"/>
      <c r="T54" s="80" t="n">
        <f aca="false">'Low SIPA income'!J49</f>
        <v>76949060.7798809</v>
      </c>
      <c r="U54" s="6"/>
      <c r="V54" s="80" t="n">
        <f aca="false">'Low SIPA income'!F49</f>
        <v>111773.521116149</v>
      </c>
      <c r="W54" s="8"/>
      <c r="X54" s="80" t="n">
        <f aca="false">'Low SIPA income'!M49</f>
        <v>280742.859843441</v>
      </c>
      <c r="Y54" s="6"/>
      <c r="Z54" s="6" t="n">
        <f aca="false">R54+V54-N54-L54-F54</f>
        <v>-7132232.74940706</v>
      </c>
      <c r="AA54" s="6"/>
      <c r="AB54" s="6" t="n">
        <f aca="false">T54-P54-D54</f>
        <v>-72250341.9384543</v>
      </c>
      <c r="AC54" s="50"/>
      <c r="AD54" s="6"/>
      <c r="AE54" s="6"/>
      <c r="AF54" s="6"/>
      <c r="AG54" s="6" t="n">
        <f aca="false">BF54/100*$AG$53</f>
        <v>5239325893.74243</v>
      </c>
      <c r="AH54" s="61" t="n">
        <f aca="false">(AG54-AG53)/AG53</f>
        <v>0.00492150787954533</v>
      </c>
      <c r="AI54" s="61"/>
      <c r="AJ54" s="61" t="n">
        <f aca="false">AB54/AG54</f>
        <v>-0.0137900072268355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0.00782142415527204</v>
      </c>
      <c r="AV54" s="5"/>
      <c r="AW54" s="65" t="n">
        <f aca="false">workers_and_wage_low!C42</f>
        <v>11888408</v>
      </c>
      <c r="AX54" s="5"/>
      <c r="AY54" s="61" t="n">
        <f aca="false">(AW54-AW53)/AW53</f>
        <v>0.00543957293965117</v>
      </c>
      <c r="AZ54" s="66" t="n">
        <f aca="false">workers_and_wage_low!B42</f>
        <v>6429.68527155216</v>
      </c>
      <c r="BA54" s="61" t="n">
        <f aca="false">(AZ54-AZ53)/AZ53</f>
        <v>-0.000515262253494927</v>
      </c>
      <c r="BB54" s="61"/>
      <c r="BC54" s="61"/>
      <c r="BD54" s="61"/>
      <c r="BE54" s="61"/>
      <c r="BF54" s="5" t="n">
        <f aca="false">BF53*(1+AY54)*(1+BA54)*(1-BE54)</f>
        <v>100.492150787955</v>
      </c>
      <c r="BG54" s="5"/>
      <c r="BH54" s="5"/>
      <c r="BI54" s="61" t="n">
        <f aca="false">T61/AG61</f>
        <v>0.0172347496986843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129464533.051496</v>
      </c>
      <c r="E55" s="9"/>
      <c r="F55" s="67" t="n">
        <f aca="false">'Low pensions'!I55</f>
        <v>23531711.3829183</v>
      </c>
      <c r="G55" s="81" t="n">
        <f aca="false">'Low pensions'!K55</f>
        <v>986428.209401117</v>
      </c>
      <c r="H55" s="81" t="n">
        <f aca="false">'Low pensions'!V55</f>
        <v>5427036.96475055</v>
      </c>
      <c r="I55" s="81" t="n">
        <f aca="false">'Low pensions'!M55</f>
        <v>30508.0889505499</v>
      </c>
      <c r="J55" s="81" t="n">
        <f aca="false">'Low pensions'!W55</f>
        <v>167846.50406445</v>
      </c>
      <c r="K55" s="9"/>
      <c r="L55" s="81" t="n">
        <f aca="false">'Low pensions'!N55</f>
        <v>4002628.90198383</v>
      </c>
      <c r="M55" s="67"/>
      <c r="N55" s="81" t="n">
        <f aca="false">'Low pensions'!L55</f>
        <v>1017838.46951466</v>
      </c>
      <c r="O55" s="9"/>
      <c r="P55" s="81" t="n">
        <f aca="false">'Low pensions'!X55</f>
        <v>26369507.3484617</v>
      </c>
      <c r="Q55" s="67"/>
      <c r="R55" s="81" t="n">
        <f aca="false">'Low SIPA income'!G50</f>
        <v>23426774.6018026</v>
      </c>
      <c r="S55" s="67"/>
      <c r="T55" s="81" t="n">
        <f aca="false">'Low SIPA income'!J50</f>
        <v>89574303.1283727</v>
      </c>
      <c r="U55" s="9"/>
      <c r="V55" s="81" t="n">
        <f aca="false">'Low SIPA income'!F50</f>
        <v>111850.626712563</v>
      </c>
      <c r="W55" s="67"/>
      <c r="X55" s="81" t="n">
        <f aca="false">'Low SIPA income'!M50</f>
        <v>280936.526871471</v>
      </c>
      <c r="Y55" s="9"/>
      <c r="Z55" s="9" t="n">
        <f aca="false">R55+V55-N55-L55-F55</f>
        <v>-5013553.52590159</v>
      </c>
      <c r="AA55" s="9"/>
      <c r="AB55" s="9" t="n">
        <f aca="false">T55-P55-D55</f>
        <v>-66259737.2715849</v>
      </c>
      <c r="AC55" s="50"/>
      <c r="AD55" s="9"/>
      <c r="AE55" s="9"/>
      <c r="AF55" s="9"/>
      <c r="AG55" s="9" t="n">
        <f aca="false">BF55/100*$AG$53</f>
        <v>5275771128.91175</v>
      </c>
      <c r="AH55" s="40" t="n">
        <f aca="false">(AG55-AG54)/AG54</f>
        <v>0.00695609242648031</v>
      </c>
      <c r="AI55" s="40"/>
      <c r="AJ55" s="40" t="n">
        <f aca="false">AB55/AG55</f>
        <v>-0.0125592516529906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11935680</v>
      </c>
      <c r="AX55" s="7"/>
      <c r="AY55" s="40" t="n">
        <f aca="false">(AW55-AW54)/AW54</f>
        <v>0.00397631036889043</v>
      </c>
      <c r="AZ55" s="39" t="n">
        <f aca="false">workers_and_wage_low!B43</f>
        <v>6448.76845171314</v>
      </c>
      <c r="BA55" s="40" t="n">
        <f aca="false">(AZ55-AZ54)/AZ54</f>
        <v>0.00296798044616714</v>
      </c>
      <c r="BB55" s="40"/>
      <c r="BC55" s="40"/>
      <c r="BD55" s="40"/>
      <c r="BE55" s="40"/>
      <c r="BF55" s="7" t="n">
        <f aca="false">BF54*(1+AY55)*(1+BA55)*(1-BE55)</f>
        <v>101.191183476971</v>
      </c>
      <c r="BG55" s="7"/>
      <c r="BH55" s="7"/>
      <c r="BI55" s="40" t="n">
        <f aca="false">T62/AG62</f>
        <v>0.0149517114157319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125420026.753536</v>
      </c>
      <c r="E56" s="9"/>
      <c r="F56" s="67" t="n">
        <f aca="false">'Low pensions'!I56</f>
        <v>22796574.487533</v>
      </c>
      <c r="G56" s="81" t="n">
        <f aca="false">'Low pensions'!K56</f>
        <v>1008266.62358607</v>
      </c>
      <c r="H56" s="81" t="n">
        <f aca="false">'Low pensions'!V56</f>
        <v>5547185.47622228</v>
      </c>
      <c r="I56" s="81" t="n">
        <f aca="false">'Low pensions'!M56</f>
        <v>31183.5038222497</v>
      </c>
      <c r="J56" s="81" t="n">
        <f aca="false">'Low pensions'!W56</f>
        <v>171562.437408937</v>
      </c>
      <c r="K56" s="9"/>
      <c r="L56" s="81" t="n">
        <f aca="false">'Low pensions'!N56</f>
        <v>3715334.90499585</v>
      </c>
      <c r="M56" s="67"/>
      <c r="N56" s="81" t="n">
        <f aca="false">'Low pensions'!L56</f>
        <v>987623.792720649</v>
      </c>
      <c r="O56" s="9"/>
      <c r="P56" s="81" t="n">
        <f aca="false">'Low pensions'!X56</f>
        <v>24712505.1954031</v>
      </c>
      <c r="Q56" s="67"/>
      <c r="R56" s="81" t="n">
        <f aca="false">'Low SIPA income'!G51</f>
        <v>20559354.8527535</v>
      </c>
      <c r="S56" s="67"/>
      <c r="T56" s="81" t="n">
        <f aca="false">'Low SIPA income'!J51</f>
        <v>78610475.1937391</v>
      </c>
      <c r="U56" s="9"/>
      <c r="V56" s="81" t="n">
        <f aca="false">'Low SIPA income'!F51</f>
        <v>114416.220424164</v>
      </c>
      <c r="W56" s="67"/>
      <c r="X56" s="81" t="n">
        <f aca="false">'Low SIPA income'!M51</f>
        <v>287380.558593822</v>
      </c>
      <c r="Y56" s="9"/>
      <c r="Z56" s="9" t="n">
        <f aca="false">R56+V56-N56-L56-F56</f>
        <v>-6825762.11207177</v>
      </c>
      <c r="AA56" s="9"/>
      <c r="AB56" s="9" t="n">
        <f aca="false">T56-P56-D56</f>
        <v>-71522056.7551999</v>
      </c>
      <c r="AC56" s="50"/>
      <c r="AD56" s="9"/>
      <c r="AE56" s="9"/>
      <c r="AF56" s="9"/>
      <c r="AG56" s="9" t="n">
        <f aca="false">BF56/100*$AG$53</f>
        <v>5320667636.49798</v>
      </c>
      <c r="AH56" s="40" t="n">
        <f aca="false">(AG56-AG55)/AG55</f>
        <v>0.00850994224146406</v>
      </c>
      <c r="AI56" s="40"/>
      <c r="AJ56" s="40" t="n">
        <f aca="false">AB56/AG56</f>
        <v>-0.013442308680321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12012853</v>
      </c>
      <c r="AX56" s="7"/>
      <c r="AY56" s="40" t="n">
        <f aca="false">(AW56-AW55)/AW55</f>
        <v>0.00646573969811523</v>
      </c>
      <c r="AZ56" s="39" t="n">
        <f aca="false">workers_and_wage_low!B44</f>
        <v>6461.86635296352</v>
      </c>
      <c r="BA56" s="40" t="n">
        <f aca="false">(AZ56-AZ55)/AZ55</f>
        <v>0.00203107017230623</v>
      </c>
      <c r="BB56" s="40"/>
      <c r="BC56" s="40"/>
      <c r="BD56" s="40"/>
      <c r="BE56" s="40"/>
      <c r="BF56" s="7" t="n">
        <f aca="false">BF55*(1+AY56)*(1+BA56)*(1-BE56)</f>
        <v>102.052314603706</v>
      </c>
      <c r="BG56" s="7"/>
      <c r="BH56" s="7"/>
      <c r="BI56" s="40" t="n">
        <f aca="false">T63/AG63</f>
        <v>0.0172132510088562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133044495.666658</v>
      </c>
      <c r="E57" s="9"/>
      <c r="F57" s="67" t="n">
        <f aca="false">'Low pensions'!I57</f>
        <v>24182411.965047</v>
      </c>
      <c r="G57" s="81" t="n">
        <f aca="false">'Low pensions'!K57</f>
        <v>1169603.13261709</v>
      </c>
      <c r="H57" s="81" t="n">
        <f aca="false">'Low pensions'!V57</f>
        <v>6434811.34694502</v>
      </c>
      <c r="I57" s="81" t="n">
        <f aca="false">'Low pensions'!M57</f>
        <v>36173.2927613531</v>
      </c>
      <c r="J57" s="81" t="n">
        <f aca="false">'Low pensions'!W57</f>
        <v>199014.783926134</v>
      </c>
      <c r="K57" s="9"/>
      <c r="L57" s="81" t="n">
        <f aca="false">'Low pensions'!N57</f>
        <v>4017286.43052606</v>
      </c>
      <c r="M57" s="67"/>
      <c r="N57" s="81" t="n">
        <f aca="false">'Low pensions'!L57</f>
        <v>1050621.47821129</v>
      </c>
      <c r="O57" s="9"/>
      <c r="P57" s="81" t="n">
        <f aca="false">'Low pensions'!X57</f>
        <v>26625927.7750438</v>
      </c>
      <c r="Q57" s="67"/>
      <c r="R57" s="81" t="n">
        <f aca="false">'Low SIPA income'!G52</f>
        <v>24048084.107775</v>
      </c>
      <c r="S57" s="67"/>
      <c r="T57" s="81" t="n">
        <f aca="false">'Low SIPA income'!J52</f>
        <v>91949933.8744089</v>
      </c>
      <c r="U57" s="9"/>
      <c r="V57" s="81" t="n">
        <f aca="false">'Low SIPA income'!F52</f>
        <v>108765.326864326</v>
      </c>
      <c r="W57" s="67"/>
      <c r="X57" s="81" t="n">
        <f aca="false">'Low SIPA income'!M52</f>
        <v>273187.143169329</v>
      </c>
      <c r="Y57" s="9"/>
      <c r="Z57" s="9" t="n">
        <f aca="false">R57+V57-N57-L57-F57</f>
        <v>-5093470.43914503</v>
      </c>
      <c r="AA57" s="9"/>
      <c r="AB57" s="9" t="n">
        <f aca="false">T57-P57-D57</f>
        <v>-67720489.5672925</v>
      </c>
      <c r="AC57" s="50"/>
      <c r="AD57" s="9"/>
      <c r="AE57" s="9"/>
      <c r="AF57" s="9"/>
      <c r="AG57" s="9" t="n">
        <f aca="false">BF57/100*$AG$53</f>
        <v>5378653092.17494</v>
      </c>
      <c r="AH57" s="40" t="n">
        <f aca="false">(AG57-AG56)/AG56</f>
        <v>0.0108981540735984</v>
      </c>
      <c r="AI57" s="40" t="n">
        <f aca="false">(AG57-AG53)/AG53</f>
        <v>0.0316449645182429</v>
      </c>
      <c r="AJ57" s="40" t="n">
        <f aca="false">AB57/AG57</f>
        <v>-0.012590603708169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12087089</v>
      </c>
      <c r="AX57" s="7"/>
      <c r="AY57" s="40" t="n">
        <f aca="false">(AW57-AW56)/AW56</f>
        <v>0.0061797143442944</v>
      </c>
      <c r="AZ57" s="39" t="n">
        <f aca="false">workers_and_wage_low!B45</f>
        <v>6492.16901807454</v>
      </c>
      <c r="BA57" s="40" t="n">
        <f aca="false">(AZ57-AZ56)/AZ56</f>
        <v>0.00468946020480929</v>
      </c>
      <c r="BB57" s="40"/>
      <c r="BC57" s="40"/>
      <c r="BD57" s="40"/>
      <c r="BE57" s="40"/>
      <c r="BF57" s="7" t="n">
        <f aca="false">BF56*(1+AY57)*(1+BA57)*(1-BE57)</f>
        <v>103.164496451824</v>
      </c>
      <c r="BG57" s="73" t="n">
        <f aca="false">(BB57-BB53)/BB53</f>
        <v>-1</v>
      </c>
      <c r="BH57" s="7"/>
      <c r="BI57" s="40" t="n">
        <f aca="false">T64/AG64</f>
        <v>0.0150121889494087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130686110.620986</v>
      </c>
      <c r="E58" s="6"/>
      <c r="F58" s="8" t="n">
        <f aca="false">'Low pensions'!I58</f>
        <v>23753747.5662617</v>
      </c>
      <c r="G58" s="80" t="n">
        <f aca="false">'Low pensions'!K58</f>
        <v>1255155.15747642</v>
      </c>
      <c r="H58" s="80" t="n">
        <f aca="false">'Low pensions'!V58</f>
        <v>6905493.34579289</v>
      </c>
      <c r="I58" s="80" t="n">
        <f aca="false">'Low pensions'!M58</f>
        <v>38819.2316745287</v>
      </c>
      <c r="J58" s="80" t="n">
        <f aca="false">'Low pensions'!W58</f>
        <v>213571.959148235</v>
      </c>
      <c r="K58" s="6"/>
      <c r="L58" s="80" t="n">
        <f aca="false">'Low pensions'!N58</f>
        <v>4708316.93940387</v>
      </c>
      <c r="M58" s="8"/>
      <c r="N58" s="80" t="n">
        <f aca="false">'Low pensions'!L58</f>
        <v>1034019.89065123</v>
      </c>
      <c r="O58" s="6"/>
      <c r="P58" s="80" t="n">
        <f aca="false">'Low pensions'!X58</f>
        <v>30120351.3341363</v>
      </c>
      <c r="Q58" s="8"/>
      <c r="R58" s="80" t="n">
        <f aca="false">'Low SIPA income'!G53</f>
        <v>21085528.6800091</v>
      </c>
      <c r="S58" s="8"/>
      <c r="T58" s="80" t="n">
        <f aca="false">'Low SIPA income'!J53</f>
        <v>80622346.426631</v>
      </c>
      <c r="U58" s="6"/>
      <c r="V58" s="80" t="n">
        <f aca="false">'Low SIPA income'!F53</f>
        <v>111457.073410749</v>
      </c>
      <c r="W58" s="8"/>
      <c r="X58" s="80" t="n">
        <f aca="false">'Low SIPA income'!M53</f>
        <v>279948.034441882</v>
      </c>
      <c r="Y58" s="6"/>
      <c r="Z58" s="6" t="n">
        <f aca="false">R58+V58-N58-L58-F58</f>
        <v>-8299098.64289696</v>
      </c>
      <c r="AA58" s="6"/>
      <c r="AB58" s="6" t="n">
        <f aca="false">T58-P58-D58</f>
        <v>-80184115.5284915</v>
      </c>
      <c r="AC58" s="50"/>
      <c r="AD58" s="6"/>
      <c r="AE58" s="6"/>
      <c r="AF58" s="6"/>
      <c r="AG58" s="6" t="n">
        <f aca="false">BF58/100*$AG$53</f>
        <v>5440181480.49482</v>
      </c>
      <c r="AH58" s="61" t="n">
        <f aca="false">(AG58-AG57)/AG57</f>
        <v>0.0114393673035716</v>
      </c>
      <c r="AI58" s="61"/>
      <c r="AJ58" s="61" t="n">
        <f aca="false">AB58/AG58</f>
        <v>-0.0147392354126389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0.0104651656999752</v>
      </c>
      <c r="AV58" s="5"/>
      <c r="AW58" s="65" t="n">
        <f aca="false">workers_and_wage_low!C46</f>
        <v>12107446</v>
      </c>
      <c r="AX58" s="5"/>
      <c r="AY58" s="61" t="n">
        <f aca="false">(AW58-AW57)/AW57</f>
        <v>0.00168419377072511</v>
      </c>
      <c r="AZ58" s="66" t="n">
        <f aca="false">workers_and_wage_low!B46</f>
        <v>6555.39476903451</v>
      </c>
      <c r="BA58" s="61" t="n">
        <f aca="false">(AZ58-AZ57)/AZ57</f>
        <v>0.00973877155446021</v>
      </c>
      <c r="BB58" s="61"/>
      <c r="BC58" s="61"/>
      <c r="BD58" s="61"/>
      <c r="BE58" s="61"/>
      <c r="BF58" s="5" t="n">
        <f aca="false">BF57*(1+AY58)*(1+BA58)*(1-BE58)</f>
        <v>104.344633019425</v>
      </c>
      <c r="BG58" s="5"/>
      <c r="BH58" s="5"/>
      <c r="BI58" s="61" t="n">
        <f aca="false">T65/AG65</f>
        <v>0.0172228729985707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138737579.781348</v>
      </c>
      <c r="E59" s="9"/>
      <c r="F59" s="67" t="n">
        <f aca="false">'Low pensions'!I59</f>
        <v>25217197.3932096</v>
      </c>
      <c r="G59" s="81" t="n">
        <f aca="false">'Low pensions'!K59</f>
        <v>1426130.82487507</v>
      </c>
      <c r="H59" s="81" t="n">
        <f aca="false">'Low pensions'!V59</f>
        <v>7846151.02184285</v>
      </c>
      <c r="I59" s="81" t="n">
        <f aca="false">'Low pensions'!M59</f>
        <v>44107.1389136617</v>
      </c>
      <c r="J59" s="81" t="n">
        <f aca="false">'Low pensions'!W59</f>
        <v>242664.464593077</v>
      </c>
      <c r="K59" s="9"/>
      <c r="L59" s="81" t="n">
        <f aca="false">'Low pensions'!N59</f>
        <v>4289031.39984777</v>
      </c>
      <c r="M59" s="67"/>
      <c r="N59" s="81" t="n">
        <f aca="false">'Low pensions'!L59</f>
        <v>1100682.40030643</v>
      </c>
      <c r="O59" s="9"/>
      <c r="P59" s="81" t="n">
        <f aca="false">'Low pensions'!X59</f>
        <v>28311434.1356829</v>
      </c>
      <c r="Q59" s="67"/>
      <c r="R59" s="81" t="n">
        <f aca="false">'Low SIPA income'!G54</f>
        <v>24550349.9192879</v>
      </c>
      <c r="S59" s="67"/>
      <c r="T59" s="81" t="n">
        <f aca="false">'Low SIPA income'!J54</f>
        <v>93870390.7369603</v>
      </c>
      <c r="U59" s="9"/>
      <c r="V59" s="81" t="n">
        <f aca="false">'Low SIPA income'!F54</f>
        <v>111221.213107061</v>
      </c>
      <c r="W59" s="67"/>
      <c r="X59" s="81" t="n">
        <f aca="false">'Low SIPA income'!M54</f>
        <v>279355.621359428</v>
      </c>
      <c r="Y59" s="9"/>
      <c r="Z59" s="9" t="n">
        <f aca="false">R59+V59-N59-L59-F59</f>
        <v>-5945340.06096882</v>
      </c>
      <c r="AA59" s="9"/>
      <c r="AB59" s="9" t="n">
        <f aca="false">T59-P59-D59</f>
        <v>-73178623.1800702</v>
      </c>
      <c r="AC59" s="50"/>
      <c r="AD59" s="9"/>
      <c r="AE59" s="9"/>
      <c r="AF59" s="9"/>
      <c r="AG59" s="9" t="n">
        <f aca="false">BF59/100*$AG$53</f>
        <v>5487664518.04086</v>
      </c>
      <c r="AH59" s="40" t="n">
        <f aca="false">(AG59-AG58)/AG58</f>
        <v>0.00872820837251112</v>
      </c>
      <c r="AI59" s="40"/>
      <c r="AJ59" s="40" t="n">
        <f aca="false">AB59/AG59</f>
        <v>-0.0133351124033719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12161847</v>
      </c>
      <c r="AX59" s="7"/>
      <c r="AY59" s="40" t="n">
        <f aca="false">(AW59-AW58)/AW58</f>
        <v>0.00449318543316237</v>
      </c>
      <c r="AZ59" s="39" t="n">
        <f aca="false">workers_and_wage_low!B47</f>
        <v>6583.03283331005</v>
      </c>
      <c r="BA59" s="40" t="n">
        <f aca="false">(AZ59-AZ58)/AZ58</f>
        <v>0.00421607931319346</v>
      </c>
      <c r="BB59" s="40"/>
      <c r="BC59" s="40"/>
      <c r="BD59" s="40"/>
      <c r="BE59" s="40"/>
      <c r="BF59" s="7" t="n">
        <f aca="false">BF58*(1+AY59)*(1+BA59)*(1-BE59)</f>
        <v>105.255374718971</v>
      </c>
      <c r="BG59" s="7"/>
      <c r="BH59" s="7"/>
      <c r="BI59" s="40" t="n">
        <f aca="false">T66/AG66</f>
        <v>0.0149323799101992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136447087.329757</v>
      </c>
      <c r="E60" s="9"/>
      <c r="F60" s="67" t="n">
        <f aca="false">'Low pensions'!I60</f>
        <v>24800873.2770585</v>
      </c>
      <c r="G60" s="81" t="n">
        <f aca="false">'Low pensions'!K60</f>
        <v>1466561.38365258</v>
      </c>
      <c r="H60" s="81" t="n">
        <f aca="false">'Low pensions'!V60</f>
        <v>8068588.02729335</v>
      </c>
      <c r="I60" s="81" t="n">
        <f aca="false">'Low pensions'!M60</f>
        <v>45357.5685665747</v>
      </c>
      <c r="J60" s="81" t="n">
        <f aca="false">'Low pensions'!W60</f>
        <v>249543.959607011</v>
      </c>
      <c r="K60" s="9"/>
      <c r="L60" s="81" t="n">
        <f aca="false">'Low pensions'!N60</f>
        <v>4132042.66826314</v>
      </c>
      <c r="M60" s="67"/>
      <c r="N60" s="81" t="n">
        <f aca="false">'Low pensions'!L60</f>
        <v>1083312.66904912</v>
      </c>
      <c r="O60" s="9"/>
      <c r="P60" s="81" t="n">
        <f aca="false">'Low pensions'!X60</f>
        <v>27401255.7247188</v>
      </c>
      <c r="Q60" s="67"/>
      <c r="R60" s="81" t="n">
        <f aca="false">'Low SIPA income'!G55</f>
        <v>21600968.9066113</v>
      </c>
      <c r="S60" s="67"/>
      <c r="T60" s="81" t="n">
        <f aca="false">'Low SIPA income'!J55</f>
        <v>82593176.8071253</v>
      </c>
      <c r="U60" s="9"/>
      <c r="V60" s="81" t="n">
        <f aca="false">'Low SIPA income'!F55</f>
        <v>112066.300168624</v>
      </c>
      <c r="W60" s="67"/>
      <c r="X60" s="81" t="n">
        <f aca="false">'Low SIPA income'!M55</f>
        <v>281478.236412715</v>
      </c>
      <c r="Y60" s="9"/>
      <c r="Z60" s="9" t="n">
        <f aca="false">R60+V60-N60-L60-F60</f>
        <v>-8303193.40759075</v>
      </c>
      <c r="AA60" s="9"/>
      <c r="AB60" s="9" t="n">
        <f aca="false">T60-P60-D60</f>
        <v>-81255166.2473507</v>
      </c>
      <c r="AC60" s="50"/>
      <c r="AD60" s="9"/>
      <c r="AE60" s="9"/>
      <c r="AF60" s="9"/>
      <c r="AG60" s="9" t="n">
        <f aca="false">BF60/100*$AG$53</f>
        <v>5544549900.94954</v>
      </c>
      <c r="AH60" s="40" t="n">
        <f aca="false">(AG60-AG59)/AG59</f>
        <v>0.0103660460149613</v>
      </c>
      <c r="AI60" s="40"/>
      <c r="AJ60" s="40" t="n">
        <f aca="false">AB60/AG60</f>
        <v>-0.0146549616648658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12208365</v>
      </c>
      <c r="AX60" s="7"/>
      <c r="AY60" s="40" t="n">
        <f aca="false">(AW60-AW59)/AW59</f>
        <v>0.00382491244956461</v>
      </c>
      <c r="AZ60" s="39" t="n">
        <f aca="false">workers_and_wage_low!B48</f>
        <v>6625.92925527969</v>
      </c>
      <c r="BA60" s="40" t="n">
        <f aca="false">(AZ60-AZ59)/AZ59</f>
        <v>0.00651620963404341</v>
      </c>
      <c r="BB60" s="40"/>
      <c r="BC60" s="40"/>
      <c r="BD60" s="40"/>
      <c r="BE60" s="40"/>
      <c r="BF60" s="7" t="n">
        <f aca="false">BF59*(1+AY60)*(1+BA60)*(1-BE60)</f>
        <v>106.34645677663</v>
      </c>
      <c r="BG60" s="7"/>
      <c r="BH60" s="7"/>
      <c r="BI60" s="40" t="n">
        <f aca="false">T67/AG67</f>
        <v>0.0171928623156836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142098446.788246</v>
      </c>
      <c r="E61" s="9"/>
      <c r="F61" s="67" t="n">
        <f aca="false">'Low pensions'!I61</f>
        <v>25828074.7550524</v>
      </c>
      <c r="G61" s="81" t="n">
        <f aca="false">'Low pensions'!K61</f>
        <v>1579382.78574606</v>
      </c>
      <c r="H61" s="81" t="n">
        <f aca="false">'Low pensions'!V61</f>
        <v>8689298.09391646</v>
      </c>
      <c r="I61" s="81" t="n">
        <f aca="false">'Low pensions'!M61</f>
        <v>48846.8902808058</v>
      </c>
      <c r="J61" s="81" t="n">
        <f aca="false">'Low pensions'!W61</f>
        <v>268741.178162364</v>
      </c>
      <c r="K61" s="9"/>
      <c r="L61" s="81" t="n">
        <f aca="false">'Low pensions'!N61</f>
        <v>4279211.9900901</v>
      </c>
      <c r="M61" s="67"/>
      <c r="N61" s="81" t="n">
        <f aca="false">'Low pensions'!L61</f>
        <v>1129845.31915561</v>
      </c>
      <c r="O61" s="9"/>
      <c r="P61" s="81" t="n">
        <f aca="false">'Low pensions'!X61</f>
        <v>28420926.9468269</v>
      </c>
      <c r="Q61" s="67"/>
      <c r="R61" s="81" t="n">
        <f aca="false">'Low SIPA income'!G56</f>
        <v>25275046.1694611</v>
      </c>
      <c r="S61" s="67"/>
      <c r="T61" s="81" t="n">
        <f aca="false">'Low SIPA income'!J56</f>
        <v>96641329.6601536</v>
      </c>
      <c r="U61" s="9"/>
      <c r="V61" s="81" t="n">
        <f aca="false">'Low SIPA income'!F56</f>
        <v>107696.880683892</v>
      </c>
      <c r="W61" s="67"/>
      <c r="X61" s="81" t="n">
        <f aca="false">'Low SIPA income'!M56</f>
        <v>270503.51440566</v>
      </c>
      <c r="Y61" s="9"/>
      <c r="Z61" s="9" t="n">
        <f aca="false">R61+V61-N61-L61-F61</f>
        <v>-5854389.01415308</v>
      </c>
      <c r="AA61" s="9"/>
      <c r="AB61" s="9" t="n">
        <f aca="false">T61-P61-D61</f>
        <v>-73878044.0749195</v>
      </c>
      <c r="AC61" s="50"/>
      <c r="AD61" s="9"/>
      <c r="AE61" s="9"/>
      <c r="AF61" s="9"/>
      <c r="AG61" s="9" t="n">
        <f aca="false">BF61/100*$AG$53</f>
        <v>5607353245.6077</v>
      </c>
      <c r="AH61" s="40" t="n">
        <f aca="false">(AG61-AG60)/AG60</f>
        <v>0.0113270411088566</v>
      </c>
      <c r="AI61" s="40" t="n">
        <f aca="false">(AG61-AG57)/AG57</f>
        <v>0.0425199672694044</v>
      </c>
      <c r="AJ61" s="40" t="n">
        <f aca="false">AB61/AG61</f>
        <v>-0.0131752077743254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12275505</v>
      </c>
      <c r="AX61" s="7"/>
      <c r="AY61" s="40" t="n">
        <f aca="false">(AW61-AW60)/AW60</f>
        <v>0.00549950791936512</v>
      </c>
      <c r="AZ61" s="39" t="n">
        <f aca="false">workers_and_wage_low!B49</f>
        <v>6664.33088784365</v>
      </c>
      <c r="BA61" s="40" t="n">
        <f aca="false">(AZ61-AZ60)/AZ60</f>
        <v>0.0057956599119079</v>
      </c>
      <c r="BB61" s="40"/>
      <c r="BC61" s="40"/>
      <c r="BD61" s="40"/>
      <c r="BE61" s="40"/>
      <c r="BF61" s="7" t="n">
        <f aca="false">BF60*(1+AY61)*(1+BA61)*(1-BE61)</f>
        <v>107.55104746432</v>
      </c>
      <c r="BG61" s="7"/>
      <c r="BH61" s="7"/>
      <c r="BI61" s="40" t="n">
        <f aca="false">T68/AG68</f>
        <v>0.0149905044829958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140191747.889644</v>
      </c>
      <c r="E62" s="6"/>
      <c r="F62" s="8" t="n">
        <f aca="false">'Low pensions'!I62</f>
        <v>25481509.6602075</v>
      </c>
      <c r="G62" s="80" t="n">
        <f aca="false">'Low pensions'!K62</f>
        <v>1602122.83066141</v>
      </c>
      <c r="H62" s="80" t="n">
        <f aca="false">'Low pensions'!V62</f>
        <v>8814407.11164275</v>
      </c>
      <c r="I62" s="80" t="n">
        <f aca="false">'Low pensions'!M62</f>
        <v>49550.1906390125</v>
      </c>
      <c r="J62" s="80" t="n">
        <f aca="false">'Low pensions'!W62</f>
        <v>272610.529226064</v>
      </c>
      <c r="K62" s="6"/>
      <c r="L62" s="80" t="n">
        <f aca="false">'Low pensions'!N62</f>
        <v>5021844.91653852</v>
      </c>
      <c r="M62" s="8"/>
      <c r="N62" s="80" t="n">
        <f aca="false">'Low pensions'!L62</f>
        <v>1117611.34530353</v>
      </c>
      <c r="O62" s="6"/>
      <c r="P62" s="80" t="n">
        <f aca="false">'Low pensions'!X62</f>
        <v>32207145.0179678</v>
      </c>
      <c r="Q62" s="8"/>
      <c r="R62" s="80" t="n">
        <f aca="false">'Low SIPA income'!G57</f>
        <v>21951078.9069781</v>
      </c>
      <c r="S62" s="8"/>
      <c r="T62" s="80" t="n">
        <f aca="false">'Low SIPA income'!J57</f>
        <v>83931852.7381565</v>
      </c>
      <c r="U62" s="6"/>
      <c r="V62" s="80" t="n">
        <f aca="false">'Low SIPA income'!F57</f>
        <v>113327.519127134</v>
      </c>
      <c r="W62" s="8"/>
      <c r="X62" s="80" t="n">
        <f aca="false">'Low SIPA income'!M57</f>
        <v>284646.054816976</v>
      </c>
      <c r="Y62" s="6"/>
      <c r="Z62" s="6" t="n">
        <f aca="false">R62+V62-N62-L62-F62</f>
        <v>-9556559.49594433</v>
      </c>
      <c r="AA62" s="6"/>
      <c r="AB62" s="6" t="n">
        <f aca="false">T62-P62-D62</f>
        <v>-88467040.1694554</v>
      </c>
      <c r="AC62" s="50"/>
      <c r="AD62" s="6"/>
      <c r="AE62" s="6"/>
      <c r="AF62" s="6"/>
      <c r="AG62" s="6" t="n">
        <f aca="false">BF62/100*$AG$53</f>
        <v>5613528137.64485</v>
      </c>
      <c r="AH62" s="61" t="n">
        <f aca="false">(AG62-AG61)/AG61</f>
        <v>0.00110121331164312</v>
      </c>
      <c r="AI62" s="61"/>
      <c r="AJ62" s="61" t="n">
        <f aca="false">AB62/AG62</f>
        <v>-0.0157596146309817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0.00614897000069483</v>
      </c>
      <c r="AV62" s="5"/>
      <c r="AW62" s="65" t="n">
        <f aca="false">workers_and_wage_low!C50</f>
        <v>12239163</v>
      </c>
      <c r="AX62" s="5"/>
      <c r="AY62" s="61" t="n">
        <f aca="false">(AW62-AW61)/AW61</f>
        <v>-0.00296052993339174</v>
      </c>
      <c r="AZ62" s="66" t="n">
        <f aca="false">workers_and_wage_low!B50</f>
        <v>6691.48006476096</v>
      </c>
      <c r="BA62" s="61" t="n">
        <f aca="false">(AZ62-AZ61)/AZ61</f>
        <v>0.00407380386331489</v>
      </c>
      <c r="BB62" s="61"/>
      <c r="BC62" s="61"/>
      <c r="BD62" s="61"/>
      <c r="BE62" s="61"/>
      <c r="BF62" s="5" t="n">
        <f aca="false">BF61*(1+AY62)*(1+BA62)*(1-BE62)</f>
        <v>107.669484109469</v>
      </c>
      <c r="BG62" s="5"/>
      <c r="BH62" s="5"/>
      <c r="BI62" s="61" t="n">
        <f aca="false">T69/AG69</f>
        <v>0.0173468921809672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143741687.207264</v>
      </c>
      <c r="E63" s="9"/>
      <c r="F63" s="67" t="n">
        <f aca="false">'Low pensions'!I63</f>
        <v>26126753.1526154</v>
      </c>
      <c r="G63" s="81" t="n">
        <f aca="false">'Low pensions'!K63</f>
        <v>1718424.8622608</v>
      </c>
      <c r="H63" s="81" t="n">
        <f aca="false">'Low pensions'!V63</f>
        <v>9454266.57485569</v>
      </c>
      <c r="I63" s="81" t="n">
        <f aca="false">'Low pensions'!M63</f>
        <v>53147.1606884785</v>
      </c>
      <c r="J63" s="81" t="n">
        <f aca="false">'Low pensions'!W63</f>
        <v>292399.997160486</v>
      </c>
      <c r="K63" s="9"/>
      <c r="L63" s="81" t="n">
        <f aca="false">'Low pensions'!N63</f>
        <v>4329421.07858798</v>
      </c>
      <c r="M63" s="67"/>
      <c r="N63" s="81" t="n">
        <f aca="false">'Low pensions'!L63</f>
        <v>1146812.20201207</v>
      </c>
      <c r="O63" s="9"/>
      <c r="P63" s="81" t="n">
        <f aca="false">'Low pensions'!X63</f>
        <v>28774808.9291628</v>
      </c>
      <c r="Q63" s="67"/>
      <c r="R63" s="81" t="n">
        <f aca="false">'Low SIPA income'!G58</f>
        <v>25524364.6551023</v>
      </c>
      <c r="S63" s="67"/>
      <c r="T63" s="81" t="n">
        <f aca="false">'Low SIPA income'!J58</f>
        <v>97594620.4988597</v>
      </c>
      <c r="U63" s="9"/>
      <c r="V63" s="81" t="n">
        <f aca="false">'Low SIPA income'!F58</f>
        <v>113791.780346702</v>
      </c>
      <c r="W63" s="67"/>
      <c r="X63" s="81" t="n">
        <f aca="false">'Low SIPA income'!M58</f>
        <v>285812.145150307</v>
      </c>
      <c r="Y63" s="9"/>
      <c r="Z63" s="9" t="n">
        <f aca="false">R63+V63-N63-L63-F63</f>
        <v>-5964829.99776643</v>
      </c>
      <c r="AA63" s="9"/>
      <c r="AB63" s="9" t="n">
        <f aca="false">T63-P63-D63</f>
        <v>-74921875.6375668</v>
      </c>
      <c r="AC63" s="50"/>
      <c r="AD63" s="9"/>
      <c r="AE63" s="9"/>
      <c r="AF63" s="9"/>
      <c r="AG63" s="9" t="n">
        <f aca="false">BF63/100*$AG$53</f>
        <v>5669737834.45368</v>
      </c>
      <c r="AH63" s="40" t="n">
        <f aca="false">(AG63-AG62)/AG62</f>
        <v>0.0100132564459561</v>
      </c>
      <c r="AI63" s="40"/>
      <c r="AJ63" s="40" t="n">
        <f aca="false">AB63/AG63</f>
        <v>-0.0132143456761411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12283545</v>
      </c>
      <c r="AX63" s="7"/>
      <c r="AY63" s="40" t="n">
        <f aca="false">(AW63-AW62)/AW62</f>
        <v>0.00362622836218457</v>
      </c>
      <c r="AZ63" s="39" t="n">
        <f aca="false">workers_and_wage_low!B51</f>
        <v>6734.06431563827</v>
      </c>
      <c r="BA63" s="40" t="n">
        <f aca="false">(AZ63-AZ62)/AZ62</f>
        <v>0.0063639509443617</v>
      </c>
      <c r="BB63" s="40"/>
      <c r="BC63" s="40"/>
      <c r="BD63" s="40"/>
      <c r="BE63" s="40"/>
      <c r="BF63" s="7" t="n">
        <f aca="false">BF62*(1+AY63)*(1+BA63)*(1-BE63)</f>
        <v>108.747606265261</v>
      </c>
      <c r="BG63" s="7"/>
      <c r="BH63" s="7"/>
      <c r="BI63" s="40" t="n">
        <f aca="false">T70/AG70</f>
        <v>0.0151532298947829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141387772.432586</v>
      </c>
      <c r="E64" s="9"/>
      <c r="F64" s="67" t="n">
        <f aca="false">'Low pensions'!I64</f>
        <v>25698901.2784989</v>
      </c>
      <c r="G64" s="81" t="n">
        <f aca="false">'Low pensions'!K64</f>
        <v>1767517.77366323</v>
      </c>
      <c r="H64" s="81" t="n">
        <f aca="false">'Low pensions'!V64</f>
        <v>9724361.28864124</v>
      </c>
      <c r="I64" s="81" t="n">
        <f aca="false">'Low pensions'!M64</f>
        <v>54665.4981545331</v>
      </c>
      <c r="J64" s="81" t="n">
        <f aca="false">'Low pensions'!W64</f>
        <v>300753.441916741</v>
      </c>
      <c r="K64" s="9"/>
      <c r="L64" s="81" t="n">
        <f aca="false">'Low pensions'!N64</f>
        <v>4145053.9347326</v>
      </c>
      <c r="M64" s="67"/>
      <c r="N64" s="81" t="n">
        <f aca="false">'Low pensions'!L64</f>
        <v>1130092.50497194</v>
      </c>
      <c r="O64" s="9"/>
      <c r="P64" s="81" t="n">
        <f aca="false">'Low pensions'!X64</f>
        <v>27726140.1032461</v>
      </c>
      <c r="Q64" s="67"/>
      <c r="R64" s="81" t="n">
        <f aca="false">'Low SIPA income'!G59</f>
        <v>22492611.1333381</v>
      </c>
      <c r="S64" s="67"/>
      <c r="T64" s="81" t="n">
        <f aca="false">'Low SIPA income'!J59</f>
        <v>86002448.1411627</v>
      </c>
      <c r="U64" s="9"/>
      <c r="V64" s="81" t="n">
        <f aca="false">'Low SIPA income'!F59</f>
        <v>113651.388946672</v>
      </c>
      <c r="W64" s="67"/>
      <c r="X64" s="81" t="n">
        <f aca="false">'Low SIPA income'!M59</f>
        <v>285459.522429397</v>
      </c>
      <c r="Y64" s="9"/>
      <c r="Z64" s="9" t="n">
        <f aca="false">R64+V64-N64-L64-F64</f>
        <v>-8367785.19591859</v>
      </c>
      <c r="AA64" s="9"/>
      <c r="AB64" s="9" t="n">
        <f aca="false">T64-P64-D64</f>
        <v>-83111464.3946693</v>
      </c>
      <c r="AC64" s="50"/>
      <c r="AD64" s="9"/>
      <c r="AE64" s="9"/>
      <c r="AF64" s="9"/>
      <c r="AG64" s="9" t="n">
        <f aca="false">BF64/100*$AG$53</f>
        <v>5728841305.62121</v>
      </c>
      <c r="AH64" s="40" t="n">
        <f aca="false">(AG64-AG63)/AG63</f>
        <v>0.010424374617178</v>
      </c>
      <c r="AI64" s="40"/>
      <c r="AJ64" s="40" t="n">
        <f aca="false">AB64/AG64</f>
        <v>-0.0145075522188264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12365310</v>
      </c>
      <c r="AX64" s="7"/>
      <c r="AY64" s="40" t="n">
        <f aca="false">(AW64-AW63)/AW63</f>
        <v>0.00665646602833303</v>
      </c>
      <c r="AZ64" s="39" t="n">
        <f aca="false">workers_and_wage_low!B52</f>
        <v>6759.26987446495</v>
      </c>
      <c r="BA64" s="40" t="n">
        <f aca="false">(AZ64-AZ63)/AZ63</f>
        <v>0.00374299347990188</v>
      </c>
      <c r="BB64" s="40"/>
      <c r="BC64" s="40"/>
      <c r="BD64" s="40"/>
      <c r="BE64" s="40"/>
      <c r="BF64" s="7" t="n">
        <f aca="false">BF63*(1+AY64)*(1+BA64)*(1-BE64)</f>
        <v>109.881232051692</v>
      </c>
      <c r="BG64" s="7"/>
      <c r="BH64" s="7"/>
      <c r="BI64" s="40" t="n">
        <f aca="false">T71/AG71</f>
        <v>0.0173324287006864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144696195.961096</v>
      </c>
      <c r="E65" s="9"/>
      <c r="F65" s="67" t="n">
        <f aca="false">'Low pensions'!I65</f>
        <v>26300246.4173594</v>
      </c>
      <c r="G65" s="81" t="n">
        <f aca="false">'Low pensions'!K65</f>
        <v>1946787.93293183</v>
      </c>
      <c r="H65" s="81" t="n">
        <f aca="false">'Low pensions'!V65</f>
        <v>10710652.8116889</v>
      </c>
      <c r="I65" s="81" t="n">
        <f aca="false">'Low pensions'!M65</f>
        <v>60209.9360700562</v>
      </c>
      <c r="J65" s="81" t="n">
        <f aca="false">'Low pensions'!W65</f>
        <v>331257.303454294</v>
      </c>
      <c r="K65" s="9"/>
      <c r="L65" s="81" t="n">
        <f aca="false">'Low pensions'!N65</f>
        <v>4316197.09303216</v>
      </c>
      <c r="M65" s="67"/>
      <c r="N65" s="81" t="n">
        <f aca="false">'Low pensions'!L65</f>
        <v>1157660.29405912</v>
      </c>
      <c r="O65" s="9"/>
      <c r="P65" s="81" t="n">
        <f aca="false">'Low pensions'!X65</f>
        <v>28765872.6069878</v>
      </c>
      <c r="Q65" s="67"/>
      <c r="R65" s="81" t="n">
        <f aca="false">'Low SIPA income'!G60</f>
        <v>25883743.0905553</v>
      </c>
      <c r="S65" s="67"/>
      <c r="T65" s="81" t="n">
        <f aca="false">'Low SIPA income'!J60</f>
        <v>98968735.0947541</v>
      </c>
      <c r="U65" s="9"/>
      <c r="V65" s="81" t="n">
        <f aca="false">'Low SIPA income'!F60</f>
        <v>117445.543843682</v>
      </c>
      <c r="W65" s="67"/>
      <c r="X65" s="81" t="n">
        <f aca="false">'Low SIPA income'!M60</f>
        <v>294989.345645474</v>
      </c>
      <c r="Y65" s="9"/>
      <c r="Z65" s="9" t="n">
        <f aca="false">R65+V65-N65-L65-F65</f>
        <v>-5772915.17005168</v>
      </c>
      <c r="AA65" s="9"/>
      <c r="AB65" s="9" t="n">
        <f aca="false">T65-P65-D65</f>
        <v>-74493333.4733299</v>
      </c>
      <c r="AC65" s="50"/>
      <c r="AD65" s="9"/>
      <c r="AE65" s="9"/>
      <c r="AF65" s="9"/>
      <c r="AG65" s="9" t="n">
        <f aca="false">BF65/100*$AG$53</f>
        <v>5746354577.59966</v>
      </c>
      <c r="AH65" s="40" t="n">
        <f aca="false">(AG65-AG64)/AG64</f>
        <v>0.00305703562800202</v>
      </c>
      <c r="AI65" s="40" t="n">
        <f aca="false">(AG65-AG61)/AG61</f>
        <v>0.0247891163448361</v>
      </c>
      <c r="AJ65" s="40" t="n">
        <f aca="false">AB65/AG65</f>
        <v>-0.0129635810786404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12378854</v>
      </c>
      <c r="AX65" s="7"/>
      <c r="AY65" s="40" t="n">
        <f aca="false">(AW65-AW64)/AW64</f>
        <v>0.00109532231703047</v>
      </c>
      <c r="AZ65" s="39" t="n">
        <f aca="false">workers_and_wage_low!B53</f>
        <v>6772.51511634111</v>
      </c>
      <c r="BA65" s="40" t="n">
        <f aca="false">(AZ65-AZ64)/AZ64</f>
        <v>0.00195956695355554</v>
      </c>
      <c r="BB65" s="40"/>
      <c r="BC65" s="40"/>
      <c r="BD65" s="40"/>
      <c r="BE65" s="40"/>
      <c r="BF65" s="7" t="n">
        <f aca="false">BF64*(1+AY65)*(1+BA65)*(1-BE65)</f>
        <v>110.217142892922</v>
      </c>
      <c r="BG65" s="7"/>
      <c r="BH65" s="7"/>
      <c r="BI65" s="40" t="n">
        <f aca="false">T72/AG72</f>
        <v>0.0150386754802663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142579400.639264</v>
      </c>
      <c r="E66" s="6"/>
      <c r="F66" s="8" t="n">
        <f aca="false">'Low pensions'!I66</f>
        <v>25915493.8106338</v>
      </c>
      <c r="G66" s="80" t="n">
        <f aca="false">'Low pensions'!K66</f>
        <v>1977381.17730855</v>
      </c>
      <c r="H66" s="80" t="n">
        <f aca="false">'Low pensions'!V66</f>
        <v>10878967.8157832</v>
      </c>
      <c r="I66" s="80" t="n">
        <f aca="false">'Low pensions'!M66</f>
        <v>61156.1188858312</v>
      </c>
      <c r="J66" s="80" t="n">
        <f aca="false">'Low pensions'!W66</f>
        <v>336462.922137625</v>
      </c>
      <c r="K66" s="6"/>
      <c r="L66" s="80" t="n">
        <f aca="false">'Low pensions'!N66</f>
        <v>5146694.58989603</v>
      </c>
      <c r="M66" s="8"/>
      <c r="N66" s="80" t="n">
        <f aca="false">'Low pensions'!L66</f>
        <v>1142728.4166403</v>
      </c>
      <c r="O66" s="6"/>
      <c r="P66" s="80" t="n">
        <f aca="false">'Low pensions'!X66</f>
        <v>32993177.2822911</v>
      </c>
      <c r="Q66" s="8"/>
      <c r="R66" s="80" t="n">
        <f aca="false">'Low SIPA income'!G61</f>
        <v>22597952.1917073</v>
      </c>
      <c r="S66" s="8"/>
      <c r="T66" s="80" t="n">
        <f aca="false">'Low SIPA income'!J61</f>
        <v>86405228.8079257</v>
      </c>
      <c r="U66" s="6"/>
      <c r="V66" s="80" t="n">
        <f aca="false">'Low SIPA income'!F61</f>
        <v>119846.766472356</v>
      </c>
      <c r="W66" s="8"/>
      <c r="X66" s="80" t="n">
        <f aca="false">'Low SIPA income'!M61</f>
        <v>301020.524597011</v>
      </c>
      <c r="Y66" s="6"/>
      <c r="Z66" s="6" t="n">
        <f aca="false">R66+V66-N66-L66-F66</f>
        <v>-9487117.85899051</v>
      </c>
      <c r="AA66" s="6"/>
      <c r="AB66" s="6" t="n">
        <f aca="false">T66-P66-D66</f>
        <v>-89167349.1136294</v>
      </c>
      <c r="AC66" s="50"/>
      <c r="AD66" s="6"/>
      <c r="AE66" s="6"/>
      <c r="AF66" s="6"/>
      <c r="AG66" s="6" t="n">
        <f aca="false">BF66/100*$AG$53</f>
        <v>5786433865.70339</v>
      </c>
      <c r="AH66" s="61" t="n">
        <f aca="false">(AG66-AG65)/AG65</f>
        <v>0.00697473286106687</v>
      </c>
      <c r="AI66" s="61"/>
      <c r="AJ66" s="61" t="n">
        <f aca="false">AB66/AG66</f>
        <v>-0.0154097240516531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0.00577214328163577</v>
      </c>
      <c r="AV66" s="5"/>
      <c r="AW66" s="65" t="n">
        <f aca="false">workers_and_wage_low!C54</f>
        <v>12433545</v>
      </c>
      <c r="AX66" s="5"/>
      <c r="AY66" s="61" t="n">
        <f aca="false">(AW66-AW65)/AW65</f>
        <v>0.00441809879977581</v>
      </c>
      <c r="AZ66" s="66" t="n">
        <f aca="false">workers_and_wage_low!B54</f>
        <v>6789.75379697395</v>
      </c>
      <c r="BA66" s="61" t="n">
        <f aca="false">(AZ66-AZ65)/AZ65</f>
        <v>0.00254538828436688</v>
      </c>
      <c r="BB66" s="61"/>
      <c r="BC66" s="61"/>
      <c r="BD66" s="61"/>
      <c r="BE66" s="61"/>
      <c r="BF66" s="5" t="n">
        <f aca="false">BF65*(1+AY66)*(1+BA66)*(1-BE66)</f>
        <v>110.985878021311</v>
      </c>
      <c r="BG66" s="5"/>
      <c r="BH66" s="5"/>
      <c r="BI66" s="61" t="n">
        <f aca="false">T73/AG73</f>
        <v>0.0172185697681811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146776384.011591</v>
      </c>
      <c r="E67" s="9"/>
      <c r="F67" s="67" t="n">
        <f aca="false">'Low pensions'!I67</f>
        <v>26678345.2191909</v>
      </c>
      <c r="G67" s="81" t="n">
        <f aca="false">'Low pensions'!K67</f>
        <v>2130466.61043728</v>
      </c>
      <c r="H67" s="81" t="n">
        <f aca="false">'Low pensions'!V67</f>
        <v>11721198.7013526</v>
      </c>
      <c r="I67" s="81" t="n">
        <f aca="false">'Low pensions'!M67</f>
        <v>65890.7199104317</v>
      </c>
      <c r="J67" s="81" t="n">
        <f aca="false">'Low pensions'!W67</f>
        <v>362511.300041834</v>
      </c>
      <c r="K67" s="9"/>
      <c r="L67" s="81" t="n">
        <f aca="false">'Low pensions'!N67</f>
        <v>4393594.52728635</v>
      </c>
      <c r="M67" s="67"/>
      <c r="N67" s="81" t="n">
        <f aca="false">'Low pensions'!L67</f>
        <v>1178704.68443667</v>
      </c>
      <c r="O67" s="9"/>
      <c r="P67" s="81" t="n">
        <f aca="false">'Low pensions'!X67</f>
        <v>29283268.288023</v>
      </c>
      <c r="Q67" s="67"/>
      <c r="R67" s="81" t="n">
        <f aca="false">'Low SIPA income'!G62</f>
        <v>26133954.5063507</v>
      </c>
      <c r="S67" s="67"/>
      <c r="T67" s="81" t="n">
        <f aca="false">'Low SIPA income'!J62</f>
        <v>99925440.1292968</v>
      </c>
      <c r="U67" s="9"/>
      <c r="V67" s="81" t="n">
        <f aca="false">'Low SIPA income'!F62</f>
        <v>119033.500516076</v>
      </c>
      <c r="W67" s="67"/>
      <c r="X67" s="81" t="n">
        <f aca="false">'Low SIPA income'!M62</f>
        <v>298977.834985917</v>
      </c>
      <c r="Y67" s="9"/>
      <c r="Z67" s="9" t="n">
        <f aca="false">R67+V67-N67-L67-F67</f>
        <v>-5997656.42404706</v>
      </c>
      <c r="AA67" s="9"/>
      <c r="AB67" s="9" t="n">
        <f aca="false">T67-P67-D67</f>
        <v>-76134212.1703175</v>
      </c>
      <c r="AC67" s="50"/>
      <c r="AD67" s="9"/>
      <c r="AE67" s="9"/>
      <c r="AF67" s="9"/>
      <c r="AG67" s="9" t="n">
        <f aca="false">BF67/100*$AG$53</f>
        <v>5812030498.15291</v>
      </c>
      <c r="AH67" s="40" t="n">
        <f aca="false">(AG67-AG66)/AG66</f>
        <v>0.0044235591460283</v>
      </c>
      <c r="AI67" s="40"/>
      <c r="AJ67" s="40" t="n">
        <f aca="false">AB67/AG67</f>
        <v>-0.0130994171820869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12536362</v>
      </c>
      <c r="AX67" s="7"/>
      <c r="AY67" s="40" t="n">
        <f aca="false">(AW67-AW66)/AW66</f>
        <v>0.00826932302895112</v>
      </c>
      <c r="AZ67" s="39" t="n">
        <f aca="false">workers_and_wage_low!B55</f>
        <v>6763.85616294904</v>
      </c>
      <c r="BA67" s="40" t="n">
        <f aca="false">(AZ67-AZ66)/AZ66</f>
        <v>-0.00381422284213689</v>
      </c>
      <c r="BB67" s="40"/>
      <c r="BC67" s="40"/>
      <c r="BD67" s="40"/>
      <c r="BE67" s="40"/>
      <c r="BF67" s="7" t="n">
        <f aca="false">BF66*(1+AY67)*(1+BA67)*(1-BE67)</f>
        <v>111.476830617112</v>
      </c>
      <c r="BG67" s="7"/>
      <c r="BH67" s="7"/>
      <c r="BI67" s="40" t="n">
        <f aca="false">T74/AG74</f>
        <v>0.0150449277313081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144459301.140401</v>
      </c>
      <c r="E68" s="9"/>
      <c r="F68" s="67" t="n">
        <f aca="false">'Low pensions'!I68</f>
        <v>26257187.9795208</v>
      </c>
      <c r="G68" s="81" t="n">
        <f aca="false">'Low pensions'!K68</f>
        <v>2118444.14514193</v>
      </c>
      <c r="H68" s="81" t="n">
        <f aca="false">'Low pensions'!V68</f>
        <v>11655054.6444983</v>
      </c>
      <c r="I68" s="81" t="n">
        <f aca="false">'Low pensions'!M68</f>
        <v>65518.8910868643</v>
      </c>
      <c r="J68" s="81" t="n">
        <f aca="false">'Low pensions'!W68</f>
        <v>360465.607561806</v>
      </c>
      <c r="K68" s="9"/>
      <c r="L68" s="81" t="n">
        <f aca="false">'Low pensions'!N68</f>
        <v>4258242.66410945</v>
      </c>
      <c r="M68" s="67"/>
      <c r="N68" s="81" t="n">
        <f aca="false">'Low pensions'!L68</f>
        <v>1161090.53385678</v>
      </c>
      <c r="O68" s="9"/>
      <c r="P68" s="81" t="n">
        <f aca="false">'Low pensions'!X68</f>
        <v>28484018.9670864</v>
      </c>
      <c r="Q68" s="67"/>
      <c r="R68" s="81" t="n">
        <f aca="false">'Low SIPA income'!G63</f>
        <v>22903576.4509788</v>
      </c>
      <c r="S68" s="67"/>
      <c r="T68" s="81" t="n">
        <f aca="false">'Low SIPA income'!J63</f>
        <v>87573809.6522246</v>
      </c>
      <c r="U68" s="9"/>
      <c r="V68" s="81" t="n">
        <f aca="false">'Low SIPA income'!F63</f>
        <v>120721.676711694</v>
      </c>
      <c r="W68" s="67"/>
      <c r="X68" s="81" t="n">
        <f aca="false">'Low SIPA income'!M63</f>
        <v>303218.046874607</v>
      </c>
      <c r="Y68" s="9"/>
      <c r="Z68" s="9" t="n">
        <f aca="false">R68+V68-N68-L68-F68</f>
        <v>-8652223.04979647</v>
      </c>
      <c r="AA68" s="9"/>
      <c r="AB68" s="9" t="n">
        <f aca="false">T68-P68-D68</f>
        <v>-85369510.4552631</v>
      </c>
      <c r="AC68" s="50"/>
      <c r="AD68" s="9"/>
      <c r="AE68" s="9"/>
      <c r="AF68" s="9"/>
      <c r="AG68" s="9" t="n">
        <f aca="false">BF68/100*$AG$53</f>
        <v>5841952133.86995</v>
      </c>
      <c r="AH68" s="40" t="n">
        <f aca="false">(AG68-AG67)/AG67</f>
        <v>0.00514822414069325</v>
      </c>
      <c r="AI68" s="40"/>
      <c r="AJ68" s="40" t="n">
        <f aca="false">AB68/AG68</f>
        <v>-0.0146131821177232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12544602</v>
      </c>
      <c r="AX68" s="7"/>
      <c r="AY68" s="40" t="n">
        <f aca="false">(AW68-AW67)/AW67</f>
        <v>0.000657287975570584</v>
      </c>
      <c r="AZ68" s="39" t="n">
        <f aca="false">workers_and_wage_low!B56</f>
        <v>6794.21225651163</v>
      </c>
      <c r="BA68" s="40" t="n">
        <f aca="false">(AZ68-AZ67)/AZ67</f>
        <v>0.00448798626571559</v>
      </c>
      <c r="BB68" s="40"/>
      <c r="BC68" s="40"/>
      <c r="BD68" s="40"/>
      <c r="BE68" s="40"/>
      <c r="BF68" s="7" t="n">
        <f aca="false">BF67*(1+AY68)*(1+BA68)*(1-BE68)</f>
        <v>112.050738327623</v>
      </c>
      <c r="BG68" s="7"/>
      <c r="BH68" s="7"/>
      <c r="BI68" s="40" t="n">
        <f aca="false">T75/AG75</f>
        <v>0.0172635596913141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147753852.335065</v>
      </c>
      <c r="E69" s="9"/>
      <c r="F69" s="67" t="n">
        <f aca="false">'Low pensions'!I69</f>
        <v>26856011.6574947</v>
      </c>
      <c r="G69" s="81" t="n">
        <f aca="false">'Low pensions'!K69</f>
        <v>2263891.24773767</v>
      </c>
      <c r="H69" s="81" t="n">
        <f aca="false">'Low pensions'!V69</f>
        <v>12455261.6891469</v>
      </c>
      <c r="I69" s="81" t="n">
        <f aca="false">'Low pensions'!M69</f>
        <v>70017.2550846702</v>
      </c>
      <c r="J69" s="81" t="n">
        <f aca="false">'Low pensions'!W69</f>
        <v>385214.279045782</v>
      </c>
      <c r="K69" s="9"/>
      <c r="L69" s="81" t="n">
        <f aca="false">'Low pensions'!N69</f>
        <v>4473018.59427059</v>
      </c>
      <c r="M69" s="67"/>
      <c r="N69" s="81" t="n">
        <f aca="false">'Low pensions'!L69</f>
        <v>1188466.2200351</v>
      </c>
      <c r="O69" s="9"/>
      <c r="P69" s="81" t="n">
        <f aca="false">'Low pensions'!X69</f>
        <v>29749105.2379143</v>
      </c>
      <c r="Q69" s="67"/>
      <c r="R69" s="81" t="n">
        <f aca="false">'Low SIPA income'!G64</f>
        <v>26677225.5300031</v>
      </c>
      <c r="S69" s="67"/>
      <c r="T69" s="81" t="n">
        <f aca="false">'Low SIPA income'!J64</f>
        <v>102002683.974455</v>
      </c>
      <c r="U69" s="9"/>
      <c r="V69" s="81" t="n">
        <f aca="false">'Low SIPA income'!F64</f>
        <v>115235.344805807</v>
      </c>
      <c r="W69" s="67"/>
      <c r="X69" s="81" t="n">
        <f aca="false">'Low SIPA income'!M64</f>
        <v>289437.962880398</v>
      </c>
      <c r="Y69" s="9"/>
      <c r="Z69" s="9" t="n">
        <f aca="false">R69+V69-N69-L69-F69</f>
        <v>-5725035.59699147</v>
      </c>
      <c r="AA69" s="9"/>
      <c r="AB69" s="9" t="n">
        <f aca="false">T69-P69-D69</f>
        <v>-75500273.5985246</v>
      </c>
      <c r="AC69" s="50"/>
      <c r="AD69" s="9"/>
      <c r="AE69" s="9"/>
      <c r="AF69" s="9"/>
      <c r="AG69" s="9" t="n">
        <f aca="false">BF69/100*$AG$53</f>
        <v>5880170517.59688</v>
      </c>
      <c r="AH69" s="40" t="n">
        <f aca="false">(AG69-AG68)/AG68</f>
        <v>0.00654205697875464</v>
      </c>
      <c r="AI69" s="40" t="n">
        <f aca="false">(AG69-AG65)/AG65</f>
        <v>0.0232871010986437</v>
      </c>
      <c r="AJ69" s="40" t="n">
        <f aca="false">AB69/AG69</f>
        <v>-0.0128398102355338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12573582</v>
      </c>
      <c r="AX69" s="7"/>
      <c r="AY69" s="40" t="n">
        <f aca="false">(AW69-AW68)/AW68</f>
        <v>0.00231015699023373</v>
      </c>
      <c r="AZ69" s="39" t="n">
        <f aca="false">workers_and_wage_low!B57</f>
        <v>6822.89841375529</v>
      </c>
      <c r="BA69" s="40" t="n">
        <f aca="false">(AZ69-AZ68)/AZ68</f>
        <v>0.00422214616803692</v>
      </c>
      <c r="BB69" s="40"/>
      <c r="BC69" s="40"/>
      <c r="BD69" s="40"/>
      <c r="BE69" s="40"/>
      <c r="BF69" s="7" t="n">
        <f aca="false">BF68*(1+AY69)*(1+BA69)*(1-BE69)</f>
        <v>112.783780642274</v>
      </c>
      <c r="BG69" s="7"/>
      <c r="BH69" s="7"/>
      <c r="BI69" s="40" t="n">
        <f aca="false">T76/AG76</f>
        <v>0.015039362839982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145122000.154776</v>
      </c>
      <c r="E70" s="6"/>
      <c r="F70" s="8" t="n">
        <f aca="false">'Low pensions'!I70</f>
        <v>26377641.3699006</v>
      </c>
      <c r="G70" s="80" t="n">
        <f aca="false">'Low pensions'!K70</f>
        <v>2313219.324957</v>
      </c>
      <c r="H70" s="80" t="n">
        <f aca="false">'Low pensions'!V70</f>
        <v>12726650.215872</v>
      </c>
      <c r="I70" s="80" t="n">
        <f aca="false">'Low pensions'!M70</f>
        <v>71542.8657203196</v>
      </c>
      <c r="J70" s="80" t="n">
        <f aca="false">'Low pensions'!W70</f>
        <v>393607.738635216</v>
      </c>
      <c r="K70" s="6"/>
      <c r="L70" s="80" t="n">
        <f aca="false">'Low pensions'!N70</f>
        <v>5177014.82383938</v>
      </c>
      <c r="M70" s="8"/>
      <c r="N70" s="80" t="n">
        <f aca="false">'Low pensions'!L70</f>
        <v>1168039.24451031</v>
      </c>
      <c r="O70" s="6"/>
      <c r="P70" s="80" t="n">
        <f aca="false">'Low pensions'!X70</f>
        <v>33289761.8273987</v>
      </c>
      <c r="Q70" s="8"/>
      <c r="R70" s="80" t="n">
        <f aca="false">'Low SIPA income'!G65</f>
        <v>23298957.6963586</v>
      </c>
      <c r="S70" s="8"/>
      <c r="T70" s="80" t="n">
        <f aca="false">'Low SIPA income'!J65</f>
        <v>89085584.1122988</v>
      </c>
      <c r="U70" s="6"/>
      <c r="V70" s="80" t="n">
        <f aca="false">'Low SIPA income'!F65</f>
        <v>114009.430264047</v>
      </c>
      <c r="W70" s="8"/>
      <c r="X70" s="80" t="n">
        <f aca="false">'Low SIPA income'!M65</f>
        <v>286358.818992467</v>
      </c>
      <c r="Y70" s="6"/>
      <c r="Z70" s="6" t="n">
        <f aca="false">R70+V70-N70-L70-F70</f>
        <v>-9309728.31162767</v>
      </c>
      <c r="AA70" s="6"/>
      <c r="AB70" s="6" t="n">
        <f aca="false">T70-P70-D70</f>
        <v>-89326177.8698755</v>
      </c>
      <c r="AC70" s="50"/>
      <c r="AD70" s="6"/>
      <c r="AE70" s="6"/>
      <c r="AF70" s="6"/>
      <c r="AG70" s="6" t="n">
        <f aca="false">BF70/100*$AG$53</f>
        <v>5878983208.91771</v>
      </c>
      <c r="AH70" s="61" t="n">
        <f aca="false">(AG70-AG69)/AG69</f>
        <v>-0.000201917389234654</v>
      </c>
      <c r="AI70" s="61"/>
      <c r="AJ70" s="61" t="n">
        <f aca="false">AB70/AG70</f>
        <v>-0.015194154277287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0.00340597897916417</v>
      </c>
      <c r="AV70" s="5"/>
      <c r="AW70" s="65" t="n">
        <f aca="false">workers_and_wage_low!C58</f>
        <v>12553618</v>
      </c>
      <c r="AX70" s="5"/>
      <c r="AY70" s="61" t="n">
        <f aca="false">(AW70-AW69)/AW69</f>
        <v>-0.00158777347616614</v>
      </c>
      <c r="AZ70" s="66" t="n">
        <f aca="false">workers_and_wage_low!B58</f>
        <v>6832.36900620801</v>
      </c>
      <c r="BA70" s="61" t="n">
        <f aca="false">(AZ70-AZ69)/AZ69</f>
        <v>0.00138806001180155</v>
      </c>
      <c r="BB70" s="61"/>
      <c r="BC70" s="61"/>
      <c r="BD70" s="61"/>
      <c r="BE70" s="61"/>
      <c r="BF70" s="5" t="n">
        <f aca="false">BF69*(1+AY70)*(1+BA70)*(1-BE70)</f>
        <v>112.761007635738</v>
      </c>
      <c r="BG70" s="5"/>
      <c r="BH70" s="5"/>
      <c r="BI70" s="61" t="n">
        <f aca="false">T77/AG77</f>
        <v>0.0172373962372694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148202642.646303</v>
      </c>
      <c r="E71" s="9"/>
      <c r="F71" s="67" t="n">
        <f aca="false">'Low pensions'!I71</f>
        <v>26937584.6089941</v>
      </c>
      <c r="G71" s="81" t="n">
        <f aca="false">'Low pensions'!K71</f>
        <v>2419097.82326684</v>
      </c>
      <c r="H71" s="81" t="n">
        <f aca="false">'Low pensions'!V71</f>
        <v>13309162.4743653</v>
      </c>
      <c r="I71" s="81" t="n">
        <f aca="false">'Low pensions'!M71</f>
        <v>74817.4584515519</v>
      </c>
      <c r="J71" s="81" t="n">
        <f aca="false">'Low pensions'!W71</f>
        <v>411623.581681402</v>
      </c>
      <c r="K71" s="9"/>
      <c r="L71" s="81" t="n">
        <f aca="false">'Low pensions'!N71</f>
        <v>4483735.21181919</v>
      </c>
      <c r="M71" s="67"/>
      <c r="N71" s="81" t="n">
        <f aca="false">'Low pensions'!L71</f>
        <v>1193969.38284419</v>
      </c>
      <c r="O71" s="9"/>
      <c r="P71" s="81" t="n">
        <f aca="false">'Low pensions'!X71</f>
        <v>29834990.5953987</v>
      </c>
      <c r="Q71" s="67"/>
      <c r="R71" s="81" t="n">
        <f aca="false">'Low SIPA income'!G66</f>
        <v>26856463.2661222</v>
      </c>
      <c r="S71" s="67"/>
      <c r="T71" s="81" t="n">
        <f aca="false">'Low SIPA income'!J66</f>
        <v>102688014.993345</v>
      </c>
      <c r="U71" s="9"/>
      <c r="V71" s="81" t="n">
        <f aca="false">'Low SIPA income'!F66</f>
        <v>118432.407339094</v>
      </c>
      <c r="W71" s="67"/>
      <c r="X71" s="81" t="n">
        <f aca="false">'Low SIPA income'!M66</f>
        <v>297468.06222531</v>
      </c>
      <c r="Y71" s="9"/>
      <c r="Z71" s="9" t="n">
        <f aca="false">R71+V71-N71-L71-F71</f>
        <v>-5640393.53019618</v>
      </c>
      <c r="AA71" s="9"/>
      <c r="AB71" s="9" t="n">
        <f aca="false">T71-P71-D71</f>
        <v>-75349618.2483562</v>
      </c>
      <c r="AC71" s="50"/>
      <c r="AD71" s="9"/>
      <c r="AE71" s="9"/>
      <c r="AF71" s="9"/>
      <c r="AG71" s="9" t="n">
        <f aca="false">BF71/100*$AG$53</f>
        <v>5924617765.15362</v>
      </c>
      <c r="AH71" s="40" t="n">
        <f aca="false">(AG71-AG70)/AG70</f>
        <v>0.00776232124063314</v>
      </c>
      <c r="AI71" s="40"/>
      <c r="AJ71" s="40" t="n">
        <f aca="false">AB71/AG71</f>
        <v>-0.0127180556172812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12635005</v>
      </c>
      <c r="AX71" s="7"/>
      <c r="AY71" s="40" t="n">
        <f aca="false">(AW71-AW70)/AW70</f>
        <v>0.00648315091314711</v>
      </c>
      <c r="AZ71" s="39" t="n">
        <f aca="false">workers_and_wage_low!B59</f>
        <v>6841.05247367714</v>
      </c>
      <c r="BA71" s="40" t="n">
        <f aca="false">(AZ71-AZ70)/AZ70</f>
        <v>0.00127093069200954</v>
      </c>
      <c r="BB71" s="40"/>
      <c r="BC71" s="40"/>
      <c r="BD71" s="40"/>
      <c r="BE71" s="40"/>
      <c r="BF71" s="7" t="n">
        <f aca="false">BF70*(1+AY71)*(1+BA71)*(1-BE71)</f>
        <v>113.636294800424</v>
      </c>
      <c r="BG71" s="7"/>
      <c r="BH71" s="7"/>
      <c r="BI71" s="40" t="n">
        <f aca="false">T78/AG78</f>
        <v>0.015001592281237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145681555.694146</v>
      </c>
      <c r="E72" s="9"/>
      <c r="F72" s="67" t="n">
        <f aca="false">'Low pensions'!I72</f>
        <v>26479347.212766</v>
      </c>
      <c r="G72" s="81" t="n">
        <f aca="false">'Low pensions'!K72</f>
        <v>2443359.98130301</v>
      </c>
      <c r="H72" s="81" t="n">
        <f aca="false">'Low pensions'!V72</f>
        <v>13442645.7093864</v>
      </c>
      <c r="I72" s="81" t="n">
        <f aca="false">'Low pensions'!M72</f>
        <v>75567.8344732886</v>
      </c>
      <c r="J72" s="81" t="n">
        <f aca="false">'Low pensions'!W72</f>
        <v>415751.929156279</v>
      </c>
      <c r="K72" s="9"/>
      <c r="L72" s="81" t="n">
        <f aca="false">'Low pensions'!N72</f>
        <v>4333194.12627394</v>
      </c>
      <c r="M72" s="67"/>
      <c r="N72" s="81" t="n">
        <f aca="false">'Low pensions'!L72</f>
        <v>1174581.31024915</v>
      </c>
      <c r="O72" s="9"/>
      <c r="P72" s="81" t="n">
        <f aca="false">'Low pensions'!X72</f>
        <v>28947164.7318505</v>
      </c>
      <c r="Q72" s="67"/>
      <c r="R72" s="81" t="n">
        <f aca="false">'Low SIPA income'!G67</f>
        <v>23225602.4004008</v>
      </c>
      <c r="S72" s="67"/>
      <c r="T72" s="81" t="n">
        <f aca="false">'Low SIPA income'!J67</f>
        <v>88805103.780376</v>
      </c>
      <c r="U72" s="9"/>
      <c r="V72" s="81" t="n">
        <f aca="false">'Low SIPA income'!F67</f>
        <v>120426.260483251</v>
      </c>
      <c r="W72" s="67"/>
      <c r="X72" s="81" t="n">
        <f aca="false">'Low SIPA income'!M67</f>
        <v>302476.04647962</v>
      </c>
      <c r="Y72" s="9"/>
      <c r="Z72" s="9" t="n">
        <f aca="false">R72+V72-N72-L72-F72</f>
        <v>-8641093.98840505</v>
      </c>
      <c r="AA72" s="9"/>
      <c r="AB72" s="9" t="n">
        <f aca="false">T72-P72-D72</f>
        <v>-85823616.6456204</v>
      </c>
      <c r="AC72" s="50"/>
      <c r="AD72" s="9"/>
      <c r="AE72" s="9"/>
      <c r="AF72" s="9"/>
      <c r="AG72" s="9" t="n">
        <f aca="false">BF72/100*$AG$53</f>
        <v>5905114708.86552</v>
      </c>
      <c r="AH72" s="40" t="n">
        <f aca="false">(AG72-AG71)/AG71</f>
        <v>-0.00329186743536554</v>
      </c>
      <c r="AI72" s="40"/>
      <c r="AJ72" s="40" t="n">
        <f aca="false">AB72/AG72</f>
        <v>-0.0145337763747029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12580491</v>
      </c>
      <c r="AX72" s="7"/>
      <c r="AY72" s="40" t="n">
        <f aca="false">(AW72-AW71)/AW71</f>
        <v>-0.00431452144261122</v>
      </c>
      <c r="AZ72" s="39" t="n">
        <f aca="false">workers_and_wage_low!B60</f>
        <v>6848.07881871947</v>
      </c>
      <c r="BA72" s="40" t="n">
        <f aca="false">(AZ72-AZ71)/AZ71</f>
        <v>0.00102708538918062</v>
      </c>
      <c r="BB72" s="40"/>
      <c r="BC72" s="40"/>
      <c r="BD72" s="40"/>
      <c r="BE72" s="40"/>
      <c r="BF72" s="7" t="n">
        <f aca="false">BF71*(1+AY72)*(1+BA72)*(1-BE72)</f>
        <v>113.262219182095</v>
      </c>
      <c r="BG72" s="7"/>
      <c r="BH72" s="7"/>
      <c r="BI72" s="40" t="n">
        <f aca="false">T79/AG79</f>
        <v>0.0172646078883501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148688430.564839</v>
      </c>
      <c r="E73" s="9"/>
      <c r="F73" s="67" t="n">
        <f aca="false">'Low pensions'!I73</f>
        <v>27025882.3135689</v>
      </c>
      <c r="G73" s="81" t="n">
        <f aca="false">'Low pensions'!K73</f>
        <v>2570151.1133048</v>
      </c>
      <c r="H73" s="81" t="n">
        <f aca="false">'Low pensions'!V73</f>
        <v>14140213.1082284</v>
      </c>
      <c r="I73" s="81" t="n">
        <f aca="false">'Low pensions'!M73</f>
        <v>79489.2096898393</v>
      </c>
      <c r="J73" s="81" t="n">
        <f aca="false">'Low pensions'!W73</f>
        <v>437326.178605002</v>
      </c>
      <c r="K73" s="9"/>
      <c r="L73" s="81" t="n">
        <f aca="false">'Low pensions'!N73</f>
        <v>4469929.76648862</v>
      </c>
      <c r="M73" s="67"/>
      <c r="N73" s="81" t="n">
        <f aca="false">'Low pensions'!L73</f>
        <v>1200286.52720851</v>
      </c>
      <c r="O73" s="9"/>
      <c r="P73" s="81" t="n">
        <f aca="false">'Low pensions'!X73</f>
        <v>29798109.1383836</v>
      </c>
      <c r="Q73" s="67"/>
      <c r="R73" s="81" t="n">
        <f aca="false">'Low SIPA income'!G68</f>
        <v>26840992.8235654</v>
      </c>
      <c r="S73" s="67"/>
      <c r="T73" s="81" t="n">
        <f aca="false">'Low SIPA income'!J68</f>
        <v>102628862.41538</v>
      </c>
      <c r="U73" s="9"/>
      <c r="V73" s="81" t="n">
        <f aca="false">'Low SIPA income'!F68</f>
        <v>124341.207973037</v>
      </c>
      <c r="W73" s="67"/>
      <c r="X73" s="81" t="n">
        <f aca="false">'Low SIPA income'!M68</f>
        <v>312309.265863281</v>
      </c>
      <c r="Y73" s="9"/>
      <c r="Z73" s="9" t="n">
        <f aca="false">R73+V73-N73-L73-F73</f>
        <v>-5730764.57572756</v>
      </c>
      <c r="AA73" s="9"/>
      <c r="AB73" s="9" t="n">
        <f aca="false">T73-P73-D73</f>
        <v>-75857677.2878424</v>
      </c>
      <c r="AC73" s="50"/>
      <c r="AD73" s="9"/>
      <c r="AE73" s="9"/>
      <c r="AF73" s="9"/>
      <c r="AG73" s="9" t="n">
        <f aca="false">BF73/100*$AG$53</f>
        <v>5960359297.96167</v>
      </c>
      <c r="AH73" s="40" t="n">
        <f aca="false">(AG73-AG72)/AG72</f>
        <v>0.00935537950062375</v>
      </c>
      <c r="AI73" s="40" t="n">
        <f aca="false">(AG73-AG69)/AG69</f>
        <v>0.0136371522092469</v>
      </c>
      <c r="AJ73" s="40" t="n">
        <f aca="false">AB73/AG73</f>
        <v>-0.0127270309549601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12690931</v>
      </c>
      <c r="AX73" s="7"/>
      <c r="AY73" s="40" t="n">
        <f aca="false">(AW73-AW72)/AW72</f>
        <v>0.00877867167505624</v>
      </c>
      <c r="AZ73" s="39" t="n">
        <f aca="false">workers_and_wage_low!B61</f>
        <v>6851.99379110712</v>
      </c>
      <c r="BA73" s="40" t="n">
        <f aca="false">(AZ73-AZ72)/AZ72</f>
        <v>0.000571689154182785</v>
      </c>
      <c r="BB73" s="40"/>
      <c r="BC73" s="40"/>
      <c r="BD73" s="40"/>
      <c r="BE73" s="40"/>
      <c r="BF73" s="7" t="n">
        <f aca="false">BF72*(1+AY73)*(1+BA73)*(1-BE73)</f>
        <v>114.321830225627</v>
      </c>
      <c r="BG73" s="7"/>
      <c r="BH73" s="7"/>
      <c r="BI73" s="40" t="n">
        <f aca="false">T80/AG80</f>
        <v>0.0150221130259455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146307104.962686</v>
      </c>
      <c r="E74" s="6"/>
      <c r="F74" s="8" t="n">
        <f aca="false">'Low pensions'!I74</f>
        <v>26593048.1970907</v>
      </c>
      <c r="G74" s="80" t="n">
        <f aca="false">'Low pensions'!K74</f>
        <v>2589554.06473317</v>
      </c>
      <c r="H74" s="80" t="n">
        <f aca="false">'Low pensions'!V74</f>
        <v>14246962.4221911</v>
      </c>
      <c r="I74" s="80" t="n">
        <f aca="false">'Low pensions'!M74</f>
        <v>80089.3009711285</v>
      </c>
      <c r="J74" s="80" t="n">
        <f aca="false">'Low pensions'!W74</f>
        <v>440627.703779103</v>
      </c>
      <c r="K74" s="6"/>
      <c r="L74" s="80" t="n">
        <f aca="false">'Low pensions'!N74</f>
        <v>5176764.89889972</v>
      </c>
      <c r="M74" s="8"/>
      <c r="N74" s="80" t="n">
        <f aca="false">'Low pensions'!L74</f>
        <v>1182658.32250478</v>
      </c>
      <c r="O74" s="6"/>
      <c r="P74" s="80" t="n">
        <f aca="false">'Low pensions'!X74</f>
        <v>33368894.8194989</v>
      </c>
      <c r="Q74" s="8"/>
      <c r="R74" s="80" t="n">
        <f aca="false">'Low SIPA income'!G69</f>
        <v>23496745.6632316</v>
      </c>
      <c r="S74" s="8"/>
      <c r="T74" s="80" t="n">
        <f aca="false">'Low SIPA income'!J69</f>
        <v>89841843.5462571</v>
      </c>
      <c r="U74" s="6"/>
      <c r="V74" s="80" t="n">
        <f aca="false">'Low SIPA income'!F69</f>
        <v>124303.09598957</v>
      </c>
      <c r="W74" s="8"/>
      <c r="X74" s="80" t="n">
        <f aca="false">'Low SIPA income'!M69</f>
        <v>312213.539548801</v>
      </c>
      <c r="Y74" s="6"/>
      <c r="Z74" s="6" t="n">
        <f aca="false">R74+V74-N74-L74-F74</f>
        <v>-9331422.65927401</v>
      </c>
      <c r="AA74" s="6"/>
      <c r="AB74" s="6" t="n">
        <f aca="false">T74-P74-D74</f>
        <v>-89834156.2359282</v>
      </c>
      <c r="AC74" s="50"/>
      <c r="AD74" s="6"/>
      <c r="AE74" s="6"/>
      <c r="AF74" s="6"/>
      <c r="AG74" s="6" t="n">
        <f aca="false">BF74/100*$AG$53</f>
        <v>5971570296.03396</v>
      </c>
      <c r="AH74" s="61" t="n">
        <f aca="false">(AG74-AG73)/AG73</f>
        <v>0.00188092655355854</v>
      </c>
      <c r="AI74" s="61"/>
      <c r="AJ74" s="61" t="n">
        <f aca="false">AB74/AG74</f>
        <v>-0.0150436404132414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0.00249098695507238</v>
      </c>
      <c r="AV74" s="5"/>
      <c r="AW74" s="65" t="n">
        <f aca="false">workers_and_wage_low!C62</f>
        <v>12679832</v>
      </c>
      <c r="AX74" s="5"/>
      <c r="AY74" s="61" t="n">
        <f aca="false">(AW74-AW73)/AW73</f>
        <v>-0.000874561527440343</v>
      </c>
      <c r="AZ74" s="66" t="n">
        <f aca="false">workers_and_wage_low!B62</f>
        <v>6870.8909050184</v>
      </c>
      <c r="BA74" s="61" t="n">
        <f aca="false">(AZ74-AZ73)/AZ73</f>
        <v>0.00275790003426545</v>
      </c>
      <c r="BB74" s="61"/>
      <c r="BC74" s="61"/>
      <c r="BD74" s="61"/>
      <c r="BE74" s="61"/>
      <c r="BF74" s="5" t="n">
        <f aca="false">BF73*(1+AY74)*(1+BA74)*(1-BE74)</f>
        <v>114.536861191749</v>
      </c>
      <c r="BG74" s="5"/>
      <c r="BH74" s="5"/>
      <c r="BI74" s="61" t="n">
        <f aca="false">T81/AG81</f>
        <v>0.0173055797886212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149564808.252135</v>
      </c>
      <c r="E75" s="9"/>
      <c r="F75" s="67" t="n">
        <f aca="false">'Low pensions'!I75</f>
        <v>27185174.3321149</v>
      </c>
      <c r="G75" s="81" t="n">
        <f aca="false">'Low pensions'!K75</f>
        <v>2691424.07888543</v>
      </c>
      <c r="H75" s="81" t="n">
        <f aca="false">'Low pensions'!V75</f>
        <v>14807421.1835435</v>
      </c>
      <c r="I75" s="81" t="n">
        <f aca="false">'Low pensions'!M75</f>
        <v>83239.9199655294</v>
      </c>
      <c r="J75" s="81" t="n">
        <f aca="false">'Low pensions'!W75</f>
        <v>457961.479903408</v>
      </c>
      <c r="K75" s="9"/>
      <c r="L75" s="81" t="n">
        <f aca="false">'Low pensions'!N75</f>
        <v>4402151.23078774</v>
      </c>
      <c r="M75" s="67"/>
      <c r="N75" s="81" t="n">
        <f aca="false">'Low pensions'!L75</f>
        <v>1211261.75170876</v>
      </c>
      <c r="O75" s="9"/>
      <c r="P75" s="81" t="n">
        <f aca="false">'Low pensions'!X75</f>
        <v>29506788.4414118</v>
      </c>
      <c r="Q75" s="67"/>
      <c r="R75" s="81" t="n">
        <f aca="false">'Low SIPA income'!G70</f>
        <v>27235282.5566223</v>
      </c>
      <c r="S75" s="67"/>
      <c r="T75" s="81" t="n">
        <f aca="false">'Low SIPA income'!J70</f>
        <v>104136463.383485</v>
      </c>
      <c r="U75" s="9"/>
      <c r="V75" s="81" t="n">
        <f aca="false">'Low SIPA income'!F70</f>
        <v>123791.772595122</v>
      </c>
      <c r="W75" s="67"/>
      <c r="X75" s="81" t="n">
        <f aca="false">'Low SIPA income'!M70</f>
        <v>310929.242600573</v>
      </c>
      <c r="Y75" s="9"/>
      <c r="Z75" s="9" t="n">
        <f aca="false">R75+V75-N75-L75-F75</f>
        <v>-5439512.98539397</v>
      </c>
      <c r="AA75" s="9"/>
      <c r="AB75" s="9" t="n">
        <f aca="false">T75-P75-D75</f>
        <v>-74935133.3100626</v>
      </c>
      <c r="AC75" s="50"/>
      <c r="AD75" s="9"/>
      <c r="AE75" s="9"/>
      <c r="AF75" s="9"/>
      <c r="AG75" s="9" t="n">
        <f aca="false">BF75/100*$AG$53</f>
        <v>6032154737.81343</v>
      </c>
      <c r="AH75" s="40" t="n">
        <f aca="false">(AG75-AG74)/AG74</f>
        <v>0.0101454791245951</v>
      </c>
      <c r="AI75" s="40"/>
      <c r="AJ75" s="40" t="n">
        <f aca="false">AB75/AG75</f>
        <v>-0.0124226145659562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12754073</v>
      </c>
      <c r="AX75" s="7"/>
      <c r="AY75" s="40" t="n">
        <f aca="false">(AW75-AW74)/AW74</f>
        <v>0.00585504602900102</v>
      </c>
      <c r="AZ75" s="39" t="n">
        <f aca="false">workers_and_wage_low!B63</f>
        <v>6900.19840598634</v>
      </c>
      <c r="BA75" s="40" t="n">
        <f aca="false">(AZ75-AZ74)/AZ74</f>
        <v>0.00426545863892837</v>
      </c>
      <c r="BB75" s="40"/>
      <c r="BC75" s="40"/>
      <c r="BD75" s="40"/>
      <c r="BE75" s="40"/>
      <c r="BF75" s="7" t="n">
        <f aca="false">BF74*(1+AY75)*(1+BA75)*(1-BE75)</f>
        <v>115.698892525967</v>
      </c>
      <c r="BG75" s="7"/>
      <c r="BH75" s="7"/>
      <c r="BI75" s="40" t="n">
        <f aca="false">T82/AG82</f>
        <v>0.0150517262610705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147325022.667815</v>
      </c>
      <c r="E76" s="9"/>
      <c r="F76" s="67" t="n">
        <f aca="false">'Low pensions'!I76</f>
        <v>26778066.7893187</v>
      </c>
      <c r="G76" s="81" t="n">
        <f aca="false">'Low pensions'!K76</f>
        <v>2685357.84476864</v>
      </c>
      <c r="H76" s="81" t="n">
        <f aca="false">'Low pensions'!V76</f>
        <v>14774046.5532613</v>
      </c>
      <c r="I76" s="81" t="n">
        <f aca="false">'Low pensions'!M76</f>
        <v>83052.3044773801</v>
      </c>
      <c r="J76" s="81" t="n">
        <f aca="false">'Low pensions'!W76</f>
        <v>456929.27484313</v>
      </c>
      <c r="K76" s="9"/>
      <c r="L76" s="81" t="n">
        <f aca="false">'Low pensions'!N76</f>
        <v>4308662.95359659</v>
      </c>
      <c r="M76" s="67"/>
      <c r="N76" s="81" t="n">
        <f aca="false">'Low pensions'!L76</f>
        <v>1193858.36560395</v>
      </c>
      <c r="O76" s="9"/>
      <c r="P76" s="81" t="n">
        <f aca="false">'Low pensions'!X76</f>
        <v>28925929.0311227</v>
      </c>
      <c r="Q76" s="67"/>
      <c r="R76" s="81" t="n">
        <f aca="false">'Low SIPA income'!G71</f>
        <v>23658996.0255724</v>
      </c>
      <c r="S76" s="67"/>
      <c r="T76" s="81" t="n">
        <f aca="false">'Low SIPA income'!J71</f>
        <v>90462221.8691821</v>
      </c>
      <c r="U76" s="9"/>
      <c r="V76" s="81" t="n">
        <f aca="false">'Low SIPA income'!F71</f>
        <v>125417.608064251</v>
      </c>
      <c r="W76" s="67"/>
      <c r="X76" s="81" t="n">
        <f aca="false">'Low SIPA income'!M71</f>
        <v>315012.872557654</v>
      </c>
      <c r="Y76" s="9"/>
      <c r="Z76" s="9" t="n">
        <f aca="false">R76+V76-N76-L76-F76</f>
        <v>-8496174.47488257</v>
      </c>
      <c r="AA76" s="9"/>
      <c r="AB76" s="9" t="n">
        <f aca="false">T76-P76-D76</f>
        <v>-85788729.8297556</v>
      </c>
      <c r="AC76" s="50"/>
      <c r="AD76" s="9"/>
      <c r="AE76" s="9"/>
      <c r="AF76" s="9"/>
      <c r="AG76" s="9" t="n">
        <f aca="false">BF76/100*$AG$53</f>
        <v>6015030213.16099</v>
      </c>
      <c r="AH76" s="40" t="n">
        <f aca="false">(AG76-AG75)/AG75</f>
        <v>-0.00283887356951984</v>
      </c>
      <c r="AI76" s="40"/>
      <c r="AJ76" s="40" t="n">
        <f aca="false">AB76/AG76</f>
        <v>-0.0142623938350382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12729554</v>
      </c>
      <c r="AX76" s="7"/>
      <c r="AY76" s="40" t="n">
        <f aca="false">(AW76-AW75)/AW75</f>
        <v>-0.00192244469668631</v>
      </c>
      <c r="AZ76" s="39" t="n">
        <f aca="false">workers_and_wage_low!B64</f>
        <v>6893.86268486535</v>
      </c>
      <c r="BA76" s="40" t="n">
        <f aca="false">(AZ76-AZ75)/AZ75</f>
        <v>-0.000918194050115773</v>
      </c>
      <c r="BB76" s="40"/>
      <c r="BC76" s="40"/>
      <c r="BD76" s="40"/>
      <c r="BE76" s="40"/>
      <c r="BF76" s="7" t="n">
        <f aca="false">BF75*(1+AY76)*(1+BA76)*(1-BE76)</f>
        <v>115.370437997952</v>
      </c>
      <c r="BG76" s="7"/>
      <c r="BH76" s="7"/>
      <c r="BI76" s="40" t="n">
        <f aca="false">T83/AG83</f>
        <v>0.0173464599425979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150156754.071195</v>
      </c>
      <c r="E77" s="9"/>
      <c r="F77" s="67" t="n">
        <f aca="false">'Low pensions'!I77</f>
        <v>27292767.4917248</v>
      </c>
      <c r="G77" s="81" t="n">
        <f aca="false">'Low pensions'!K77</f>
        <v>2793732.89597919</v>
      </c>
      <c r="H77" s="81" t="n">
        <f aca="false">'Low pensions'!V77</f>
        <v>15370294.1092121</v>
      </c>
      <c r="I77" s="81" t="n">
        <f aca="false">'Low pensions'!M77</f>
        <v>86404.1101849233</v>
      </c>
      <c r="J77" s="81" t="n">
        <f aca="false">'Low pensions'!W77</f>
        <v>475369.920903467</v>
      </c>
      <c r="K77" s="9"/>
      <c r="L77" s="81" t="n">
        <f aca="false">'Low pensions'!N77</f>
        <v>4458293.52588827</v>
      </c>
      <c r="M77" s="67"/>
      <c r="N77" s="81" t="n">
        <f aca="false">'Low pensions'!L77</f>
        <v>1217800.84984047</v>
      </c>
      <c r="O77" s="9"/>
      <c r="P77" s="81" t="n">
        <f aca="false">'Low pensions'!X77</f>
        <v>29834087.2661524</v>
      </c>
      <c r="Q77" s="67"/>
      <c r="R77" s="81" t="n">
        <f aca="false">'Low SIPA income'!G72</f>
        <v>27137860.218558</v>
      </c>
      <c r="S77" s="67"/>
      <c r="T77" s="81" t="n">
        <f aca="false">'Low SIPA income'!J72</f>
        <v>103763960.630136</v>
      </c>
      <c r="U77" s="9"/>
      <c r="V77" s="81" t="n">
        <f aca="false">'Low SIPA income'!F72</f>
        <v>125762.874653602</v>
      </c>
      <c r="W77" s="67"/>
      <c r="X77" s="81" t="n">
        <f aca="false">'Low SIPA income'!M72</f>
        <v>315880.082686983</v>
      </c>
      <c r="Y77" s="9"/>
      <c r="Z77" s="9" t="n">
        <f aca="false">R77+V77-N77-L77-F77</f>
        <v>-5705238.77424202</v>
      </c>
      <c r="AA77" s="9"/>
      <c r="AB77" s="9" t="n">
        <f aca="false">T77-P77-D77</f>
        <v>-76226880.7072116</v>
      </c>
      <c r="AC77" s="50"/>
      <c r="AD77" s="9"/>
      <c r="AE77" s="9"/>
      <c r="AF77" s="9"/>
      <c r="AG77" s="9" t="n">
        <f aca="false">BF77/100*$AG$53</f>
        <v>6019700377.12457</v>
      </c>
      <c r="AH77" s="40" t="n">
        <f aca="false">(AG77-AG76)/AG76</f>
        <v>0.000776415711655718</v>
      </c>
      <c r="AI77" s="40" t="n">
        <f aca="false">(AG77-AG73)/AG73</f>
        <v>0.00995595671274271</v>
      </c>
      <c r="AJ77" s="40" t="n">
        <f aca="false">AB77/AG77</f>
        <v>-0.0126629027911224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12743507</v>
      </c>
      <c r="AX77" s="7"/>
      <c r="AY77" s="40" t="n">
        <f aca="false">(AW77-AW76)/AW76</f>
        <v>0.0010961106728484</v>
      </c>
      <c r="AZ77" s="39" t="n">
        <f aca="false">workers_and_wage_low!B65</f>
        <v>6891.66116481147</v>
      </c>
      <c r="BA77" s="40" t="n">
        <f aca="false">(AZ77-AZ76)/AZ76</f>
        <v>-0.000319344923813227</v>
      </c>
      <c r="BB77" s="40"/>
      <c r="BC77" s="40"/>
      <c r="BD77" s="40"/>
      <c r="BE77" s="40"/>
      <c r="BF77" s="7" t="n">
        <f aca="false">BF76*(1+AY77)*(1+BA77)*(1-BE77)</f>
        <v>115.460013418674</v>
      </c>
      <c r="BG77" s="7"/>
      <c r="BH77" s="7"/>
      <c r="BI77" s="40" t="n">
        <f aca="false">T84/AG84</f>
        <v>0.0151112068963758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147932031.60104</v>
      </c>
      <c r="E78" s="6"/>
      <c r="F78" s="8" t="n">
        <f aca="false">'Low pensions'!I78</f>
        <v>26888397.8482337</v>
      </c>
      <c r="G78" s="80" t="n">
        <f aca="false">'Low pensions'!K78</f>
        <v>2869241.41366437</v>
      </c>
      <c r="H78" s="80" t="n">
        <f aca="false">'Low pensions'!V78</f>
        <v>15785719.6949015</v>
      </c>
      <c r="I78" s="80" t="n">
        <f aca="false">'Low pensions'!M78</f>
        <v>88739.425164877</v>
      </c>
      <c r="J78" s="80" t="n">
        <f aca="false">'Low pensions'!W78</f>
        <v>488218.134893859</v>
      </c>
      <c r="K78" s="6"/>
      <c r="L78" s="80" t="n">
        <f aca="false">'Low pensions'!N78</f>
        <v>5107126.11672942</v>
      </c>
      <c r="M78" s="8"/>
      <c r="N78" s="80" t="n">
        <f aca="false">'Low pensions'!L78</f>
        <v>1201905.19780559</v>
      </c>
      <c r="O78" s="6"/>
      <c r="P78" s="80" t="n">
        <f aca="false">'Low pensions'!X78</f>
        <v>33113429.4769272</v>
      </c>
      <c r="Q78" s="8"/>
      <c r="R78" s="80" t="n">
        <f aca="false">'Low SIPA income'!G73</f>
        <v>23685121.874032</v>
      </c>
      <c r="S78" s="8"/>
      <c r="T78" s="80" t="n">
        <f aca="false">'Low SIPA income'!J73</f>
        <v>90562116.3151391</v>
      </c>
      <c r="U78" s="6"/>
      <c r="V78" s="80" t="n">
        <f aca="false">'Low SIPA income'!F73</f>
        <v>129178.855751337</v>
      </c>
      <c r="W78" s="8"/>
      <c r="X78" s="80" t="n">
        <f aca="false">'Low SIPA income'!M73</f>
        <v>324460.042349815</v>
      </c>
      <c r="Y78" s="6"/>
      <c r="Z78" s="6" t="n">
        <f aca="false">R78+V78-N78-L78-F78</f>
        <v>-9383128.43298534</v>
      </c>
      <c r="AA78" s="6"/>
      <c r="AB78" s="6" t="n">
        <f aca="false">T78-P78-D78</f>
        <v>-90483344.7628282</v>
      </c>
      <c r="AC78" s="50"/>
      <c r="AD78" s="6"/>
      <c r="AE78" s="6"/>
      <c r="AF78" s="6"/>
      <c r="AG78" s="6" t="n">
        <f aca="false">BF78/100*$AG$53</f>
        <v>6036833598.55127</v>
      </c>
      <c r="AH78" s="61" t="n">
        <f aca="false">(AG78-AG77)/AG77</f>
        <v>0.0028461917293759</v>
      </c>
      <c r="AI78" s="61"/>
      <c r="AJ78" s="61" t="n">
        <f aca="false">AB78/AG78</f>
        <v>-0.0149885437929816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0.00187458645192649</v>
      </c>
      <c r="AV78" s="5"/>
      <c r="AW78" s="65" t="n">
        <f aca="false">workers_and_wage_low!C66</f>
        <v>12754785</v>
      </c>
      <c r="AX78" s="5"/>
      <c r="AY78" s="61" t="n">
        <f aca="false">(AW78-AW77)/AW77</f>
        <v>0.000884999710048419</v>
      </c>
      <c r="AZ78" s="66" t="n">
        <f aca="false">workers_and_wage_low!B66</f>
        <v>6905.1650847226</v>
      </c>
      <c r="BA78" s="61" t="n">
        <f aca="false">(AZ78-AZ77)/AZ77</f>
        <v>0.00195945789965431</v>
      </c>
      <c r="BB78" s="61"/>
      <c r="BC78" s="61"/>
      <c r="BD78" s="61"/>
      <c r="BE78" s="61"/>
      <c r="BF78" s="5" t="n">
        <f aca="false">BF77*(1+AY78)*(1+BA78)*(1-BE78)</f>
        <v>115.78863475394</v>
      </c>
      <c r="BG78" s="5"/>
      <c r="BH78" s="5"/>
      <c r="BI78" s="61" t="n">
        <f aca="false">T85/AG85</f>
        <v>0.0173812653395201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150316330.010405</v>
      </c>
      <c r="E79" s="9"/>
      <c r="F79" s="67" t="n">
        <f aca="false">'Low pensions'!I79</f>
        <v>27321772.3076126</v>
      </c>
      <c r="G79" s="81" t="n">
        <f aca="false">'Low pensions'!K79</f>
        <v>2987915.54743076</v>
      </c>
      <c r="H79" s="81" t="n">
        <f aca="false">'Low pensions'!V79</f>
        <v>16438629.764354</v>
      </c>
      <c r="I79" s="81" t="n">
        <f aca="false">'Low pensions'!M79</f>
        <v>92409.7591988901</v>
      </c>
      <c r="J79" s="81" t="n">
        <f aca="false">'Low pensions'!W79</f>
        <v>508411.229825384</v>
      </c>
      <c r="K79" s="9"/>
      <c r="L79" s="81" t="n">
        <f aca="false">'Low pensions'!N79</f>
        <v>4305407.97570228</v>
      </c>
      <c r="M79" s="67"/>
      <c r="N79" s="81" t="n">
        <f aca="false">'Low pensions'!L79</f>
        <v>1221119.89907818</v>
      </c>
      <c r="O79" s="9"/>
      <c r="P79" s="81" t="n">
        <f aca="false">'Low pensions'!X79</f>
        <v>29059023.8490781</v>
      </c>
      <c r="Q79" s="67"/>
      <c r="R79" s="81" t="n">
        <f aca="false">'Low SIPA income'!G74</f>
        <v>27278849.140473</v>
      </c>
      <c r="S79" s="67"/>
      <c r="T79" s="81" t="n">
        <f aca="false">'Low SIPA income'!J74</f>
        <v>104303043.992828</v>
      </c>
      <c r="U79" s="9"/>
      <c r="V79" s="81" t="n">
        <f aca="false">'Low SIPA income'!F74</f>
        <v>128066.326974809</v>
      </c>
      <c r="W79" s="67"/>
      <c r="X79" s="81" t="n">
        <f aca="false">'Low SIPA income'!M74</f>
        <v>321665.690814123</v>
      </c>
      <c r="Y79" s="9"/>
      <c r="Z79" s="9" t="n">
        <f aca="false">R79+V79-N79-L79-F79</f>
        <v>-5441384.71494517</v>
      </c>
      <c r="AA79" s="9"/>
      <c r="AB79" s="9" t="n">
        <f aca="false">T79-P79-D79</f>
        <v>-75072309.8666553</v>
      </c>
      <c r="AC79" s="50"/>
      <c r="AD79" s="9"/>
      <c r="AE79" s="9"/>
      <c r="AF79" s="9"/>
      <c r="AG79" s="9" t="n">
        <f aca="false">BF79/100*$AG$53</f>
        <v>6041437179.8858</v>
      </c>
      <c r="AH79" s="40" t="n">
        <f aca="false">(AG79-AG78)/AG78</f>
        <v>0.000762582115173976</v>
      </c>
      <c r="AI79" s="40"/>
      <c r="AJ79" s="40" t="n">
        <f aca="false">AB79/AG79</f>
        <v>-0.0124262336313947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12728853</v>
      </c>
      <c r="AX79" s="7"/>
      <c r="AY79" s="40" t="n">
        <f aca="false">(AW79-AW78)/AW78</f>
        <v>-0.0020331193352142</v>
      </c>
      <c r="AZ79" s="39" t="n">
        <f aca="false">workers_and_wage_low!B67</f>
        <v>6924.50919364701</v>
      </c>
      <c r="BA79" s="40" t="n">
        <f aca="false">(AZ79-AZ78)/AZ78</f>
        <v>0.00280139702484509</v>
      </c>
      <c r="BB79" s="40"/>
      <c r="BC79" s="40"/>
      <c r="BD79" s="40"/>
      <c r="BE79" s="40"/>
      <c r="BF79" s="7" t="n">
        <f aca="false">BF78*(1+AY79)*(1+BA79)*(1-BE79)</f>
        <v>115.876933095944</v>
      </c>
      <c r="BG79" s="7"/>
      <c r="BH79" s="7"/>
      <c r="BI79" s="40" t="n">
        <f aca="false">T86/AG86</f>
        <v>0.0150665362912185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148179180.849151</v>
      </c>
      <c r="E80" s="9"/>
      <c r="F80" s="67" t="n">
        <f aca="false">'Low pensions'!I80</f>
        <v>26933320.1496391</v>
      </c>
      <c r="G80" s="81" t="n">
        <f aca="false">'Low pensions'!K80</f>
        <v>2960538.46157856</v>
      </c>
      <c r="H80" s="81" t="n">
        <f aca="false">'Low pensions'!V80</f>
        <v>16288009.1155414</v>
      </c>
      <c r="I80" s="81" t="n">
        <f aca="false">'Low pensions'!M80</f>
        <v>91563.0452034613</v>
      </c>
      <c r="J80" s="81" t="n">
        <f aca="false">'Low pensions'!W80</f>
        <v>503752.859243552</v>
      </c>
      <c r="K80" s="9"/>
      <c r="L80" s="81" t="n">
        <f aca="false">'Low pensions'!N80</f>
        <v>4244073.89087942</v>
      </c>
      <c r="M80" s="67"/>
      <c r="N80" s="81" t="n">
        <f aca="false">'Low pensions'!L80</f>
        <v>1204994.624587</v>
      </c>
      <c r="O80" s="9"/>
      <c r="P80" s="81" t="n">
        <f aca="false">'Low pensions'!X80</f>
        <v>28652044.4888369</v>
      </c>
      <c r="Q80" s="67"/>
      <c r="R80" s="81" t="n">
        <f aca="false">'Low SIPA income'!G75</f>
        <v>23830824.4451471</v>
      </c>
      <c r="S80" s="67"/>
      <c r="T80" s="81" t="n">
        <f aca="false">'Low SIPA income'!J75</f>
        <v>91119222.7240871</v>
      </c>
      <c r="U80" s="9"/>
      <c r="V80" s="81" t="n">
        <f aca="false">'Low SIPA income'!F75</f>
        <v>126067.342634315</v>
      </c>
      <c r="W80" s="67"/>
      <c r="X80" s="81" t="n">
        <f aca="false">'Low SIPA income'!M75</f>
        <v>316644.81847398</v>
      </c>
      <c r="Y80" s="9"/>
      <c r="Z80" s="9" t="n">
        <f aca="false">R80+V80-N80-L80-F80</f>
        <v>-8425496.87732407</v>
      </c>
      <c r="AA80" s="9"/>
      <c r="AB80" s="9" t="n">
        <f aca="false">T80-P80-D80</f>
        <v>-85712002.6139006</v>
      </c>
      <c r="AC80" s="50"/>
      <c r="AD80" s="9"/>
      <c r="AE80" s="9"/>
      <c r="AF80" s="9"/>
      <c r="AG80" s="9" t="n">
        <f aca="false">BF80/100*$AG$53</f>
        <v>6065672822.90514</v>
      </c>
      <c r="AH80" s="40" t="n">
        <f aca="false">(AG80-AG79)/AG79</f>
        <v>0.00401156915113234</v>
      </c>
      <c r="AI80" s="40"/>
      <c r="AJ80" s="40" t="n">
        <f aca="false">AB80/AG80</f>
        <v>-0.0141306669707334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12776850</v>
      </c>
      <c r="AX80" s="7"/>
      <c r="AY80" s="40" t="n">
        <f aca="false">(AW80-AW79)/AW79</f>
        <v>0.00377072466780785</v>
      </c>
      <c r="AZ80" s="39" t="n">
        <f aca="false">workers_and_wage_low!B68</f>
        <v>6926.1706585593</v>
      </c>
      <c r="BA80" s="40" t="n">
        <f aca="false">(AZ80-AZ79)/AZ79</f>
        <v>0.000239939736640906</v>
      </c>
      <c r="BB80" s="40"/>
      <c r="BC80" s="40"/>
      <c r="BD80" s="40"/>
      <c r="BE80" s="40"/>
      <c r="BF80" s="7" t="n">
        <f aca="false">BF79*(1+AY80)*(1+BA80)*(1-BE80)</f>
        <v>116.34178142608</v>
      </c>
      <c r="BG80" s="7"/>
      <c r="BH80" s="7"/>
      <c r="BI80" s="40" t="n">
        <f aca="false">T87/AG87</f>
        <v>0.0173940819464125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150340424.900899</v>
      </c>
      <c r="E81" s="9"/>
      <c r="F81" s="67" t="n">
        <f aca="false">'Low pensions'!I81</f>
        <v>27326151.8391765</v>
      </c>
      <c r="G81" s="81" t="n">
        <f aca="false">'Low pensions'!K81</f>
        <v>3092628.84987159</v>
      </c>
      <c r="H81" s="81" t="n">
        <f aca="false">'Low pensions'!V81</f>
        <v>17014731.4589644</v>
      </c>
      <c r="I81" s="81" t="n">
        <f aca="false">'Low pensions'!M81</f>
        <v>95648.3149444819</v>
      </c>
      <c r="J81" s="81" t="n">
        <f aca="false">'Low pensions'!W81</f>
        <v>526228.808009206</v>
      </c>
      <c r="K81" s="9"/>
      <c r="L81" s="81" t="n">
        <f aca="false">'Low pensions'!N81</f>
        <v>4305153.44241298</v>
      </c>
      <c r="M81" s="67"/>
      <c r="N81" s="81" t="n">
        <f aca="false">'Low pensions'!L81</f>
        <v>1222221.31087</v>
      </c>
      <c r="O81" s="9"/>
      <c r="P81" s="81" t="n">
        <f aca="false">'Low pensions'!X81</f>
        <v>29063762.7173394</v>
      </c>
      <c r="Q81" s="67"/>
      <c r="R81" s="81" t="n">
        <f aca="false">'Low SIPA income'!G76</f>
        <v>27449928.0328326</v>
      </c>
      <c r="S81" s="67"/>
      <c r="T81" s="81" t="n">
        <f aca="false">'Low SIPA income'!J76</f>
        <v>104957178.965463</v>
      </c>
      <c r="U81" s="9"/>
      <c r="V81" s="81" t="n">
        <f aca="false">'Low SIPA income'!F76</f>
        <v>128916.705007788</v>
      </c>
      <c r="W81" s="67"/>
      <c r="X81" s="81" t="n">
        <f aca="false">'Low SIPA income'!M76</f>
        <v>323801.595262176</v>
      </c>
      <c r="Y81" s="9"/>
      <c r="Z81" s="9" t="n">
        <f aca="false">R81+V81-N81-L81-F81</f>
        <v>-5274681.85461903</v>
      </c>
      <c r="AA81" s="9"/>
      <c r="AB81" s="9" t="n">
        <f aca="false">T81-P81-D81</f>
        <v>-74447008.6527754</v>
      </c>
      <c r="AC81" s="50"/>
      <c r="AD81" s="9"/>
      <c r="AE81" s="9"/>
      <c r="AF81" s="9"/>
      <c r="AG81" s="9" t="n">
        <f aca="false">BF81/100*$AG$53</f>
        <v>6064932827.87756</v>
      </c>
      <c r="AH81" s="40" t="n">
        <f aca="false">(AG81-AG80)/AG80</f>
        <v>-0.000121997187976244</v>
      </c>
      <c r="AI81" s="40" t="n">
        <f aca="false">(AG81-AG77)/AG77</f>
        <v>0.00751407012297033</v>
      </c>
      <c r="AJ81" s="40" t="n">
        <f aca="false">AB81/AG81</f>
        <v>-0.0122749931063669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12763691</v>
      </c>
      <c r="AX81" s="7"/>
      <c r="AY81" s="40" t="n">
        <f aca="false">(AW81-AW80)/AW80</f>
        <v>-0.0010299095629987</v>
      </c>
      <c r="AZ81" s="39" t="n">
        <f aca="false">workers_and_wage_low!B69</f>
        <v>6932.46549772678</v>
      </c>
      <c r="BA81" s="40" t="n">
        <f aca="false">(AZ81-AZ80)/AZ80</f>
        <v>0.000908848406688009</v>
      </c>
      <c r="BB81" s="40"/>
      <c r="BC81" s="40"/>
      <c r="BD81" s="40"/>
      <c r="BE81" s="40"/>
      <c r="BF81" s="7" t="n">
        <f aca="false">BF80*(1+AY81)*(1+BA81)*(1-BE81)</f>
        <v>116.327588055901</v>
      </c>
      <c r="BG81" s="7"/>
      <c r="BH81" s="7"/>
      <c r="BI81" s="40" t="n">
        <f aca="false">T88/AG88</f>
        <v>0.015104049656243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147907236.48847</v>
      </c>
      <c r="E82" s="6"/>
      <c r="F82" s="8" t="n">
        <f aca="false">'Low pensions'!I82</f>
        <v>26883891.0430188</v>
      </c>
      <c r="G82" s="80" t="n">
        <f aca="false">'Low pensions'!K82</f>
        <v>3113667.08571203</v>
      </c>
      <c r="H82" s="80" t="n">
        <f aca="false">'Low pensions'!V82</f>
        <v>17130477.6252754</v>
      </c>
      <c r="I82" s="80" t="n">
        <f aca="false">'Low pensions'!M82</f>
        <v>96298.9820323316</v>
      </c>
      <c r="J82" s="80" t="n">
        <f aca="false">'Low pensions'!W82</f>
        <v>529808.586348728</v>
      </c>
      <c r="K82" s="6"/>
      <c r="L82" s="80" t="n">
        <f aca="false">'Low pensions'!N82</f>
        <v>5014306.54030334</v>
      </c>
      <c r="M82" s="8"/>
      <c r="N82" s="80" t="n">
        <f aca="false">'Low pensions'!L82</f>
        <v>1203596.82917904</v>
      </c>
      <c r="O82" s="6"/>
      <c r="P82" s="80" t="n">
        <f aca="false">'Low pensions'!X82</f>
        <v>32641095.1103114</v>
      </c>
      <c r="Q82" s="8"/>
      <c r="R82" s="80" t="n">
        <f aca="false">'Low SIPA income'!G77</f>
        <v>23940427.9665324</v>
      </c>
      <c r="S82" s="8"/>
      <c r="T82" s="80" t="n">
        <f aca="false">'Low SIPA income'!J77</f>
        <v>91538301.2876272</v>
      </c>
      <c r="U82" s="6"/>
      <c r="V82" s="80" t="n">
        <f aca="false">'Low SIPA income'!F77</f>
        <v>128349.968843876</v>
      </c>
      <c r="W82" s="8"/>
      <c r="X82" s="80" t="n">
        <f aca="false">'Low SIPA income'!M77</f>
        <v>322378.117412998</v>
      </c>
      <c r="Y82" s="6"/>
      <c r="Z82" s="6" t="n">
        <f aca="false">R82+V82-N82-L82-F82</f>
        <v>-9033016.47712494</v>
      </c>
      <c r="AA82" s="6"/>
      <c r="AB82" s="6" t="n">
        <f aca="false">T82-P82-D82</f>
        <v>-89010030.3111544</v>
      </c>
      <c r="AC82" s="50"/>
      <c r="AD82" s="6"/>
      <c r="AE82" s="6"/>
      <c r="AF82" s="6"/>
      <c r="AG82" s="6" t="n">
        <f aca="false">BF82/100*$AG$53</f>
        <v>6081581587.38112</v>
      </c>
      <c r="AH82" s="61" t="n">
        <f aca="false">(AG82-AG81)/AG81</f>
        <v>0.00274508555594037</v>
      </c>
      <c r="AI82" s="61"/>
      <c r="AJ82" s="61" t="n">
        <f aca="false">AB82/AG82</f>
        <v>-0.0146360003614593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0.00400305685639295</v>
      </c>
      <c r="AV82" s="5"/>
      <c r="AW82" s="65" t="n">
        <f aca="false">workers_and_wage_low!C70</f>
        <v>12804226</v>
      </c>
      <c r="AX82" s="5"/>
      <c r="AY82" s="61" t="n">
        <f aca="false">(AW82-AW81)/AW81</f>
        <v>0.00317580549388104</v>
      </c>
      <c r="AZ82" s="66" t="n">
        <f aca="false">workers_and_wage_low!B70</f>
        <v>6929.48899939757</v>
      </c>
      <c r="BA82" s="61" t="n">
        <f aca="false">(AZ82-AZ81)/AZ81</f>
        <v>-0.000429356385572596</v>
      </c>
      <c r="BB82" s="61"/>
      <c r="BC82" s="61"/>
      <c r="BD82" s="61"/>
      <c r="BE82" s="61"/>
      <c r="BF82" s="5" t="n">
        <f aca="false">BF81*(1+AY82)*(1+BA82)*(1-BE82)</f>
        <v>116.646917237631</v>
      </c>
      <c r="BG82" s="5"/>
      <c r="BH82" s="5"/>
      <c r="BI82" s="61" t="n">
        <f aca="false">T89/AG89</f>
        <v>0.0173769659557161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150357388.593684</v>
      </c>
      <c r="E83" s="9"/>
      <c r="F83" s="67" t="n">
        <f aca="false">'Low pensions'!I83</f>
        <v>27329235.1911432</v>
      </c>
      <c r="G83" s="81" t="n">
        <f aca="false">'Low pensions'!K83</f>
        <v>3271066.81994396</v>
      </c>
      <c r="H83" s="81" t="n">
        <f aca="false">'Low pensions'!V83</f>
        <v>17996444.5225899</v>
      </c>
      <c r="I83" s="81" t="n">
        <f aca="false">'Low pensions'!M83</f>
        <v>101167.015049814</v>
      </c>
      <c r="J83" s="81" t="n">
        <f aca="false">'Low pensions'!W83</f>
        <v>556591.067708969</v>
      </c>
      <c r="K83" s="9"/>
      <c r="L83" s="81" t="n">
        <f aca="false">'Low pensions'!N83</f>
        <v>4266640.68136617</v>
      </c>
      <c r="M83" s="67"/>
      <c r="N83" s="81" t="n">
        <f aca="false">'Low pensions'!L83</f>
        <v>1225089.47873754</v>
      </c>
      <c r="O83" s="9"/>
      <c r="P83" s="81" t="n">
        <f aca="false">'Low pensions'!X83</f>
        <v>28879699.6305465</v>
      </c>
      <c r="Q83" s="67"/>
      <c r="R83" s="81" t="n">
        <f aca="false">'Low SIPA income'!G78</f>
        <v>27670680.6828073</v>
      </c>
      <c r="S83" s="67"/>
      <c r="T83" s="81" t="n">
        <f aca="false">'Low SIPA income'!J78</f>
        <v>105801245.855649</v>
      </c>
      <c r="U83" s="9"/>
      <c r="V83" s="81" t="n">
        <f aca="false">'Low SIPA income'!F78</f>
        <v>124809.669237435</v>
      </c>
      <c r="W83" s="67"/>
      <c r="X83" s="81" t="n">
        <f aca="false">'Low SIPA income'!M78</f>
        <v>313485.905498319</v>
      </c>
      <c r="Y83" s="9"/>
      <c r="Z83" s="9" t="n">
        <f aca="false">R83+V83-N83-L83-F83</f>
        <v>-5025474.99920215</v>
      </c>
      <c r="AA83" s="9"/>
      <c r="AB83" s="9" t="n">
        <f aca="false">T83-P83-D83</f>
        <v>-73435842.3685817</v>
      </c>
      <c r="AC83" s="50"/>
      <c r="AD83" s="9"/>
      <c r="AE83" s="9"/>
      <c r="AF83" s="9"/>
      <c r="AG83" s="9" t="n">
        <f aca="false">BF83/100*$AG$53</f>
        <v>6099299004.27878</v>
      </c>
      <c r="AH83" s="40" t="n">
        <f aca="false">(AG83-AG82)/AG82</f>
        <v>0.00291329099891162</v>
      </c>
      <c r="AI83" s="40"/>
      <c r="AJ83" s="40" t="n">
        <f aca="false">AB83/AG83</f>
        <v>-0.0120400462933634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12771226</v>
      </c>
      <c r="AX83" s="7"/>
      <c r="AY83" s="40" t="n">
        <f aca="false">(AW83-AW82)/AW82</f>
        <v>-0.00257727409684896</v>
      </c>
      <c r="AZ83" s="39" t="n">
        <f aca="false">workers_and_wage_low!B71</f>
        <v>6967.63412026104</v>
      </c>
      <c r="BA83" s="40" t="n">
        <f aca="false">(AZ83-AZ82)/AZ82</f>
        <v>0.00550475235140528</v>
      </c>
      <c r="BB83" s="40"/>
      <c r="BC83" s="40"/>
      <c r="BD83" s="40"/>
      <c r="BE83" s="40"/>
      <c r="BF83" s="7" t="n">
        <f aca="false">BF82*(1+AY83)*(1+BA83)*(1-BE83)</f>
        <v>116.98674365167</v>
      </c>
      <c r="BG83" s="7"/>
      <c r="BH83" s="7"/>
      <c r="BI83" s="40" t="n">
        <f aca="false">T90/AG90</f>
        <v>0.0151373300779046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147812454.253178</v>
      </c>
      <c r="E84" s="9"/>
      <c r="F84" s="67" t="n">
        <f aca="false">'Low pensions'!I84</f>
        <v>26866663.2497958</v>
      </c>
      <c r="G84" s="81" t="n">
        <f aca="false">'Low pensions'!K84</f>
        <v>3370385.6741261</v>
      </c>
      <c r="H84" s="81" t="n">
        <f aca="false">'Low pensions'!V84</f>
        <v>18542867.5545005</v>
      </c>
      <c r="I84" s="81" t="n">
        <f aca="false">'Low pensions'!M84</f>
        <v>104238.732189469</v>
      </c>
      <c r="J84" s="81" t="n">
        <f aca="false">'Low pensions'!W84</f>
        <v>573490.749108273</v>
      </c>
      <c r="K84" s="9"/>
      <c r="L84" s="81" t="n">
        <f aca="false">'Low pensions'!N84</f>
        <v>4138639.14902203</v>
      </c>
      <c r="M84" s="67"/>
      <c r="N84" s="81" t="n">
        <f aca="false">'Low pensions'!L84</f>
        <v>1207093.50919621</v>
      </c>
      <c r="O84" s="9"/>
      <c r="P84" s="81" t="n">
        <f aca="false">'Low pensions'!X84</f>
        <v>28116490.5559721</v>
      </c>
      <c r="Q84" s="67"/>
      <c r="R84" s="81" t="n">
        <f aca="false">'Low SIPA income'!G79</f>
        <v>24267847.0576046</v>
      </c>
      <c r="S84" s="67"/>
      <c r="T84" s="81" t="n">
        <f aca="false">'Low SIPA income'!J79</f>
        <v>92790216.5603109</v>
      </c>
      <c r="U84" s="9"/>
      <c r="V84" s="81" t="n">
        <f aca="false">'Low SIPA income'!F79</f>
        <v>127669.101137321</v>
      </c>
      <c r="W84" s="67"/>
      <c r="X84" s="81" t="n">
        <f aca="false">'Low SIPA income'!M79</f>
        <v>320667.97403374</v>
      </c>
      <c r="Y84" s="9"/>
      <c r="Z84" s="9" t="n">
        <f aca="false">R84+V84-N84-L84-F84</f>
        <v>-7816879.7492722</v>
      </c>
      <c r="AA84" s="9"/>
      <c r="AB84" s="9" t="n">
        <f aca="false">T84-P84-D84</f>
        <v>-83138728.2488394</v>
      </c>
      <c r="AC84" s="50"/>
      <c r="AD84" s="9"/>
      <c r="AE84" s="9"/>
      <c r="AF84" s="9"/>
      <c r="AG84" s="9" t="n">
        <f aca="false">BF84/100*$AG$53</f>
        <v>6140490114.1659</v>
      </c>
      <c r="AH84" s="40" t="n">
        <f aca="false">(AG84-AG83)/AG83</f>
        <v>0.00675341704976714</v>
      </c>
      <c r="AI84" s="40"/>
      <c r="AJ84" s="40" t="n">
        <f aca="false">AB84/AG84</f>
        <v>-0.0135394287268766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12774394</v>
      </c>
      <c r="AX84" s="7"/>
      <c r="AY84" s="40" t="n">
        <f aca="false">(AW84-AW83)/AW83</f>
        <v>0.000248057625790977</v>
      </c>
      <c r="AZ84" s="39" t="n">
        <f aca="false">workers_and_wage_low!B72</f>
        <v>7012.94984363735</v>
      </c>
      <c r="BA84" s="40" t="n">
        <f aca="false">(AZ84-AZ83)/AZ83</f>
        <v>0.00650374612015479</v>
      </c>
      <c r="BB84" s="40"/>
      <c r="BC84" s="40"/>
      <c r="BD84" s="40"/>
      <c r="BE84" s="40"/>
      <c r="BF84" s="7" t="n">
        <f aca="false">BF83*(1+AY84)*(1+BA84)*(1-BE84)</f>
        <v>117.776803920844</v>
      </c>
      <c r="BG84" s="7"/>
      <c r="BH84" s="7"/>
      <c r="BI84" s="40" t="n">
        <f aca="false">T91/AG91</f>
        <v>0.0174031569576785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151018313.023018</v>
      </c>
      <c r="E85" s="9"/>
      <c r="F85" s="67" t="n">
        <f aca="false">'Low pensions'!I85</f>
        <v>27449366.0296858</v>
      </c>
      <c r="G85" s="81" t="n">
        <f aca="false">'Low pensions'!K85</f>
        <v>3533359.1389224</v>
      </c>
      <c r="H85" s="81" t="n">
        <f aca="false">'Low pensions'!V85</f>
        <v>19439499.4728638</v>
      </c>
      <c r="I85" s="81" t="n">
        <f aca="false">'Low pensions'!M85</f>
        <v>109279.148626466</v>
      </c>
      <c r="J85" s="81" t="n">
        <f aca="false">'Low pensions'!W85</f>
        <v>601221.633181355</v>
      </c>
      <c r="K85" s="9"/>
      <c r="L85" s="81" t="n">
        <f aca="false">'Low pensions'!N85</f>
        <v>4261604.39711641</v>
      </c>
      <c r="M85" s="67"/>
      <c r="N85" s="81" t="n">
        <f aca="false">'Low pensions'!L85</f>
        <v>1235060.48793592</v>
      </c>
      <c r="O85" s="9"/>
      <c r="P85" s="81" t="n">
        <f aca="false">'Low pensions'!X85</f>
        <v>28908423.8783191</v>
      </c>
      <c r="Q85" s="67"/>
      <c r="R85" s="81" t="n">
        <f aca="false">'Low SIPA income'!G80</f>
        <v>28013948.5891769</v>
      </c>
      <c r="S85" s="67"/>
      <c r="T85" s="81" t="n">
        <f aca="false">'Low SIPA income'!J80</f>
        <v>107113760.447266</v>
      </c>
      <c r="U85" s="9"/>
      <c r="V85" s="81" t="n">
        <f aca="false">'Low SIPA income'!F80</f>
        <v>125706.081572425</v>
      </c>
      <c r="W85" s="67"/>
      <c r="X85" s="81" t="n">
        <f aca="false">'Low SIPA income'!M80</f>
        <v>315737.434840967</v>
      </c>
      <c r="Y85" s="9"/>
      <c r="Z85" s="9" t="n">
        <f aca="false">R85+V85-N85-L85-F85</f>
        <v>-4806376.24398877</v>
      </c>
      <c r="AA85" s="9"/>
      <c r="AB85" s="9" t="n">
        <f aca="false">T85-P85-D85</f>
        <v>-72812976.4540709</v>
      </c>
      <c r="AC85" s="50"/>
      <c r="AD85" s="9"/>
      <c r="AE85" s="9"/>
      <c r="AF85" s="9"/>
      <c r="AG85" s="9" t="n">
        <f aca="false">BF85/100*$AG$53</f>
        <v>6162598542.45017</v>
      </c>
      <c r="AH85" s="40" t="n">
        <f aca="false">(AG85-AG84)/AG84</f>
        <v>0.00360043382095266</v>
      </c>
      <c r="AI85" s="40" t="n">
        <f aca="false">(AG85-AG81)/AG81</f>
        <v>0.0161033464581322</v>
      </c>
      <c r="AJ85" s="40" t="n">
        <f aca="false">AB85/AG85</f>
        <v>-0.0118153042020358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12797937</v>
      </c>
      <c r="AX85" s="7"/>
      <c r="AY85" s="40" t="n">
        <f aca="false">(AW85-AW84)/AW84</f>
        <v>0.00184298370631123</v>
      </c>
      <c r="AZ85" s="39" t="n">
        <f aca="false">workers_and_wage_low!B73</f>
        <v>7025.25208032226</v>
      </c>
      <c r="BA85" s="40" t="n">
        <f aca="false">(AZ85-AZ84)/AZ84</f>
        <v>0.00175421712106997</v>
      </c>
      <c r="BB85" s="40"/>
      <c r="BC85" s="40"/>
      <c r="BD85" s="40"/>
      <c r="BE85" s="40"/>
      <c r="BF85" s="7" t="n">
        <f aca="false">BF84*(1+AY85)*(1+BA85)*(1-BE85)</f>
        <v>118.200851509005</v>
      </c>
      <c r="BG85" s="7"/>
      <c r="BH85" s="7"/>
      <c r="BI85" s="40" t="n">
        <f aca="false">T92/AG92</f>
        <v>0.0151791491298678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148068030.980397</v>
      </c>
      <c r="E86" s="6"/>
      <c r="F86" s="8" t="n">
        <f aca="false">'Low pensions'!I86</f>
        <v>26913117.3452871</v>
      </c>
      <c r="G86" s="80" t="n">
        <f aca="false">'Low pensions'!K86</f>
        <v>3565430.16591347</v>
      </c>
      <c r="H86" s="80" t="n">
        <f aca="false">'Low pensions'!V86</f>
        <v>19615944.800886</v>
      </c>
      <c r="I86" s="80" t="n">
        <f aca="false">'Low pensions'!M86</f>
        <v>110271.036059179</v>
      </c>
      <c r="J86" s="80" t="n">
        <f aca="false">'Low pensions'!W86</f>
        <v>606678.705182039</v>
      </c>
      <c r="K86" s="6"/>
      <c r="L86" s="80" t="n">
        <f aca="false">'Low pensions'!N86</f>
        <v>5055063.95299856</v>
      </c>
      <c r="M86" s="8"/>
      <c r="N86" s="80" t="n">
        <f aca="false">'Low pensions'!L86</f>
        <v>1212417.44561461</v>
      </c>
      <c r="O86" s="6"/>
      <c r="P86" s="80" t="n">
        <f aca="false">'Low pensions'!X86</f>
        <v>32901113.9476653</v>
      </c>
      <c r="Q86" s="8"/>
      <c r="R86" s="80" t="n">
        <f aca="false">'Low SIPA income'!G81</f>
        <v>24296092.2059096</v>
      </c>
      <c r="S86" s="8"/>
      <c r="T86" s="80" t="n">
        <f aca="false">'Low SIPA income'!J81</f>
        <v>92898214.3329101</v>
      </c>
      <c r="U86" s="6"/>
      <c r="V86" s="80" t="n">
        <f aca="false">'Low SIPA income'!F81</f>
        <v>126067.627002325</v>
      </c>
      <c r="W86" s="8"/>
      <c r="X86" s="80" t="n">
        <f aca="false">'Low SIPA income'!M81</f>
        <v>316645.532724436</v>
      </c>
      <c r="Y86" s="6"/>
      <c r="Z86" s="6" t="n">
        <f aca="false">R86+V86-N86-L86-F86</f>
        <v>-8758438.9109884</v>
      </c>
      <c r="AA86" s="6"/>
      <c r="AB86" s="6" t="n">
        <f aca="false">T86-P86-D86</f>
        <v>-88070930.5951525</v>
      </c>
      <c r="AC86" s="50"/>
      <c r="AD86" s="6"/>
      <c r="AE86" s="6"/>
      <c r="AF86" s="6"/>
      <c r="AG86" s="6" t="n">
        <f aca="false">BF86/100*$AG$53</f>
        <v>6165864040.49985</v>
      </c>
      <c r="AH86" s="61" t="n">
        <f aca="false">(AG86-AG85)/AG85</f>
        <v>0.000529889790350942</v>
      </c>
      <c r="AI86" s="61"/>
      <c r="AJ86" s="61" t="n">
        <f aca="false">AB86/AG86</f>
        <v>-0.0142836316235109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0.00360506187108405</v>
      </c>
      <c r="AV86" s="5"/>
      <c r="AW86" s="65" t="n">
        <f aca="false">workers_and_wage_low!C74</f>
        <v>12804562</v>
      </c>
      <c r="AX86" s="5"/>
      <c r="AY86" s="61" t="n">
        <f aca="false">(AW86-AW85)/AW85</f>
        <v>0.000517661557483835</v>
      </c>
      <c r="AZ86" s="66" t="n">
        <f aca="false">workers_and_wage_low!B74</f>
        <v>7025.33794229321</v>
      </c>
      <c r="BA86" s="61" t="n">
        <f aca="false">(AZ86-AZ85)/AZ85</f>
        <v>1.22219060562264E-005</v>
      </c>
      <c r="BB86" s="61"/>
      <c r="BC86" s="61"/>
      <c r="BD86" s="61"/>
      <c r="BE86" s="61"/>
      <c r="BF86" s="5" t="n">
        <f aca="false">BF85*(1+AY86)*(1+BA86)*(1-BE86)</f>
        <v>118.26348493343</v>
      </c>
      <c r="BG86" s="5"/>
      <c r="BH86" s="5"/>
      <c r="BI86" s="61" t="n">
        <f aca="false">T93/AG93</f>
        <v>0.0175826677905626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150499933.202386</v>
      </c>
      <c r="E87" s="9"/>
      <c r="F87" s="67" t="n">
        <f aca="false">'Low pensions'!I87</f>
        <v>27355144.3611073</v>
      </c>
      <c r="G87" s="81" t="n">
        <f aca="false">'Low pensions'!K87</f>
        <v>3737205.46679565</v>
      </c>
      <c r="H87" s="81" t="n">
        <f aca="false">'Low pensions'!V87</f>
        <v>20561001.8244323</v>
      </c>
      <c r="I87" s="81" t="n">
        <f aca="false">'Low pensions'!M87</f>
        <v>115583.674230793</v>
      </c>
      <c r="J87" s="81" t="n">
        <f aca="false">'Low pensions'!W87</f>
        <v>635907.272920584</v>
      </c>
      <c r="K87" s="9"/>
      <c r="L87" s="81" t="n">
        <f aca="false">'Low pensions'!N87</f>
        <v>4257337.0219452</v>
      </c>
      <c r="M87" s="67"/>
      <c r="N87" s="81" t="n">
        <f aca="false">'Low pensions'!L87</f>
        <v>1233300.4556577</v>
      </c>
      <c r="O87" s="9"/>
      <c r="P87" s="81" t="n">
        <f aca="false">'Low pensions'!X87</f>
        <v>28876597.2699682</v>
      </c>
      <c r="Q87" s="67"/>
      <c r="R87" s="81" t="n">
        <f aca="false">'Low SIPA income'!G82</f>
        <v>28195924.0778381</v>
      </c>
      <c r="S87" s="67"/>
      <c r="T87" s="81" t="n">
        <f aca="false">'Low SIPA income'!J82</f>
        <v>107809559.500287</v>
      </c>
      <c r="U87" s="9"/>
      <c r="V87" s="81" t="n">
        <f aca="false">'Low SIPA income'!F82</f>
        <v>123859.634903127</v>
      </c>
      <c r="W87" s="67"/>
      <c r="X87" s="81" t="n">
        <f aca="false">'Low SIPA income'!M82</f>
        <v>311099.693153034</v>
      </c>
      <c r="Y87" s="9"/>
      <c r="Z87" s="9" t="n">
        <f aca="false">R87+V87-N87-L87-F87</f>
        <v>-4525998.12596899</v>
      </c>
      <c r="AA87" s="9"/>
      <c r="AB87" s="9" t="n">
        <f aca="false">T87-P87-D87</f>
        <v>-71566970.9720668</v>
      </c>
      <c r="AC87" s="50"/>
      <c r="AD87" s="9"/>
      <c r="AE87" s="9"/>
      <c r="AF87" s="9"/>
      <c r="AG87" s="9" t="n">
        <f aca="false">BF87/100*$AG$53</f>
        <v>6198059767.24873</v>
      </c>
      <c r="AH87" s="40" t="n">
        <f aca="false">(AG87-AG86)/AG86</f>
        <v>0.00522160828351239</v>
      </c>
      <c r="AI87" s="40"/>
      <c r="AJ87" s="40" t="n">
        <f aca="false">AB87/AG87</f>
        <v>-0.0115466732589826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12811713</v>
      </c>
      <c r="AX87" s="7"/>
      <c r="AY87" s="40" t="n">
        <f aca="false">(AW87-AW86)/AW86</f>
        <v>0.000558472831792294</v>
      </c>
      <c r="AZ87" s="39" t="n">
        <f aca="false">workers_and_wage_low!B75</f>
        <v>7058.07975929697</v>
      </c>
      <c r="BA87" s="40" t="n">
        <f aca="false">(AZ87-AZ86)/AZ86</f>
        <v>0.00466053267084202</v>
      </c>
      <c r="BB87" s="40"/>
      <c r="BC87" s="40"/>
      <c r="BD87" s="40"/>
      <c r="BE87" s="40"/>
      <c r="BF87" s="7" t="n">
        <f aca="false">BF86*(1+AY87)*(1+BA87)*(1-BE87)</f>
        <v>118.881010525995</v>
      </c>
      <c r="BG87" s="7"/>
      <c r="BH87" s="7"/>
      <c r="BI87" s="40" t="n">
        <f aca="false">T94/AG94</f>
        <v>0.0152590544521912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147983145.007178</v>
      </c>
      <c r="E88" s="9"/>
      <c r="F88" s="67" t="n">
        <f aca="false">'Low pensions'!I88</f>
        <v>26897688.3148402</v>
      </c>
      <c r="G88" s="81" t="n">
        <f aca="false">'Low pensions'!K88</f>
        <v>3758090.68700985</v>
      </c>
      <c r="H88" s="81" t="n">
        <f aca="false">'Low pensions'!V88</f>
        <v>20675906.1439146</v>
      </c>
      <c r="I88" s="81" t="n">
        <f aca="false">'Low pensions'!M88</f>
        <v>116229.608876592</v>
      </c>
      <c r="J88" s="81" t="n">
        <f aca="false">'Low pensions'!W88</f>
        <v>639461.014760241</v>
      </c>
      <c r="K88" s="9"/>
      <c r="L88" s="81" t="n">
        <f aca="false">'Low pensions'!N88</f>
        <v>4138669.86190485</v>
      </c>
      <c r="M88" s="67"/>
      <c r="N88" s="81" t="n">
        <f aca="false">'Low pensions'!L88</f>
        <v>1213373.71505721</v>
      </c>
      <c r="O88" s="9"/>
      <c r="P88" s="81" t="n">
        <f aca="false">'Low pensions'!X88</f>
        <v>28151201.7649539</v>
      </c>
      <c r="Q88" s="67"/>
      <c r="R88" s="81" t="n">
        <f aca="false">'Low SIPA income'!G83</f>
        <v>24585311.8210031</v>
      </c>
      <c r="S88" s="67"/>
      <c r="T88" s="81" t="n">
        <f aca="false">'Low SIPA income'!J83</f>
        <v>94004070.598376</v>
      </c>
      <c r="U88" s="9"/>
      <c r="V88" s="81" t="n">
        <f aca="false">'Low SIPA income'!F83</f>
        <v>130234.655068151</v>
      </c>
      <c r="W88" s="67"/>
      <c r="X88" s="81" t="n">
        <f aca="false">'Low SIPA income'!M83</f>
        <v>327111.905838263</v>
      </c>
      <c r="Y88" s="9"/>
      <c r="Z88" s="9" t="n">
        <f aca="false">R88+V88-N88-L88-F88</f>
        <v>-7534185.41573097</v>
      </c>
      <c r="AA88" s="9"/>
      <c r="AB88" s="9" t="n">
        <f aca="false">T88-P88-D88</f>
        <v>-82130276.173756</v>
      </c>
      <c r="AC88" s="50"/>
      <c r="AD88" s="9"/>
      <c r="AE88" s="9"/>
      <c r="AF88" s="9"/>
      <c r="AG88" s="9" t="n">
        <f aca="false">BF88/100*$AG$53</f>
        <v>6223765992.42186</v>
      </c>
      <c r="AH88" s="40" t="n">
        <f aca="false">(AG88-AG87)/AG87</f>
        <v>0.00414746326083542</v>
      </c>
      <c r="AI88" s="40"/>
      <c r="AJ88" s="40" t="n">
        <f aca="false">AB88/AG88</f>
        <v>-0.0131962346067894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12845138</v>
      </c>
      <c r="AX88" s="7"/>
      <c r="AY88" s="40" t="n">
        <f aca="false">(AW88-AW87)/AW87</f>
        <v>0.00260894074039904</v>
      </c>
      <c r="AZ88" s="39" t="n">
        <f aca="false">workers_and_wage_low!B76</f>
        <v>7068.91051715227</v>
      </c>
      <c r="BA88" s="40" t="n">
        <f aca="false">(AZ88-AZ87)/AZ87</f>
        <v>0.00153451905116665</v>
      </c>
      <c r="BB88" s="40"/>
      <c r="BC88" s="40"/>
      <c r="BD88" s="40"/>
      <c r="BE88" s="40"/>
      <c r="BF88" s="7" t="n">
        <f aca="false">BF87*(1+AY88)*(1+BA88)*(1-BE88)</f>
        <v>119.374065149563</v>
      </c>
      <c r="BG88" s="7"/>
      <c r="BH88" s="7"/>
      <c r="BI88" s="40" t="n">
        <f aca="false">T95/AG95</f>
        <v>0.0175806523733382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151705561.254064</v>
      </c>
      <c r="E89" s="9"/>
      <c r="F89" s="67" t="n">
        <f aca="false">'Low pensions'!I89</f>
        <v>27574281.5307904</v>
      </c>
      <c r="G89" s="81" t="n">
        <f aca="false">'Low pensions'!K89</f>
        <v>3898418.18024894</v>
      </c>
      <c r="H89" s="81" t="n">
        <f aca="false">'Low pensions'!V89</f>
        <v>21447946.608412</v>
      </c>
      <c r="I89" s="81" t="n">
        <f aca="false">'Low pensions'!M89</f>
        <v>120569.634440688</v>
      </c>
      <c r="J89" s="81" t="n">
        <f aca="false">'Low pensions'!W89</f>
        <v>663338.554899336</v>
      </c>
      <c r="K89" s="9"/>
      <c r="L89" s="81" t="n">
        <f aca="false">'Low pensions'!N89</f>
        <v>4270305.21143252</v>
      </c>
      <c r="M89" s="67"/>
      <c r="N89" s="81" t="n">
        <f aca="false">'Low pensions'!L89</f>
        <v>1245330.47219493</v>
      </c>
      <c r="O89" s="9"/>
      <c r="P89" s="81" t="n">
        <f aca="false">'Low pensions'!X89</f>
        <v>29010074.8684252</v>
      </c>
      <c r="Q89" s="67"/>
      <c r="R89" s="81" t="n">
        <f aca="false">'Low SIPA income'!G84</f>
        <v>28412890.0321235</v>
      </c>
      <c r="S89" s="67"/>
      <c r="T89" s="81" t="n">
        <f aca="false">'Low SIPA income'!J84</f>
        <v>108639147.631305</v>
      </c>
      <c r="U89" s="9"/>
      <c r="V89" s="81" t="n">
        <f aca="false">'Low SIPA income'!F84</f>
        <v>133114.533780187</v>
      </c>
      <c r="W89" s="67"/>
      <c r="X89" s="81" t="n">
        <f aca="false">'Low SIPA income'!M84</f>
        <v>334345.330870825</v>
      </c>
      <c r="Y89" s="9"/>
      <c r="Z89" s="9" t="n">
        <f aca="false">R89+V89-N89-L89-F89</f>
        <v>-4543912.64851413</v>
      </c>
      <c r="AA89" s="9"/>
      <c r="AB89" s="9" t="n">
        <f aca="false">T89-P89-D89</f>
        <v>-72076488.4911838</v>
      </c>
      <c r="AC89" s="50"/>
      <c r="AD89" s="9"/>
      <c r="AE89" s="9"/>
      <c r="AF89" s="9"/>
      <c r="AG89" s="9" t="n">
        <f aca="false">BF89/100*$AG$53</f>
        <v>6251905419.40198</v>
      </c>
      <c r="AH89" s="40" t="n">
        <f aca="false">(AG89-AG88)/AG88</f>
        <v>0.00452128614963746</v>
      </c>
      <c r="AI89" s="40" t="n">
        <f aca="false">(AG89-AG85)/AG85</f>
        <v>0.0144917564135699</v>
      </c>
      <c r="AJ89" s="40" t="n">
        <f aca="false">AB89/AG89</f>
        <v>-0.0115287234300608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12921336</v>
      </c>
      <c r="AX89" s="7"/>
      <c r="AY89" s="40" t="n">
        <f aca="false">(AW89-AW88)/AW88</f>
        <v>0.00593204993204433</v>
      </c>
      <c r="AZ89" s="39" t="n">
        <f aca="false">workers_and_wage_low!B77</f>
        <v>7058.99676309766</v>
      </c>
      <c r="BA89" s="40" t="n">
        <f aca="false">(AZ89-AZ88)/AZ88</f>
        <v>-0.00140244441212703</v>
      </c>
      <c r="BB89" s="40"/>
      <c r="BC89" s="40"/>
      <c r="BD89" s="40"/>
      <c r="BE89" s="40"/>
      <c r="BF89" s="7" t="n">
        <f aca="false">BF88*(1+AY89)*(1+BA89)*(1-BE89)</f>
        <v>119.91378945695</v>
      </c>
      <c r="BG89" s="7"/>
      <c r="BH89" s="7"/>
      <c r="BI89" s="40" t="n">
        <f aca="false">T96/AG96</f>
        <v>0.0153277530825529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149206285.280724</v>
      </c>
      <c r="E90" s="6"/>
      <c r="F90" s="8" t="n">
        <f aca="false">'Low pensions'!I90</f>
        <v>27120008.5381439</v>
      </c>
      <c r="G90" s="80" t="n">
        <f aca="false">'Low pensions'!K90</f>
        <v>3895737.88978178</v>
      </c>
      <c r="H90" s="80" t="n">
        <f aca="false">'Low pensions'!V90</f>
        <v>21433200.4410752</v>
      </c>
      <c r="I90" s="80" t="n">
        <f aca="false">'Low pensions'!M90</f>
        <v>120486.73885923</v>
      </c>
      <c r="J90" s="80" t="n">
        <f aca="false">'Low pensions'!W90</f>
        <v>662882.487868301</v>
      </c>
      <c r="K90" s="6"/>
      <c r="L90" s="80" t="n">
        <f aca="false">'Low pensions'!N90</f>
        <v>5028028.70655842</v>
      </c>
      <c r="M90" s="8"/>
      <c r="N90" s="80" t="n">
        <f aca="false">'Low pensions'!L90</f>
        <v>1224921.9493377</v>
      </c>
      <c r="O90" s="6"/>
      <c r="P90" s="80" t="n">
        <f aca="false">'Low pensions'!X90</f>
        <v>32829624.0154267</v>
      </c>
      <c r="Q90" s="8"/>
      <c r="R90" s="80" t="n">
        <f aca="false">'Low SIPA income'!G85</f>
        <v>24861953.7941343</v>
      </c>
      <c r="S90" s="8"/>
      <c r="T90" s="80" t="n">
        <f aca="false">'Low SIPA income'!J85</f>
        <v>95061835.1596731</v>
      </c>
      <c r="U90" s="6"/>
      <c r="V90" s="80" t="n">
        <f aca="false">'Low SIPA income'!F85</f>
        <v>130382.24378658</v>
      </c>
      <c r="W90" s="8"/>
      <c r="X90" s="80" t="n">
        <f aca="false">'Low SIPA income'!M85</f>
        <v>327482.606147947</v>
      </c>
      <c r="Y90" s="6"/>
      <c r="Z90" s="6" t="n">
        <f aca="false">R90+V90-N90-L90-F90</f>
        <v>-8380623.15611911</v>
      </c>
      <c r="AA90" s="6"/>
      <c r="AB90" s="6" t="n">
        <f aca="false">T90-P90-D90</f>
        <v>-86974074.1364779</v>
      </c>
      <c r="AC90" s="50"/>
      <c r="AD90" s="6"/>
      <c r="AE90" s="6"/>
      <c r="AF90" s="6"/>
      <c r="AG90" s="6" t="n">
        <f aca="false">BF90/100*$AG$53</f>
        <v>6279960512.88009</v>
      </c>
      <c r="AH90" s="61" t="n">
        <f aca="false">(AG90-AG89)/AG89</f>
        <v>0.00448744688156079</v>
      </c>
      <c r="AI90" s="61"/>
      <c r="AJ90" s="61" t="n">
        <f aca="false">AB90/AG90</f>
        <v>-0.0138494619445609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0.00407375477765418</v>
      </c>
      <c r="AV90" s="5"/>
      <c r="AW90" s="65" t="n">
        <f aca="false">workers_and_wage_low!C78</f>
        <v>12973215</v>
      </c>
      <c r="AX90" s="5"/>
      <c r="AY90" s="61" t="n">
        <f aca="false">(AW90-AW89)/AW89</f>
        <v>0.00401498730471834</v>
      </c>
      <c r="AZ90" s="66" t="n">
        <f aca="false">workers_and_wage_low!B78</f>
        <v>7062.31851692185</v>
      </c>
      <c r="BA90" s="61" t="n">
        <f aca="false">(AZ90-AZ89)/AZ89</f>
        <v>0.000470570243289368</v>
      </c>
      <c r="BB90" s="61"/>
      <c r="BC90" s="61"/>
      <c r="BD90" s="61"/>
      <c r="BE90" s="61"/>
      <c r="BF90" s="5" t="n">
        <f aca="false">BF89*(1+AY90)*(1+BA90)*(1-BE90)</f>
        <v>120.451896217504</v>
      </c>
      <c r="BG90" s="5"/>
      <c r="BH90" s="5"/>
      <c r="BI90" s="61" t="n">
        <f aca="false">T97/AG97</f>
        <v>0.0174961306508678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152239122.130657</v>
      </c>
      <c r="E91" s="9"/>
      <c r="F91" s="67" t="n">
        <f aca="false">'Low pensions'!I91</f>
        <v>27671262.5359914</v>
      </c>
      <c r="G91" s="81" t="n">
        <f aca="false">'Low pensions'!K91</f>
        <v>4030259.35262231</v>
      </c>
      <c r="H91" s="81" t="n">
        <f aca="false">'Low pensions'!V91</f>
        <v>22173297.8393755</v>
      </c>
      <c r="I91" s="81" t="n">
        <f aca="false">'Low pensions'!M91</f>
        <v>124647.196472856</v>
      </c>
      <c r="J91" s="81" t="n">
        <f aca="false">'Low pensions'!W91</f>
        <v>685772.098125022</v>
      </c>
      <c r="K91" s="9"/>
      <c r="L91" s="81" t="n">
        <f aca="false">'Low pensions'!N91</f>
        <v>4111894.48424176</v>
      </c>
      <c r="M91" s="67"/>
      <c r="N91" s="81" t="n">
        <f aca="false">'Low pensions'!L91</f>
        <v>1250191.68278178</v>
      </c>
      <c r="O91" s="9"/>
      <c r="P91" s="81" t="n">
        <f aca="false">'Low pensions'!X91</f>
        <v>28214825.7983392</v>
      </c>
      <c r="Q91" s="67"/>
      <c r="R91" s="81" t="n">
        <f aca="false">'Low SIPA income'!G86</f>
        <v>28738654.538417</v>
      </c>
      <c r="S91" s="67"/>
      <c r="T91" s="81" t="n">
        <f aca="false">'Low SIPA income'!J86</f>
        <v>109884736.455682</v>
      </c>
      <c r="U91" s="9"/>
      <c r="V91" s="81" t="n">
        <f aca="false">'Low SIPA income'!F86</f>
        <v>130962.769732513</v>
      </c>
      <c r="W91" s="67"/>
      <c r="X91" s="81" t="n">
        <f aca="false">'Low SIPA income'!M86</f>
        <v>328940.719953857</v>
      </c>
      <c r="Y91" s="9"/>
      <c r="Z91" s="9" t="n">
        <f aca="false">R91+V91-N91-L91-F91</f>
        <v>-4163731.39486537</v>
      </c>
      <c r="AA91" s="9"/>
      <c r="AB91" s="9" t="n">
        <f aca="false">T91-P91-D91</f>
        <v>-70569211.4733144</v>
      </c>
      <c r="AC91" s="50"/>
      <c r="AD91" s="9"/>
      <c r="AE91" s="9"/>
      <c r="AF91" s="9"/>
      <c r="AG91" s="9" t="n">
        <f aca="false">BF91/100*$AG$53</f>
        <v>6314069149.80443</v>
      </c>
      <c r="AH91" s="40" t="n">
        <f aca="false">(AG91-AG90)/AG90</f>
        <v>0.00543134576314328</v>
      </c>
      <c r="AI91" s="40"/>
      <c r="AJ91" s="40" t="n">
        <f aca="false">AB91/AG91</f>
        <v>-0.0111765027906766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13032973</v>
      </c>
      <c r="AX91" s="7"/>
      <c r="AY91" s="40" t="n">
        <f aca="false">(AW91-AW90)/AW90</f>
        <v>0.00460625989779711</v>
      </c>
      <c r="AZ91" s="39" t="n">
        <f aca="false">workers_and_wage_low!B79</f>
        <v>7068.11881841059</v>
      </c>
      <c r="BA91" s="40" t="n">
        <f aca="false">(AZ91-AZ90)/AZ90</f>
        <v>0.000821302731510026</v>
      </c>
      <c r="BB91" s="40"/>
      <c r="BC91" s="40"/>
      <c r="BD91" s="40"/>
      <c r="BE91" s="40"/>
      <c r="BF91" s="7" t="n">
        <f aca="false">BF90*(1+AY91)*(1+BA91)*(1-BE91)</f>
        <v>121.106112113688</v>
      </c>
      <c r="BG91" s="7"/>
      <c r="BH91" s="7"/>
      <c r="BI91" s="40" t="n">
        <f aca="false">T98/AG98</f>
        <v>0.0152445740067366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149426569.53298</v>
      </c>
      <c r="E92" s="9"/>
      <c r="F92" s="67" t="n">
        <f aca="false">'Low pensions'!I92</f>
        <v>27160047.8085455</v>
      </c>
      <c r="G92" s="81" t="n">
        <f aca="false">'Low pensions'!K92</f>
        <v>3999029.76481836</v>
      </c>
      <c r="H92" s="81" t="n">
        <f aca="false">'Low pensions'!V92</f>
        <v>22001481.8614963</v>
      </c>
      <c r="I92" s="81" t="n">
        <f aca="false">'Low pensions'!M92</f>
        <v>123681.332932526</v>
      </c>
      <c r="J92" s="81" t="n">
        <f aca="false">'Low pensions'!W92</f>
        <v>680458.201901942</v>
      </c>
      <c r="K92" s="9"/>
      <c r="L92" s="81" t="n">
        <f aca="false">'Low pensions'!N92</f>
        <v>4121612.99688849</v>
      </c>
      <c r="M92" s="67"/>
      <c r="N92" s="81" t="n">
        <f aca="false">'Low pensions'!L92</f>
        <v>1226723.58226279</v>
      </c>
      <c r="O92" s="9"/>
      <c r="P92" s="81" t="n">
        <f aca="false">'Low pensions'!X92</f>
        <v>28136140.6418166</v>
      </c>
      <c r="Q92" s="67"/>
      <c r="R92" s="81" t="n">
        <f aca="false">'Low SIPA income'!G87</f>
        <v>25193729.5541263</v>
      </c>
      <c r="S92" s="67"/>
      <c r="T92" s="81" t="n">
        <f aca="false">'Low SIPA income'!J87</f>
        <v>96330408.5335716</v>
      </c>
      <c r="U92" s="9"/>
      <c r="V92" s="81" t="n">
        <f aca="false">'Low SIPA income'!F87</f>
        <v>131218.822118119</v>
      </c>
      <c r="W92" s="67"/>
      <c r="X92" s="81" t="n">
        <f aca="false">'Low SIPA income'!M87</f>
        <v>329583.849724547</v>
      </c>
      <c r="Y92" s="9"/>
      <c r="Z92" s="9" t="n">
        <f aca="false">R92+V92-N92-L92-F92</f>
        <v>-7183436.01145237</v>
      </c>
      <c r="AA92" s="9"/>
      <c r="AB92" s="9" t="n">
        <f aca="false">T92-P92-D92</f>
        <v>-81232301.6412245</v>
      </c>
      <c r="AC92" s="50"/>
      <c r="AD92" s="9"/>
      <c r="AE92" s="9"/>
      <c r="AF92" s="9"/>
      <c r="AG92" s="9" t="n">
        <f aca="false">BF92/100*$AG$53</f>
        <v>6346232434.33479</v>
      </c>
      <c r="AH92" s="40" t="n">
        <f aca="false">(AG92-AG91)/AG91</f>
        <v>0.00509390755268408</v>
      </c>
      <c r="AI92" s="40"/>
      <c r="AJ92" s="40" t="n">
        <f aca="false">AB92/AG92</f>
        <v>-0.0128000829597316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13080882</v>
      </c>
      <c r="AX92" s="7"/>
      <c r="AY92" s="40" t="n">
        <f aca="false">(AW92-AW91)/AW91</f>
        <v>0.00367598398308659</v>
      </c>
      <c r="AZ92" s="39" t="n">
        <f aca="false">workers_and_wage_low!B80</f>
        <v>7078.10416470289</v>
      </c>
      <c r="BA92" s="40" t="n">
        <f aca="false">(AZ92-AZ91)/AZ91</f>
        <v>0.00141273039529197</v>
      </c>
      <c r="BB92" s="40"/>
      <c r="BC92" s="40"/>
      <c r="BD92" s="40"/>
      <c r="BE92" s="40"/>
      <c r="BF92" s="7" t="n">
        <f aca="false">BF91*(1+AY92)*(1+BA92)*(1-BE92)</f>
        <v>121.72301545286</v>
      </c>
      <c r="BG92" s="7"/>
      <c r="BH92" s="7"/>
      <c r="BI92" s="40" t="n">
        <f aca="false">T99/AG99</f>
        <v>0.0175235367293915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151657581.002516</v>
      </c>
      <c r="E93" s="9"/>
      <c r="F93" s="67" t="n">
        <f aca="false">'Low pensions'!I93</f>
        <v>27565560.5521184</v>
      </c>
      <c r="G93" s="81" t="n">
        <f aca="false">'Low pensions'!K93</f>
        <v>4140279.48738026</v>
      </c>
      <c r="H93" s="81" t="n">
        <f aca="false">'Low pensions'!V93</f>
        <v>22778596.1596261</v>
      </c>
      <c r="I93" s="81" t="n">
        <f aca="false">'Low pensions'!M93</f>
        <v>128049.881052998</v>
      </c>
      <c r="J93" s="81" t="n">
        <f aca="false">'Low pensions'!W93</f>
        <v>704492.664730707</v>
      </c>
      <c r="K93" s="9"/>
      <c r="L93" s="81" t="n">
        <f aca="false">'Low pensions'!N93</f>
        <v>4212116.28067796</v>
      </c>
      <c r="M93" s="67"/>
      <c r="N93" s="81" t="n">
        <f aca="false">'Low pensions'!L93</f>
        <v>1245058.33028175</v>
      </c>
      <c r="O93" s="9"/>
      <c r="P93" s="81" t="n">
        <f aca="false">'Low pensions'!X93</f>
        <v>28706634.9856097</v>
      </c>
      <c r="Q93" s="67"/>
      <c r="R93" s="81" t="n">
        <f aca="false">'Low SIPA income'!G88</f>
        <v>29220413.2120548</v>
      </c>
      <c r="S93" s="67"/>
      <c r="T93" s="81" t="n">
        <f aca="false">'Low SIPA income'!J88</f>
        <v>111726782.499179</v>
      </c>
      <c r="U93" s="9"/>
      <c r="V93" s="81" t="n">
        <f aca="false">'Low SIPA income'!F88</f>
        <v>122071.109764958</v>
      </c>
      <c r="W93" s="67"/>
      <c r="X93" s="81" t="n">
        <f aca="false">'Low SIPA income'!M88</f>
        <v>306607.433652059</v>
      </c>
      <c r="Y93" s="9"/>
      <c r="Z93" s="9" t="n">
        <f aca="false">R93+V93-N93-L93-F93</f>
        <v>-3680250.84125835</v>
      </c>
      <c r="AA93" s="9"/>
      <c r="AB93" s="9" t="n">
        <f aca="false">T93-P93-D93</f>
        <v>-68637433.4889458</v>
      </c>
      <c r="AC93" s="50"/>
      <c r="AD93" s="9"/>
      <c r="AE93" s="9"/>
      <c r="AF93" s="9"/>
      <c r="AG93" s="9" t="n">
        <f aca="false">BF93/100*$AG$53</f>
        <v>6354370328.21308</v>
      </c>
      <c r="AH93" s="40" t="n">
        <f aca="false">(AG93-AG92)/AG92</f>
        <v>0.00128231891322857</v>
      </c>
      <c r="AI93" s="40" t="n">
        <f aca="false">(AG93-AG89)/AG89</f>
        <v>0.0163893888242632</v>
      </c>
      <c r="AJ93" s="40" t="n">
        <f aca="false">AB93/AG93</f>
        <v>-0.0108016105363263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12973570</v>
      </c>
      <c r="AX93" s="7"/>
      <c r="AY93" s="40" t="n">
        <f aca="false">(AW93-AW92)/AW92</f>
        <v>-0.00820372815839177</v>
      </c>
      <c r="AZ93" s="39" t="n">
        <f aca="false">workers_and_wage_low!B81</f>
        <v>7145.80277498253</v>
      </c>
      <c r="BA93" s="40" t="n">
        <f aca="false">(AZ93-AZ92)/AZ92</f>
        <v>0.00956451172578663</v>
      </c>
      <c r="BB93" s="40"/>
      <c r="BC93" s="40"/>
      <c r="BD93" s="40"/>
      <c r="BE93" s="40"/>
      <c r="BF93" s="7" t="n">
        <f aca="false">BF92*(1+AY93)*(1+BA93)*(1-BE93)</f>
        <v>121.87910317775</v>
      </c>
      <c r="BG93" s="7"/>
      <c r="BH93" s="7"/>
      <c r="BI93" s="40" t="n">
        <f aca="false">T100/AG100</f>
        <v>0.0152981158014214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149204099.687631</v>
      </c>
      <c r="E94" s="6"/>
      <c r="F94" s="8" t="n">
        <f aca="false">'Low pensions'!I94</f>
        <v>27119611.2807278</v>
      </c>
      <c r="G94" s="80" t="n">
        <f aca="false">'Low pensions'!K94</f>
        <v>4161329.02097793</v>
      </c>
      <c r="H94" s="80" t="n">
        <f aca="false">'Low pensions'!V94</f>
        <v>22894404.482864</v>
      </c>
      <c r="I94" s="80" t="n">
        <f aca="false">'Low pensions'!M94</f>
        <v>128700.897556019</v>
      </c>
      <c r="J94" s="80" t="n">
        <f aca="false">'Low pensions'!W94</f>
        <v>708074.365449405</v>
      </c>
      <c r="K94" s="6"/>
      <c r="L94" s="80" t="n">
        <f aca="false">'Low pensions'!N94</f>
        <v>4976114.41818981</v>
      </c>
      <c r="M94" s="8"/>
      <c r="N94" s="80" t="n">
        <f aca="false">'Low pensions'!L94</f>
        <v>1225764.95902704</v>
      </c>
      <c r="O94" s="6"/>
      <c r="P94" s="80" t="n">
        <f aca="false">'Low pensions'!X94</f>
        <v>32564878.5168745</v>
      </c>
      <c r="Q94" s="8"/>
      <c r="R94" s="80" t="n">
        <f aca="false">'Low SIPA income'!G89</f>
        <v>25477189.9535882</v>
      </c>
      <c r="S94" s="8"/>
      <c r="T94" s="80" t="n">
        <f aca="false">'Low SIPA income'!J89</f>
        <v>97414243.9389089</v>
      </c>
      <c r="U94" s="6"/>
      <c r="V94" s="80" t="n">
        <f aca="false">'Low SIPA income'!F89</f>
        <v>129484.669750572</v>
      </c>
      <c r="W94" s="8"/>
      <c r="X94" s="80" t="n">
        <f aca="false">'Low SIPA income'!M89</f>
        <v>325228.158947269</v>
      </c>
      <c r="Y94" s="6"/>
      <c r="Z94" s="6" t="n">
        <f aca="false">R94+V94-N94-L94-F94</f>
        <v>-7714816.03460586</v>
      </c>
      <c r="AA94" s="6"/>
      <c r="AB94" s="6" t="n">
        <f aca="false">T94-P94-D94</f>
        <v>-84354734.2655965</v>
      </c>
      <c r="AC94" s="50"/>
      <c r="AD94" s="6"/>
      <c r="AE94" s="6"/>
      <c r="AF94" s="6"/>
      <c r="AG94" s="6" t="n">
        <f aca="false">BF94/100*$AG$53</f>
        <v>6384028856.05536</v>
      </c>
      <c r="AH94" s="61" t="n">
        <f aca="false">(AG94-AG93)/AG93</f>
        <v>0.00466742199625935</v>
      </c>
      <c r="AI94" s="61"/>
      <c r="AJ94" s="61" t="n">
        <f aca="false">AB94/AG94</f>
        <v>-0.0132134011558523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0.00318634082487857</v>
      </c>
      <c r="AV94" s="5"/>
      <c r="AW94" s="65" t="n">
        <f aca="false">workers_and_wage_low!C82</f>
        <v>13029357</v>
      </c>
      <c r="AX94" s="5"/>
      <c r="AY94" s="61" t="n">
        <f aca="false">(AW94-AW93)/AW93</f>
        <v>0.00430005002478115</v>
      </c>
      <c r="AZ94" s="66" t="n">
        <f aca="false">workers_and_wage_low!B82</f>
        <v>7148.41670261619</v>
      </c>
      <c r="BA94" s="61" t="n">
        <f aca="false">(AZ94-AZ93)/AZ93</f>
        <v>0.000365799017404292</v>
      </c>
      <c r="BB94" s="61"/>
      <c r="BC94" s="61"/>
      <c r="BD94" s="61"/>
      <c r="BE94" s="61"/>
      <c r="BF94" s="5" t="n">
        <f aca="false">BF93*(1+AY94)*(1+BA94)*(1-BE94)</f>
        <v>122.447964384807</v>
      </c>
      <c r="BG94" s="5"/>
      <c r="BH94" s="5"/>
      <c r="BI94" s="61" t="n">
        <f aca="false">T101/AG101</f>
        <v>0.017551774119321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152745594.875656</v>
      </c>
      <c r="E95" s="9"/>
      <c r="F95" s="67" t="n">
        <f aca="false">'Low pensions'!I95</f>
        <v>27763319.9526268</v>
      </c>
      <c r="G95" s="81" t="n">
        <f aca="false">'Low pensions'!K95</f>
        <v>4357471.40516502</v>
      </c>
      <c r="H95" s="81" t="n">
        <f aca="false">'Low pensions'!V95</f>
        <v>23973522.009302</v>
      </c>
      <c r="I95" s="81" t="n">
        <f aca="false">'Low pensions'!M95</f>
        <v>134767.156860773</v>
      </c>
      <c r="J95" s="81" t="n">
        <f aca="false">'Low pensions'!W95</f>
        <v>741449.134308303</v>
      </c>
      <c r="K95" s="9"/>
      <c r="L95" s="81" t="n">
        <f aca="false">'Low pensions'!N95</f>
        <v>4119227.09159288</v>
      </c>
      <c r="M95" s="67"/>
      <c r="N95" s="81" t="n">
        <f aca="false">'Low pensions'!L95</f>
        <v>1256003.35436887</v>
      </c>
      <c r="O95" s="9"/>
      <c r="P95" s="81" t="n">
        <f aca="false">'Low pensions'!X95</f>
        <v>28284848.8350938</v>
      </c>
      <c r="Q95" s="67"/>
      <c r="R95" s="81" t="n">
        <f aca="false">'Low SIPA income'!G90</f>
        <v>29405638.7660475</v>
      </c>
      <c r="S95" s="67"/>
      <c r="T95" s="81" t="n">
        <f aca="false">'Low SIPA income'!J90</f>
        <v>112435008.458684</v>
      </c>
      <c r="U95" s="9"/>
      <c r="V95" s="81" t="n">
        <f aca="false">'Low SIPA income'!F90</f>
        <v>132185.172950945</v>
      </c>
      <c r="W95" s="67"/>
      <c r="X95" s="81" t="n">
        <f aca="false">'Low SIPA income'!M90</f>
        <v>332011.044409931</v>
      </c>
      <c r="Y95" s="9"/>
      <c r="Z95" s="9" t="n">
        <f aca="false">R95+V95-N95-L95-F95</f>
        <v>-3600726.45959004</v>
      </c>
      <c r="AA95" s="9"/>
      <c r="AB95" s="9" t="n">
        <f aca="false">T95-P95-D95</f>
        <v>-68595435.2520657</v>
      </c>
      <c r="AC95" s="50"/>
      <c r="AD95" s="9"/>
      <c r="AE95" s="9"/>
      <c r="AF95" s="9"/>
      <c r="AG95" s="9" t="n">
        <f aca="false">BF95/100*$AG$53</f>
        <v>6395383178.68091</v>
      </c>
      <c r="AH95" s="40" t="n">
        <f aca="false">(AG95-AG94)/AG94</f>
        <v>0.0017785512693569</v>
      </c>
      <c r="AI95" s="40"/>
      <c r="AJ95" s="40" t="n">
        <f aca="false">AB95/AG95</f>
        <v>-0.0107257740991548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13058034</v>
      </c>
      <c r="AX95" s="7"/>
      <c r="AY95" s="40" t="n">
        <f aca="false">(AW95-AW94)/AW94</f>
        <v>0.00220095281754886</v>
      </c>
      <c r="AZ95" s="39" t="n">
        <f aca="false">workers_and_wage_low!B83</f>
        <v>7145.40383152101</v>
      </c>
      <c r="BA95" s="40" t="n">
        <f aca="false">(AZ95-AZ94)/AZ94</f>
        <v>-0.000421473904015373</v>
      </c>
      <c r="BB95" s="40"/>
      <c r="BC95" s="40"/>
      <c r="BD95" s="40"/>
      <c r="BE95" s="40"/>
      <c r="BF95" s="7" t="n">
        <f aca="false">BF94*(1+AY95)*(1+BA95)*(1-BE95)</f>
        <v>122.665744367293</v>
      </c>
      <c r="BG95" s="7"/>
      <c r="BH95" s="7"/>
      <c r="BI95" s="40" t="n">
        <f aca="false">T102/AG102</f>
        <v>0.0152856572987232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150772195.207329</v>
      </c>
      <c r="E96" s="9"/>
      <c r="F96" s="67" t="n">
        <f aca="false">'Low pensions'!I96</f>
        <v>27404631.2033325</v>
      </c>
      <c r="G96" s="81" t="n">
        <f aca="false">'Low pensions'!K96</f>
        <v>4309956.93016909</v>
      </c>
      <c r="H96" s="81" t="n">
        <f aca="false">'Low pensions'!V96</f>
        <v>23712111.386911</v>
      </c>
      <c r="I96" s="81" t="n">
        <f aca="false">'Low pensions'!M96</f>
        <v>133297.63701554</v>
      </c>
      <c r="J96" s="81" t="n">
        <f aca="false">'Low pensions'!W96</f>
        <v>733364.269698285</v>
      </c>
      <c r="K96" s="9"/>
      <c r="L96" s="81" t="n">
        <f aca="false">'Low pensions'!N96</f>
        <v>4021943.19428762</v>
      </c>
      <c r="M96" s="67"/>
      <c r="N96" s="81" t="n">
        <f aca="false">'Low pensions'!L96</f>
        <v>1240126.93979484</v>
      </c>
      <c r="O96" s="9"/>
      <c r="P96" s="81" t="n">
        <f aca="false">'Low pensions'!X96</f>
        <v>27692694.880822</v>
      </c>
      <c r="Q96" s="67"/>
      <c r="R96" s="81" t="n">
        <f aca="false">'Low SIPA income'!G91</f>
        <v>25555920.8173548</v>
      </c>
      <c r="S96" s="67"/>
      <c r="T96" s="81" t="n">
        <f aca="false">'Low SIPA income'!J91</f>
        <v>97715278.2202584</v>
      </c>
      <c r="U96" s="9"/>
      <c r="V96" s="81" t="n">
        <f aca="false">'Low SIPA income'!F91</f>
        <v>125339.272198646</v>
      </c>
      <c r="W96" s="67"/>
      <c r="X96" s="81" t="n">
        <f aca="false">'Low SIPA income'!M91</f>
        <v>314816.11544811</v>
      </c>
      <c r="Y96" s="9"/>
      <c r="Z96" s="9" t="n">
        <f aca="false">R96+V96-N96-L96-F96</f>
        <v>-6985441.24786147</v>
      </c>
      <c r="AA96" s="9"/>
      <c r="AB96" s="9" t="n">
        <f aca="false">T96-P96-D96</f>
        <v>-80749611.8678928</v>
      </c>
      <c r="AC96" s="50"/>
      <c r="AD96" s="9"/>
      <c r="AE96" s="9"/>
      <c r="AF96" s="9"/>
      <c r="AG96" s="9" t="n">
        <f aca="false">BF96/100*$AG$53</f>
        <v>6375055606.25742</v>
      </c>
      <c r="AH96" s="40" t="n">
        <f aca="false">(AG96-AG95)/AG95</f>
        <v>-0.00317847607493665</v>
      </c>
      <c r="AI96" s="40"/>
      <c r="AJ96" s="40" t="n">
        <f aca="false">AB96/AG96</f>
        <v>-0.012666495299058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13004906</v>
      </c>
      <c r="AX96" s="7"/>
      <c r="AY96" s="40" t="n">
        <f aca="false">(AW96-AW95)/AW95</f>
        <v>-0.0040686063461008</v>
      </c>
      <c r="AZ96" s="39" t="n">
        <f aca="false">workers_and_wage_low!B84</f>
        <v>7151.79015520822</v>
      </c>
      <c r="BA96" s="40" t="n">
        <f aca="false">(AZ96-AZ95)/AZ95</f>
        <v>0.000893766655852082</v>
      </c>
      <c r="BB96" s="40"/>
      <c r="BC96" s="40"/>
      <c r="BD96" s="40"/>
      <c r="BE96" s="40"/>
      <c r="BF96" s="7" t="n">
        <f aca="false">BF95*(1+AY96)*(1+BA96)*(1-BE96)</f>
        <v>122.275854233608</v>
      </c>
      <c r="BG96" s="7"/>
      <c r="BH96" s="7"/>
      <c r="BI96" s="40" t="n">
        <f aca="false">T103/AG103</f>
        <v>0.0175483569831611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153274261.847491</v>
      </c>
      <c r="E97" s="9"/>
      <c r="F97" s="67" t="n">
        <f aca="false">'Low pensions'!I97</f>
        <v>27859411.4327076</v>
      </c>
      <c r="G97" s="81" t="n">
        <f aca="false">'Low pensions'!K97</f>
        <v>4471176.77414006</v>
      </c>
      <c r="H97" s="81" t="n">
        <f aca="false">'Low pensions'!V97</f>
        <v>24599095.4008951</v>
      </c>
      <c r="I97" s="81" t="n">
        <f aca="false">'Low pensions'!M97</f>
        <v>138283.81775691</v>
      </c>
      <c r="J97" s="81" t="n">
        <f aca="false">'Low pensions'!W97</f>
        <v>760796.764976142</v>
      </c>
      <c r="K97" s="9"/>
      <c r="L97" s="81" t="n">
        <f aca="false">'Low pensions'!N97</f>
        <v>4167125.8366691</v>
      </c>
      <c r="M97" s="67"/>
      <c r="N97" s="81" t="n">
        <f aca="false">'Low pensions'!L97</f>
        <v>1260915.02871352</v>
      </c>
      <c r="O97" s="9"/>
      <c r="P97" s="81" t="n">
        <f aca="false">'Low pensions'!X97</f>
        <v>28560418.2340614</v>
      </c>
      <c r="Q97" s="67"/>
      <c r="R97" s="81" t="n">
        <f aca="false">'Low SIPA income'!G92</f>
        <v>29447732.0193232</v>
      </c>
      <c r="S97" s="67"/>
      <c r="T97" s="81" t="n">
        <f aca="false">'Low SIPA income'!J92</f>
        <v>112595955.660878</v>
      </c>
      <c r="U97" s="9"/>
      <c r="V97" s="81" t="n">
        <f aca="false">'Low SIPA income'!F92</f>
        <v>129717.065874713</v>
      </c>
      <c r="W97" s="67"/>
      <c r="X97" s="81" t="n">
        <f aca="false">'Low SIPA income'!M92</f>
        <v>325811.871009452</v>
      </c>
      <c r="Y97" s="9"/>
      <c r="Z97" s="9" t="n">
        <f aca="false">R97+V97-N97-L97-F97</f>
        <v>-3710003.21289232</v>
      </c>
      <c r="AA97" s="9"/>
      <c r="AB97" s="9" t="n">
        <f aca="false">T97-P97-D97</f>
        <v>-69238724.4206747</v>
      </c>
      <c r="AC97" s="50"/>
      <c r="AD97" s="9"/>
      <c r="AE97" s="9"/>
      <c r="AF97" s="9"/>
      <c r="AG97" s="9" t="n">
        <f aca="false">BF97/100*$AG$53</f>
        <v>6435477529.7299</v>
      </c>
      <c r="AH97" s="40" t="n">
        <f aca="false">(AG97-AG96)/AG96</f>
        <v>0.00947786610883467</v>
      </c>
      <c r="AI97" s="40" t="n">
        <f aca="false">(AG97-AG93)/AG93</f>
        <v>0.0127640029345961</v>
      </c>
      <c r="AJ97" s="40" t="n">
        <f aca="false">AB97/AG97</f>
        <v>-0.0107589101353883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13147721</v>
      </c>
      <c r="AX97" s="7"/>
      <c r="AY97" s="40" t="n">
        <f aca="false">(AW97-AW96)/AW96</f>
        <v>0.010981624934467</v>
      </c>
      <c r="AZ97" s="39" t="n">
        <f aca="false">workers_and_wage_low!B85</f>
        <v>7141.15240739983</v>
      </c>
      <c r="BA97" s="40" t="n">
        <f aca="false">(AZ97-AZ96)/AZ96</f>
        <v>-0.001487424487789</v>
      </c>
      <c r="BB97" s="40"/>
      <c r="BC97" s="40"/>
      <c r="BD97" s="40"/>
      <c r="BE97" s="40"/>
      <c r="BF97" s="7" t="n">
        <f aca="false">BF96*(1+AY97)*(1+BA97)*(1-BE97)</f>
        <v>123.434768408377</v>
      </c>
      <c r="BG97" s="7"/>
      <c r="BH97" s="7"/>
      <c r="BI97" s="40" t="n">
        <f aca="false">T104/AG104</f>
        <v>0.0151789443210786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150851548.991165</v>
      </c>
      <c r="E98" s="6"/>
      <c r="F98" s="8" t="n">
        <f aca="false">'Low pensions'!I98</f>
        <v>27419054.6928732</v>
      </c>
      <c r="G98" s="80" t="n">
        <f aca="false">'Low pensions'!K98</f>
        <v>4460620.22521016</v>
      </c>
      <c r="H98" s="80" t="n">
        <f aca="false">'Low pensions'!V98</f>
        <v>24541016.3833683</v>
      </c>
      <c r="I98" s="80" t="n">
        <f aca="false">'Low pensions'!M98</f>
        <v>137957.326552893</v>
      </c>
      <c r="J98" s="80" t="n">
        <f aca="false">'Low pensions'!W98</f>
        <v>759000.50670212</v>
      </c>
      <c r="K98" s="6"/>
      <c r="L98" s="80" t="n">
        <f aca="false">'Low pensions'!N98</f>
        <v>4972051.00480088</v>
      </c>
      <c r="M98" s="8"/>
      <c r="N98" s="80" t="n">
        <f aca="false">'Low pensions'!L98</f>
        <v>1242255.71442214</v>
      </c>
      <c r="O98" s="6"/>
      <c r="P98" s="80" t="n">
        <f aca="false">'Low pensions'!X98</f>
        <v>32634520.7161071</v>
      </c>
      <c r="Q98" s="8"/>
      <c r="R98" s="80" t="n">
        <f aca="false">'Low SIPA income'!G93</f>
        <v>25698057.1658872</v>
      </c>
      <c r="S98" s="8"/>
      <c r="T98" s="80" t="n">
        <f aca="false">'Low SIPA income'!J93</f>
        <v>98258748.8680711</v>
      </c>
      <c r="U98" s="6"/>
      <c r="V98" s="80" t="n">
        <f aca="false">'Low SIPA income'!F93</f>
        <v>132378.442552558</v>
      </c>
      <c r="W98" s="8"/>
      <c r="X98" s="80" t="n">
        <f aca="false">'Low SIPA income'!M93</f>
        <v>332496.48192801</v>
      </c>
      <c r="Y98" s="6"/>
      <c r="Z98" s="6" t="n">
        <f aca="false">R98+V98-N98-L98-F98</f>
        <v>-7802925.80365638</v>
      </c>
      <c r="AA98" s="6"/>
      <c r="AB98" s="6" t="n">
        <f aca="false">T98-P98-D98</f>
        <v>-85227320.8392008</v>
      </c>
      <c r="AC98" s="50"/>
      <c r="AD98" s="6"/>
      <c r="AE98" s="6"/>
      <c r="AF98" s="6"/>
      <c r="AG98" s="6" t="n">
        <f aca="false">BF98/100*$AG$53</f>
        <v>6445489970.70372</v>
      </c>
      <c r="AH98" s="61" t="n">
        <f aca="false">(AG98-AG97)/AG97</f>
        <v>0.00155581942871655</v>
      </c>
      <c r="AI98" s="61"/>
      <c r="AJ98" s="61" t="n">
        <f aca="false">AB98/AG98</f>
        <v>-0.0132227838731546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0.00121475754675675</v>
      </c>
      <c r="AV98" s="5"/>
      <c r="AW98" s="65" t="n">
        <f aca="false">workers_and_wage_low!C86</f>
        <v>13135475</v>
      </c>
      <c r="AX98" s="5"/>
      <c r="AY98" s="61" t="n">
        <f aca="false">(AW98-AW97)/AW97</f>
        <v>-0.000931416174711952</v>
      </c>
      <c r="AZ98" s="66" t="n">
        <f aca="false">workers_and_wage_low!B86</f>
        <v>7158.93069490157</v>
      </c>
      <c r="BA98" s="61" t="n">
        <f aca="false">(AZ98-AZ97)/AZ97</f>
        <v>0.00248955441467818</v>
      </c>
      <c r="BB98" s="61"/>
      <c r="BC98" s="61"/>
      <c r="BD98" s="61"/>
      <c r="BE98" s="61"/>
      <c r="BF98" s="5" t="n">
        <f aca="false">BF97*(1+AY98)*(1+BA98)*(1-BE98)</f>
        <v>123.626810619246</v>
      </c>
      <c r="BG98" s="5"/>
      <c r="BH98" s="5"/>
      <c r="BI98" s="61" t="n">
        <f aca="false">T105/AG105</f>
        <v>0.0175294678403378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153435101.32463</v>
      </c>
      <c r="E99" s="9"/>
      <c r="F99" s="67" t="n">
        <f aca="false">'Low pensions'!I99</f>
        <v>27888645.9115708</v>
      </c>
      <c r="G99" s="81" t="n">
        <f aca="false">'Low pensions'!K99</f>
        <v>4645944.28493606</v>
      </c>
      <c r="H99" s="81" t="n">
        <f aca="false">'Low pensions'!V99</f>
        <v>25560614.6805426</v>
      </c>
      <c r="I99" s="81" t="n">
        <f aca="false">'Low pensions'!M99</f>
        <v>143688.998503177</v>
      </c>
      <c r="J99" s="81" t="n">
        <f aca="false">'Low pensions'!W99</f>
        <v>790534.474655959</v>
      </c>
      <c r="K99" s="9"/>
      <c r="L99" s="81" t="n">
        <f aca="false">'Low pensions'!N99</f>
        <v>4259466.99695247</v>
      </c>
      <c r="M99" s="67"/>
      <c r="N99" s="81" t="n">
        <f aca="false">'Low pensions'!L99</f>
        <v>1263865.03417369</v>
      </c>
      <c r="O99" s="9"/>
      <c r="P99" s="81" t="n">
        <f aca="false">'Low pensions'!X99</f>
        <v>29055807.0133928</v>
      </c>
      <c r="Q99" s="67"/>
      <c r="R99" s="81" t="n">
        <f aca="false">'Low SIPA income'!G94</f>
        <v>29603585.6141512</v>
      </c>
      <c r="S99" s="67"/>
      <c r="T99" s="81" t="n">
        <f aca="false">'Low SIPA income'!J94</f>
        <v>113191875.388798</v>
      </c>
      <c r="U99" s="9"/>
      <c r="V99" s="81" t="n">
        <f aca="false">'Low SIPA income'!F94</f>
        <v>132219.307435237</v>
      </c>
      <c r="W99" s="67"/>
      <c r="X99" s="81" t="n">
        <f aca="false">'Low SIPA income'!M94</f>
        <v>332096.780393226</v>
      </c>
      <c r="Y99" s="9"/>
      <c r="Z99" s="9" t="n">
        <f aca="false">R99+V99-N99-L99-F99</f>
        <v>-3676173.02111051</v>
      </c>
      <c r="AA99" s="9"/>
      <c r="AB99" s="9" t="n">
        <f aca="false">T99-P99-D99</f>
        <v>-69299032.9492245</v>
      </c>
      <c r="AC99" s="50"/>
      <c r="AD99" s="9"/>
      <c r="AE99" s="9"/>
      <c r="AF99" s="9"/>
      <c r="AG99" s="9" t="n">
        <f aca="false">BF99/100*$AG$53</f>
        <v>6459419530.24504</v>
      </c>
      <c r="AH99" s="40" t="n">
        <f aca="false">(AG99-AG98)/AG98</f>
        <v>0.00216113276176478</v>
      </c>
      <c r="AI99" s="40"/>
      <c r="AJ99" s="40" t="n">
        <f aca="false">AB99/AG99</f>
        <v>-0.0107283684895747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13157786</v>
      </c>
      <c r="AX99" s="7"/>
      <c r="AY99" s="40" t="n">
        <f aca="false">(AW99-AW98)/AW98</f>
        <v>0.00169853012548081</v>
      </c>
      <c r="AZ99" s="39" t="n">
        <f aca="false">workers_and_wage_low!B87</f>
        <v>7162.23681956167</v>
      </c>
      <c r="BA99" s="40" t="n">
        <f aca="false">(AZ99-AZ98)/AZ98</f>
        <v>0.000461818224117678</v>
      </c>
      <c r="BB99" s="40"/>
      <c r="BC99" s="40"/>
      <c r="BD99" s="40"/>
      <c r="BE99" s="40"/>
      <c r="BF99" s="7" t="n">
        <f aca="false">BF98*(1+AY99)*(1+BA99)*(1-BE99)</f>
        <v>123.893984569908</v>
      </c>
      <c r="BG99" s="7"/>
      <c r="BH99" s="7"/>
      <c r="BI99" s="40" t="n">
        <f aca="false">T106/AG106</f>
        <v>0.015302519623229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150585898.380151</v>
      </c>
      <c r="E100" s="9"/>
      <c r="F100" s="67" t="n">
        <f aca="false">'Low pensions'!I100</f>
        <v>27370769.5497554</v>
      </c>
      <c r="G100" s="81" t="n">
        <f aca="false">'Low pensions'!K100</f>
        <v>4698696.28200927</v>
      </c>
      <c r="H100" s="81" t="n">
        <f aca="false">'Low pensions'!V100</f>
        <v>25850840.604084</v>
      </c>
      <c r="I100" s="81" t="n">
        <f aca="false">'Low pensions'!M100</f>
        <v>145320.503567299</v>
      </c>
      <c r="J100" s="81" t="n">
        <f aca="false">'Low pensions'!W100</f>
        <v>799510.534146938</v>
      </c>
      <c r="K100" s="9"/>
      <c r="L100" s="81" t="n">
        <f aca="false">'Low pensions'!N100</f>
        <v>4078496.71737735</v>
      </c>
      <c r="M100" s="67"/>
      <c r="N100" s="81" t="n">
        <f aca="false">'Low pensions'!L100</f>
        <v>1241684.25012425</v>
      </c>
      <c r="O100" s="9"/>
      <c r="P100" s="81" t="n">
        <f aca="false">'Low pensions'!X100</f>
        <v>27994719.2429303</v>
      </c>
      <c r="Q100" s="67"/>
      <c r="R100" s="81" t="n">
        <f aca="false">'Low SIPA income'!G95</f>
        <v>25864272.7526146</v>
      </c>
      <c r="S100" s="67"/>
      <c r="T100" s="81" t="n">
        <f aca="false">'Low SIPA income'!J95</f>
        <v>98894288.5701108</v>
      </c>
      <c r="U100" s="9"/>
      <c r="V100" s="81" t="n">
        <f aca="false">'Low SIPA income'!F95</f>
        <v>132320.492400857</v>
      </c>
      <c r="W100" s="67"/>
      <c r="X100" s="81" t="n">
        <f aca="false">'Low SIPA income'!M95</f>
        <v>332350.927854429</v>
      </c>
      <c r="Y100" s="9"/>
      <c r="Z100" s="9" t="n">
        <f aca="false">R100+V100-N100-L100-F100</f>
        <v>-6694357.27224148</v>
      </c>
      <c r="AA100" s="9"/>
      <c r="AB100" s="9" t="n">
        <f aca="false">T100-P100-D100</f>
        <v>-79686329.0529706</v>
      </c>
      <c r="AC100" s="50"/>
      <c r="AD100" s="9"/>
      <c r="AE100" s="9"/>
      <c r="AF100" s="9"/>
      <c r="AG100" s="9" t="n">
        <f aca="false">BF100/100*$AG$53</f>
        <v>6464475093.13025</v>
      </c>
      <c r="AH100" s="40" t="n">
        <f aca="false">(AG100-AG99)/AG99</f>
        <v>0.000782665201035512</v>
      </c>
      <c r="AI100" s="40"/>
      <c r="AJ100" s="40" t="n">
        <f aca="false">AB100/AG100</f>
        <v>-0.0123268057970635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13116770</v>
      </c>
      <c r="AX100" s="7"/>
      <c r="AY100" s="40" t="n">
        <f aca="false">(AW100-AW99)/AW99</f>
        <v>-0.00311724176088591</v>
      </c>
      <c r="AZ100" s="39" t="n">
        <f aca="false">workers_and_wage_low!B88</f>
        <v>7190.2562200425</v>
      </c>
      <c r="BA100" s="40" t="n">
        <f aca="false">(AZ100-AZ99)/AZ99</f>
        <v>0.00391210192942873</v>
      </c>
      <c r="BB100" s="40"/>
      <c r="BC100" s="40"/>
      <c r="BD100" s="40"/>
      <c r="BE100" s="40"/>
      <c r="BF100" s="7" t="n">
        <f aca="false">BF99*(1+AY100)*(1+BA100)*(1-BE100)</f>
        <v>123.990952080248</v>
      </c>
      <c r="BG100" s="7"/>
      <c r="BH100" s="7"/>
      <c r="BI100" s="40" t="n">
        <f aca="false">T107/AG107</f>
        <v>0.0175510042528183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153639873.083739</v>
      </c>
      <c r="E101" s="9"/>
      <c r="F101" s="67" t="n">
        <f aca="false">'Low pensions'!I101</f>
        <v>27925865.6027182</v>
      </c>
      <c r="G101" s="81" t="n">
        <f aca="false">'Low pensions'!K101</f>
        <v>4840270.84171536</v>
      </c>
      <c r="H101" s="81" t="n">
        <f aca="false">'Low pensions'!V101</f>
        <v>26629742.0603387</v>
      </c>
      <c r="I101" s="81" t="n">
        <f aca="false">'Low pensions'!M101</f>
        <v>149699.098197382</v>
      </c>
      <c r="J101" s="81" t="n">
        <f aca="false">'Low pensions'!W101</f>
        <v>823600.26990738</v>
      </c>
      <c r="K101" s="9"/>
      <c r="L101" s="81" t="n">
        <f aca="false">'Low pensions'!N101</f>
        <v>4272564.75194514</v>
      </c>
      <c r="M101" s="67"/>
      <c r="N101" s="81" t="n">
        <f aca="false">'Low pensions'!L101</f>
        <v>1266630.61034634</v>
      </c>
      <c r="O101" s="9"/>
      <c r="P101" s="81" t="n">
        <f aca="false">'Low pensions'!X101</f>
        <v>29138986.7104389</v>
      </c>
      <c r="Q101" s="67"/>
      <c r="R101" s="81" t="n">
        <f aca="false">'Low SIPA income'!G96</f>
        <v>29685161.1946161</v>
      </c>
      <c r="S101" s="67"/>
      <c r="T101" s="81" t="n">
        <f aca="false">'Low SIPA income'!J96</f>
        <v>113503786.691</v>
      </c>
      <c r="U101" s="9"/>
      <c r="V101" s="81" t="n">
        <f aca="false">'Low SIPA income'!F96</f>
        <v>128048.177779701</v>
      </c>
      <c r="W101" s="67"/>
      <c r="X101" s="81" t="n">
        <f aca="false">'Low SIPA income'!M96</f>
        <v>321620.105268571</v>
      </c>
      <c r="Y101" s="9"/>
      <c r="Z101" s="9" t="n">
        <f aca="false">R101+V101-N101-L101-F101</f>
        <v>-3651851.59261392</v>
      </c>
      <c r="AA101" s="9"/>
      <c r="AB101" s="9" t="n">
        <f aca="false">T101-P101-D101</f>
        <v>-69275073.1031778</v>
      </c>
      <c r="AC101" s="50"/>
      <c r="AD101" s="9"/>
      <c r="AE101" s="9"/>
      <c r="AF101" s="9"/>
      <c r="AG101" s="9" t="n">
        <f aca="false">BF101/100*$AG$53</f>
        <v>6466798508.19498</v>
      </c>
      <c r="AH101" s="40" t="n">
        <f aca="false">(AG101-AG100)/AG100</f>
        <v>0.000359412795510166</v>
      </c>
      <c r="AI101" s="40" t="n">
        <f aca="false">(AG101-AG97)/AG97</f>
        <v>0.00486692375513445</v>
      </c>
      <c r="AJ101" s="40" t="n">
        <f aca="false">AB101/AG101</f>
        <v>-0.0107124217671835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13128454</v>
      </c>
      <c r="AX101" s="7"/>
      <c r="AY101" s="40" t="n">
        <f aca="false">(AW101-AW100)/AW100</f>
        <v>0.000890768077811839</v>
      </c>
      <c r="AZ101" s="39" t="n">
        <f aca="false">workers_and_wage_low!B89</f>
        <v>7186.43903964133</v>
      </c>
      <c r="BA101" s="40" t="n">
        <f aca="false">(AZ101-AZ100)/AZ100</f>
        <v>-0.000530882389216307</v>
      </c>
      <c r="BB101" s="40"/>
      <c r="BC101" s="40"/>
      <c r="BD101" s="40"/>
      <c r="BE101" s="40"/>
      <c r="BF101" s="7" t="n">
        <f aca="false">BF100*(1+AY101)*(1+BA101)*(1-BE101)</f>
        <v>124.035516014953</v>
      </c>
      <c r="BG101" s="7"/>
      <c r="BH101" s="7"/>
      <c r="BI101" s="40" t="n">
        <f aca="false">T108/AG108</f>
        <v>0.015340124602938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151070287.243911</v>
      </c>
      <c r="E102" s="6"/>
      <c r="F102" s="8" t="n">
        <f aca="false">'Low pensions'!I102</f>
        <v>27458812.9595637</v>
      </c>
      <c r="G102" s="80" t="n">
        <f aca="false">'Low pensions'!K102</f>
        <v>4823988.58853989</v>
      </c>
      <c r="H102" s="80" t="n">
        <f aca="false">'Low pensions'!V102</f>
        <v>26540161.9074086</v>
      </c>
      <c r="I102" s="80" t="n">
        <f aca="false">'Low pensions'!M102</f>
        <v>149195.523356903</v>
      </c>
      <c r="J102" s="80" t="n">
        <f aca="false">'Low pensions'!W102</f>
        <v>820829.749713666</v>
      </c>
      <c r="K102" s="6"/>
      <c r="L102" s="80" t="n">
        <f aca="false">'Low pensions'!N102</f>
        <v>5025380.47111879</v>
      </c>
      <c r="M102" s="8"/>
      <c r="N102" s="80" t="n">
        <f aca="false">'Low pensions'!L102</f>
        <v>1246315.29267035</v>
      </c>
      <c r="O102" s="6"/>
      <c r="P102" s="80" t="n">
        <f aca="false">'Low pensions'!X102</f>
        <v>32933582.1721008</v>
      </c>
      <c r="Q102" s="8"/>
      <c r="R102" s="80" t="n">
        <f aca="false">'Low SIPA income'!G97</f>
        <v>26036588.3545131</v>
      </c>
      <c r="S102" s="8"/>
      <c r="T102" s="80" t="n">
        <f aca="false">'Low SIPA income'!J97</f>
        <v>99553152.2088556</v>
      </c>
      <c r="U102" s="6"/>
      <c r="V102" s="80" t="n">
        <f aca="false">'Low SIPA income'!F97</f>
        <v>129037.144382061</v>
      </c>
      <c r="W102" s="8"/>
      <c r="X102" s="80" t="n">
        <f aca="false">'Low SIPA income'!M97</f>
        <v>324104.104246714</v>
      </c>
      <c r="Y102" s="6"/>
      <c r="Z102" s="6" t="n">
        <f aca="false">R102+V102-N102-L102-F102</f>
        <v>-7564883.22445773</v>
      </c>
      <c r="AA102" s="6"/>
      <c r="AB102" s="6" t="n">
        <f aca="false">T102-P102-D102</f>
        <v>-84450717.2071563</v>
      </c>
      <c r="AC102" s="50"/>
      <c r="AD102" s="6"/>
      <c r="AE102" s="6"/>
      <c r="AF102" s="6"/>
      <c r="AG102" s="6" t="n">
        <f aca="false">BF102/100*$AG$53</f>
        <v>6512847322.38313</v>
      </c>
      <c r="AH102" s="61" t="n">
        <f aca="false">(AG102-AG101)/AG101</f>
        <v>0.00712080546963111</v>
      </c>
      <c r="AI102" s="61"/>
      <c r="AJ102" s="61" t="n">
        <f aca="false">AB102/AG102</f>
        <v>-0.012966789028958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0.00355520269365275</v>
      </c>
      <c r="AV102" s="5"/>
      <c r="AW102" s="65" t="n">
        <f aca="false">workers_and_wage_low!C90</f>
        <v>13141983</v>
      </c>
      <c r="AX102" s="5"/>
      <c r="AY102" s="61" t="n">
        <f aca="false">(AW102-AW101)/AW101</f>
        <v>0.00103050976146925</v>
      </c>
      <c r="AZ102" s="66" t="n">
        <f aca="false">workers_and_wage_low!B90</f>
        <v>7230.16152203651</v>
      </c>
      <c r="BA102" s="61" t="n">
        <f aca="false">(AZ102-AZ101)/AZ101</f>
        <v>0.0060840260599179</v>
      </c>
      <c r="BB102" s="61"/>
      <c r="BC102" s="61"/>
      <c r="BD102" s="61"/>
      <c r="BE102" s="61"/>
      <c r="BF102" s="5" t="n">
        <f aca="false">BF101*(1+AY102)*(1+BA102)*(1-BE102)</f>
        <v>124.918748795821</v>
      </c>
      <c r="BG102" s="5"/>
      <c r="BH102" s="5"/>
      <c r="BI102" s="61" t="n">
        <f aca="false">T109/AG109</f>
        <v>0.0176221279059327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154014263.80379</v>
      </c>
      <c r="E103" s="9"/>
      <c r="F103" s="67" t="n">
        <f aca="false">'Low pensions'!I103</f>
        <v>27993915.5478347</v>
      </c>
      <c r="G103" s="81" t="n">
        <f aca="false">'Low pensions'!K103</f>
        <v>5020768.16021748</v>
      </c>
      <c r="H103" s="81" t="n">
        <f aca="false">'Low pensions'!V103</f>
        <v>27622785.0514186</v>
      </c>
      <c r="I103" s="81" t="n">
        <f aca="false">'Low pensions'!M103</f>
        <v>155281.489491262</v>
      </c>
      <c r="J103" s="81" t="n">
        <f aca="false">'Low pensions'!W103</f>
        <v>854312.939734599</v>
      </c>
      <c r="K103" s="9"/>
      <c r="L103" s="81" t="n">
        <f aca="false">'Low pensions'!N103</f>
        <v>4147733.77442505</v>
      </c>
      <c r="M103" s="67"/>
      <c r="N103" s="81" t="n">
        <f aca="false">'Low pensions'!L103</f>
        <v>1270691.37840873</v>
      </c>
      <c r="O103" s="9"/>
      <c r="P103" s="81" t="n">
        <f aca="false">'Low pensions'!X103</f>
        <v>28513579.3224246</v>
      </c>
      <c r="Q103" s="67"/>
      <c r="R103" s="81" t="n">
        <f aca="false">'Low SIPA income'!G98</f>
        <v>30168555.2238369</v>
      </c>
      <c r="S103" s="67"/>
      <c r="T103" s="81" t="n">
        <f aca="false">'Low SIPA income'!J98</f>
        <v>115352085.658308</v>
      </c>
      <c r="U103" s="9"/>
      <c r="V103" s="81" t="n">
        <f aca="false">'Low SIPA income'!F98</f>
        <v>132871.613808715</v>
      </c>
      <c r="W103" s="67"/>
      <c r="X103" s="81" t="n">
        <f aca="false">'Low SIPA income'!M98</f>
        <v>333735.185938259</v>
      </c>
      <c r="Y103" s="9"/>
      <c r="Z103" s="9" t="n">
        <f aca="false">R103+V103-N103-L103-F103</f>
        <v>-3110913.86302288</v>
      </c>
      <c r="AA103" s="9"/>
      <c r="AB103" s="9" t="n">
        <f aca="false">T103-P103-D103</f>
        <v>-67175757.4679067</v>
      </c>
      <c r="AC103" s="50"/>
      <c r="AD103" s="9"/>
      <c r="AE103" s="9"/>
      <c r="AF103" s="9"/>
      <c r="AG103" s="9" t="n">
        <f aca="false">BF103/100*$AG$53</f>
        <v>6573383808.4669</v>
      </c>
      <c r="AH103" s="40" t="n">
        <f aca="false">(AG103-AG102)/AG102</f>
        <v>0.00929493401076962</v>
      </c>
      <c r="AI103" s="40"/>
      <c r="AJ103" s="40" t="n">
        <f aca="false">AB103/AG103</f>
        <v>-0.0102193572481467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13254616</v>
      </c>
      <c r="AX103" s="7"/>
      <c r="AY103" s="40" t="n">
        <f aca="false">(AW103-AW102)/AW102</f>
        <v>0.00857047220347188</v>
      </c>
      <c r="AZ103" s="39" t="n">
        <f aca="false">workers_and_wage_low!B91</f>
        <v>7235.3549874687</v>
      </c>
      <c r="BA103" s="40" t="n">
        <f aca="false">(AZ103-AZ102)/AZ102</f>
        <v>0.000718305589211947</v>
      </c>
      <c r="BB103" s="40"/>
      <c r="BC103" s="40"/>
      <c r="BD103" s="40"/>
      <c r="BE103" s="40"/>
      <c r="BF103" s="7" t="n">
        <f aca="false">BF102*(1+AY103)*(1+BA103)*(1-BE103)</f>
        <v>126.079860322586</v>
      </c>
      <c r="BG103" s="7"/>
      <c r="BH103" s="7"/>
      <c r="BI103" s="40" t="n">
        <f aca="false">T110/AG110</f>
        <v>0.0153334823465724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151198086.100589</v>
      </c>
      <c r="E104" s="9"/>
      <c r="F104" s="67" t="n">
        <f aca="false">'Low pensions'!I104</f>
        <v>27482041.9145488</v>
      </c>
      <c r="G104" s="81" t="n">
        <f aca="false">'Low pensions'!K104</f>
        <v>5027067.02843538</v>
      </c>
      <c r="H104" s="81" t="n">
        <f aca="false">'Low pensions'!V104</f>
        <v>27657439.565887</v>
      </c>
      <c r="I104" s="81" t="n">
        <f aca="false">'Low pensions'!M104</f>
        <v>155476.299848517</v>
      </c>
      <c r="J104" s="81" t="n">
        <f aca="false">'Low pensions'!W104</f>
        <v>855384.728841868</v>
      </c>
      <c r="K104" s="9"/>
      <c r="L104" s="81" t="n">
        <f aca="false">'Low pensions'!N104</f>
        <v>3976984.65689749</v>
      </c>
      <c r="M104" s="67"/>
      <c r="N104" s="81" t="n">
        <f aca="false">'Low pensions'!L104</f>
        <v>1247678.26943874</v>
      </c>
      <c r="O104" s="9"/>
      <c r="P104" s="81" t="n">
        <f aca="false">'Low pensions'!X104</f>
        <v>27500950.004279</v>
      </c>
      <c r="Q104" s="67"/>
      <c r="R104" s="81" t="n">
        <f aca="false">'Low SIPA income'!G99</f>
        <v>26092811.0005792</v>
      </c>
      <c r="S104" s="67"/>
      <c r="T104" s="81" t="n">
        <f aca="false">'Low SIPA income'!J99</f>
        <v>99768124.3690018</v>
      </c>
      <c r="U104" s="9"/>
      <c r="V104" s="81" t="n">
        <f aca="false">'Low SIPA income'!F99</f>
        <v>135679.343104251</v>
      </c>
      <c r="W104" s="67"/>
      <c r="X104" s="81" t="n">
        <f aca="false">'Low SIPA income'!M99</f>
        <v>340787.392437828</v>
      </c>
      <c r="Y104" s="9"/>
      <c r="Z104" s="9" t="n">
        <f aca="false">R104+V104-N104-L104-F104</f>
        <v>-6478214.49720157</v>
      </c>
      <c r="AA104" s="9"/>
      <c r="AB104" s="9" t="n">
        <f aca="false">T104-P104-D104</f>
        <v>-78930911.7358664</v>
      </c>
      <c r="AC104" s="50"/>
      <c r="AD104" s="9"/>
      <c r="AE104" s="9"/>
      <c r="AF104" s="9"/>
      <c r="AG104" s="9" t="n">
        <f aca="false">BF104/100*$AG$53</f>
        <v>6572797307.81123</v>
      </c>
      <c r="AH104" s="40" t="n">
        <f aca="false">(AG104-AG103)/AG103</f>
        <v>-8.9223552551059E-005</v>
      </c>
      <c r="AI104" s="40"/>
      <c r="AJ104" s="40" t="n">
        <f aca="false">AB104/AG104</f>
        <v>-0.0120087244501003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13298831</v>
      </c>
      <c r="AX104" s="7"/>
      <c r="AY104" s="40" t="n">
        <f aca="false">(AW104-AW103)/AW103</f>
        <v>0.00333581900826097</v>
      </c>
      <c r="AZ104" s="39" t="n">
        <f aca="false">workers_and_wage_low!B92</f>
        <v>7210.65598011226</v>
      </c>
      <c r="BA104" s="40" t="n">
        <f aca="false">(AZ104-AZ103)/AZ103</f>
        <v>-0.00341365522482544</v>
      </c>
      <c r="BB104" s="40"/>
      <c r="BC104" s="40"/>
      <c r="BD104" s="40"/>
      <c r="BE104" s="40"/>
      <c r="BF104" s="7" t="n">
        <f aca="false">BF103*(1+AY104)*(1+BA104)*(1-BE104)</f>
        <v>126.068611029543</v>
      </c>
      <c r="BG104" s="7"/>
      <c r="BH104" s="7"/>
      <c r="BI104" s="40" t="n">
        <f aca="false">T111/AG111</f>
        <v>0.0177081530502698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154052505.775714</v>
      </c>
      <c r="E105" s="9"/>
      <c r="F105" s="67" t="n">
        <f aca="false">'Low pensions'!I105</f>
        <v>28000866.4789107</v>
      </c>
      <c r="G105" s="81" t="n">
        <f aca="false">'Low pensions'!K105</f>
        <v>5252096.54048809</v>
      </c>
      <c r="H105" s="81" t="n">
        <f aca="false">'Low pensions'!V105</f>
        <v>28895485.546761</v>
      </c>
      <c r="I105" s="81" t="n">
        <f aca="false">'Low pensions'!M105</f>
        <v>162435.975479013</v>
      </c>
      <c r="J105" s="81" t="n">
        <f aca="false">'Low pensions'!W105</f>
        <v>893674.810724569</v>
      </c>
      <c r="K105" s="9"/>
      <c r="L105" s="81" t="n">
        <f aca="false">'Low pensions'!N105</f>
        <v>4074101.21629217</v>
      </c>
      <c r="M105" s="67"/>
      <c r="N105" s="81" t="n">
        <f aca="false">'Low pensions'!L105</f>
        <v>1271573.39788841</v>
      </c>
      <c r="O105" s="9"/>
      <c r="P105" s="81" t="n">
        <f aca="false">'Low pensions'!X105</f>
        <v>28136352.239178</v>
      </c>
      <c r="Q105" s="67"/>
      <c r="R105" s="81" t="n">
        <f aca="false">'Low SIPA income'!G100</f>
        <v>30069940.7451829</v>
      </c>
      <c r="S105" s="67"/>
      <c r="T105" s="81" t="n">
        <f aca="false">'Low SIPA income'!J100</f>
        <v>114975024.65209</v>
      </c>
      <c r="U105" s="9"/>
      <c r="V105" s="81" t="n">
        <f aca="false">'Low SIPA income'!F100</f>
        <v>132818.524563835</v>
      </c>
      <c r="W105" s="67"/>
      <c r="X105" s="81" t="n">
        <f aca="false">'Low SIPA income'!M100</f>
        <v>333601.841061173</v>
      </c>
      <c r="Y105" s="9"/>
      <c r="Z105" s="9" t="n">
        <f aca="false">R105+V105-N105-L105-F105</f>
        <v>-3143781.82334451</v>
      </c>
      <c r="AA105" s="9"/>
      <c r="AB105" s="9" t="n">
        <f aca="false">T105-P105-D105</f>
        <v>-67213833.3628018</v>
      </c>
      <c r="AC105" s="50"/>
      <c r="AD105" s="9"/>
      <c r="AE105" s="9"/>
      <c r="AF105" s="9"/>
      <c r="AG105" s="9" t="n">
        <f aca="false">BF105/100*$AG$53</f>
        <v>6558956934.64898</v>
      </c>
      <c r="AH105" s="40" t="n">
        <f aca="false">(AG105-AG104)/AG104</f>
        <v>-0.00210570515323869</v>
      </c>
      <c r="AI105" s="40" t="n">
        <f aca="false">(AG105-AG101)/AG101</f>
        <v>0.014251012512175</v>
      </c>
      <c r="AJ105" s="40" t="n">
        <f aca="false">AB105/AG105</f>
        <v>-0.0102476405978108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13295313</v>
      </c>
      <c r="AX105" s="7"/>
      <c r="AY105" s="40" t="n">
        <f aca="false">(AW105-AW104)/AW104</f>
        <v>-0.000264534529388335</v>
      </c>
      <c r="AZ105" s="39" t="n">
        <f aca="false">workers_and_wage_low!B93</f>
        <v>7197.3764192406</v>
      </c>
      <c r="BA105" s="40" t="n">
        <f aca="false">(AZ105-AZ104)/AZ104</f>
        <v>-0.00184165780593153</v>
      </c>
      <c r="BB105" s="40"/>
      <c r="BC105" s="40"/>
      <c r="BD105" s="40"/>
      <c r="BE105" s="40"/>
      <c r="BF105" s="7" t="n">
        <f aca="false">BF104*(1+AY105)*(1+BA105)*(1-BE105)</f>
        <v>125.803147705637</v>
      </c>
      <c r="BG105" s="7"/>
      <c r="BH105" s="7"/>
      <c r="BI105" s="40" t="n">
        <f aca="false">T112/AG112</f>
        <v>0.015432198607447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151776317.882962</v>
      </c>
      <c r="E106" s="6"/>
      <c r="F106" s="8" t="n">
        <f aca="false">'Low pensions'!I106</f>
        <v>27587142.3856548</v>
      </c>
      <c r="G106" s="80" t="n">
        <f aca="false">'Low pensions'!K106</f>
        <v>5241983.36342828</v>
      </c>
      <c r="H106" s="80" t="n">
        <f aca="false">'Low pensions'!V106</f>
        <v>28839845.8304476</v>
      </c>
      <c r="I106" s="80" t="n">
        <f aca="false">'Low pensions'!M106</f>
        <v>162123.19680706</v>
      </c>
      <c r="J106" s="80" t="n">
        <f aca="false">'Low pensions'!W106</f>
        <v>891953.994756112</v>
      </c>
      <c r="K106" s="6"/>
      <c r="L106" s="80" t="n">
        <f aca="false">'Low pensions'!N106</f>
        <v>4848592.52132841</v>
      </c>
      <c r="M106" s="8"/>
      <c r="N106" s="80" t="n">
        <f aca="false">'Low pensions'!L106</f>
        <v>1253380.10435</v>
      </c>
      <c r="O106" s="6"/>
      <c r="P106" s="80" t="n">
        <f aca="false">'Low pensions'!X106</f>
        <v>32055097.1696289</v>
      </c>
      <c r="Q106" s="8"/>
      <c r="R106" s="80" t="n">
        <f aca="false">'Low SIPA income'!G101</f>
        <v>26247153.0673059</v>
      </c>
      <c r="S106" s="8"/>
      <c r="T106" s="80" t="n">
        <f aca="false">'Low SIPA income'!J101</f>
        <v>100358264.638221</v>
      </c>
      <c r="U106" s="6"/>
      <c r="V106" s="80" t="n">
        <f aca="false">'Low SIPA income'!F101</f>
        <v>127974.612238108</v>
      </c>
      <c r="W106" s="8"/>
      <c r="X106" s="80" t="n">
        <f aca="false">'Low SIPA income'!M101</f>
        <v>321435.329837623</v>
      </c>
      <c r="Y106" s="6"/>
      <c r="Z106" s="6" t="n">
        <f aca="false">R106+V106-N106-L106-F106</f>
        <v>-7313987.33178918</v>
      </c>
      <c r="AA106" s="6"/>
      <c r="AB106" s="6" t="n">
        <f aca="false">T106-P106-D106</f>
        <v>-83473150.4143705</v>
      </c>
      <c r="AC106" s="50"/>
      <c r="AD106" s="6"/>
      <c r="AE106" s="6"/>
      <c r="AF106" s="6"/>
      <c r="AG106" s="6" t="n">
        <f aca="false">BF106/100*$AG$53</f>
        <v>6558283675.44641</v>
      </c>
      <c r="AH106" s="61" t="n">
        <f aca="false">(AG106-AG105)/AG105</f>
        <v>-0.000102647297318035</v>
      </c>
      <c r="AI106" s="61"/>
      <c r="AJ106" s="61" t="n">
        <f aca="false">AB106/AG106</f>
        <v>-0.0127278956729008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0.00403122940810347</v>
      </c>
      <c r="AV106" s="5"/>
      <c r="AW106" s="65" t="n">
        <f aca="false">workers_and_wage_low!C94</f>
        <v>13274149</v>
      </c>
      <c r="AX106" s="5"/>
      <c r="AY106" s="61" t="n">
        <f aca="false">(AW106-AW105)/AW105</f>
        <v>-0.00159183916918692</v>
      </c>
      <c r="AZ106" s="66" t="n">
        <f aca="false">workers_and_wage_low!B94</f>
        <v>7208.11178267492</v>
      </c>
      <c r="BA106" s="61" t="n">
        <f aca="false">(AZ106-AZ105)/AZ105</f>
        <v>0.00149156620537796</v>
      </c>
      <c r="BB106" s="61"/>
      <c r="BC106" s="61"/>
      <c r="BD106" s="61"/>
      <c r="BE106" s="61"/>
      <c r="BF106" s="5" t="n">
        <f aca="false">BF105*(1+AY106)*(1+BA106)*(1-BE106)</f>
        <v>125.79023435253</v>
      </c>
      <c r="BG106" s="5"/>
      <c r="BH106" s="5"/>
      <c r="BI106" s="61" t="n">
        <f aca="false">T113/AG113</f>
        <v>0.0177203018754087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153857589.281719</v>
      </c>
      <c r="E107" s="9"/>
      <c r="F107" s="67" t="n">
        <f aca="false">'Low pensions'!I107</f>
        <v>27965438.0988567</v>
      </c>
      <c r="G107" s="81" t="n">
        <f aca="false">'Low pensions'!K107</f>
        <v>5427353.83948448</v>
      </c>
      <c r="H107" s="81" t="n">
        <f aca="false">'Low pensions'!V107</f>
        <v>29859699.4965762</v>
      </c>
      <c r="I107" s="81" t="n">
        <f aca="false">'Low pensions'!M107</f>
        <v>167856.304313952</v>
      </c>
      <c r="J107" s="81" t="n">
        <f aca="false">'Low pensions'!W107</f>
        <v>923495.860718846</v>
      </c>
      <c r="K107" s="9"/>
      <c r="L107" s="81" t="n">
        <f aca="false">'Low pensions'!N107</f>
        <v>4125682.48642531</v>
      </c>
      <c r="M107" s="67"/>
      <c r="N107" s="81" t="n">
        <f aca="false">'Low pensions'!L107</f>
        <v>1270706.34385775</v>
      </c>
      <c r="O107" s="9"/>
      <c r="P107" s="81" t="n">
        <f aca="false">'Low pensions'!X107</f>
        <v>28399237.4196515</v>
      </c>
      <c r="Q107" s="67"/>
      <c r="R107" s="81" t="n">
        <f aca="false">'Low SIPA income'!G102</f>
        <v>30268995.3218491</v>
      </c>
      <c r="S107" s="67"/>
      <c r="T107" s="81" t="n">
        <f aca="false">'Low SIPA income'!J102</f>
        <v>115736127.078372</v>
      </c>
      <c r="U107" s="9"/>
      <c r="V107" s="81" t="n">
        <f aca="false">'Low SIPA income'!F102</f>
        <v>128047.675706236</v>
      </c>
      <c r="W107" s="67"/>
      <c r="X107" s="81" t="n">
        <f aca="false">'Low SIPA income'!M102</f>
        <v>321618.844204778</v>
      </c>
      <c r="Y107" s="9"/>
      <c r="Z107" s="9" t="n">
        <f aca="false">R107+V107-N107-L107-F107</f>
        <v>-2964783.93158437</v>
      </c>
      <c r="AA107" s="9"/>
      <c r="AB107" s="9" t="n">
        <f aca="false">T107-P107-D107</f>
        <v>-66520699.6229984</v>
      </c>
      <c r="AC107" s="50"/>
      <c r="AD107" s="9"/>
      <c r="AE107" s="9"/>
      <c r="AF107" s="9"/>
      <c r="AG107" s="9" t="n">
        <f aca="false">BF107/100*$AG$53</f>
        <v>6594273775.51841</v>
      </c>
      <c r="AH107" s="40" t="n">
        <f aca="false">(AG107-AG106)/AG106</f>
        <v>0.00548773152444431</v>
      </c>
      <c r="AI107" s="40"/>
      <c r="AJ107" s="40" t="n">
        <f aca="false">AB107/AG107</f>
        <v>-0.0100876460225173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13303779</v>
      </c>
      <c r="AX107" s="7"/>
      <c r="AY107" s="40" t="n">
        <f aca="false">(AW107-AW106)/AW106</f>
        <v>0.00223215815944209</v>
      </c>
      <c r="AZ107" s="39" t="n">
        <f aca="false">workers_and_wage_low!B95</f>
        <v>7231.52605504744</v>
      </c>
      <c r="BA107" s="40" t="n">
        <f aca="false">(AZ107-AZ106)/AZ106</f>
        <v>0.00324832259521697</v>
      </c>
      <c r="BB107" s="40"/>
      <c r="BC107" s="40"/>
      <c r="BD107" s="40"/>
      <c r="BE107" s="40"/>
      <c r="BF107" s="7" t="n">
        <f aca="false">BF106*(1+AY107)*(1+BA107)*(1-BE107)</f>
        <v>126.480537387054</v>
      </c>
      <c r="BG107" s="7"/>
      <c r="BH107" s="7"/>
      <c r="BI107" s="40" t="n">
        <f aca="false">T114/AG114</f>
        <v>0.01538857385702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151145855.499615</v>
      </c>
      <c r="E108" s="9"/>
      <c r="F108" s="67" t="n">
        <f aca="false">'Low pensions'!I108</f>
        <v>27472548.3845563</v>
      </c>
      <c r="G108" s="81" t="n">
        <f aca="false">'Low pensions'!K108</f>
        <v>5436403.21460794</v>
      </c>
      <c r="H108" s="81" t="n">
        <f aca="false">'Low pensions'!V108</f>
        <v>29909486.4885081</v>
      </c>
      <c r="I108" s="81" t="n">
        <f aca="false">'Low pensions'!M108</f>
        <v>168136.18189509</v>
      </c>
      <c r="J108" s="81" t="n">
        <f aca="false">'Low pensions'!W108</f>
        <v>925035.664593032</v>
      </c>
      <c r="K108" s="9"/>
      <c r="L108" s="81" t="n">
        <f aca="false">'Low pensions'!N108</f>
        <v>3974187.43256011</v>
      </c>
      <c r="M108" s="67"/>
      <c r="N108" s="81" t="n">
        <f aca="false">'Low pensions'!L108</f>
        <v>1248864.67489719</v>
      </c>
      <c r="O108" s="9"/>
      <c r="P108" s="81" t="n">
        <f aca="false">'Low pensions'!X108</f>
        <v>27492962.446681</v>
      </c>
      <c r="Q108" s="67"/>
      <c r="R108" s="81" t="n">
        <f aca="false">'Low SIPA income'!G103</f>
        <v>26556070.4208542</v>
      </c>
      <c r="S108" s="67"/>
      <c r="T108" s="81" t="n">
        <f aca="false">'Low SIPA income'!J103</f>
        <v>101539436.913905</v>
      </c>
      <c r="U108" s="9"/>
      <c r="V108" s="81" t="n">
        <f aca="false">'Low SIPA income'!F103</f>
        <v>126488.578598316</v>
      </c>
      <c r="W108" s="67"/>
      <c r="X108" s="81" t="n">
        <f aca="false">'Low SIPA income'!M103</f>
        <v>317702.841769852</v>
      </c>
      <c r="Y108" s="9"/>
      <c r="Z108" s="9" t="n">
        <f aca="false">R108+V108-N108-L108-F108</f>
        <v>-6013041.49256107</v>
      </c>
      <c r="AA108" s="9"/>
      <c r="AB108" s="9" t="n">
        <f aca="false">T108-P108-D108</f>
        <v>-77099381.032391</v>
      </c>
      <c r="AC108" s="50"/>
      <c r="AD108" s="9"/>
      <c r="AE108" s="9"/>
      <c r="AF108" s="9"/>
      <c r="AG108" s="9" t="n">
        <f aca="false">BF108/100*$AG$53</f>
        <v>6619205485.10131</v>
      </c>
      <c r="AH108" s="40" t="n">
        <f aca="false">(AG108-AG107)/AG107</f>
        <v>0.00378081202443642</v>
      </c>
      <c r="AI108" s="40"/>
      <c r="AJ108" s="40" t="n">
        <f aca="false">AB108/AG108</f>
        <v>-0.0116478301218973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13267264</v>
      </c>
      <c r="AX108" s="7"/>
      <c r="AY108" s="40" t="n">
        <f aca="false">(AW108-AW107)/AW107</f>
        <v>-0.0027447088530259</v>
      </c>
      <c r="AZ108" s="39" t="n">
        <f aca="false">workers_and_wage_low!B96</f>
        <v>7278.84540714017</v>
      </c>
      <c r="BA108" s="40" t="n">
        <f aca="false">(AZ108-AZ107)/AZ107</f>
        <v>0.00654348082721856</v>
      </c>
      <c r="BB108" s="40"/>
      <c r="BC108" s="40"/>
      <c r="BD108" s="40"/>
      <c r="BE108" s="40"/>
      <c r="BF108" s="7" t="n">
        <f aca="false">BF107*(1+AY108)*(1+BA108)*(1-BE108)</f>
        <v>126.958736523664</v>
      </c>
      <c r="BG108" s="7"/>
      <c r="BH108" s="7"/>
      <c r="BI108" s="40" t="n">
        <f aca="false">T115/AG115</f>
        <v>0.0177364971146567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153701209.994379</v>
      </c>
      <c r="E109" s="9"/>
      <c r="F109" s="67" t="n">
        <f aca="false">'Low pensions'!I109</f>
        <v>27937014.3122858</v>
      </c>
      <c r="G109" s="81" t="n">
        <f aca="false">'Low pensions'!K109</f>
        <v>5577241.10427986</v>
      </c>
      <c r="H109" s="81" t="n">
        <f aca="false">'Low pensions'!V109</f>
        <v>30684335.0035876</v>
      </c>
      <c r="I109" s="81" t="n">
        <f aca="false">'Low pensions'!M109</f>
        <v>172491.992915873</v>
      </c>
      <c r="J109" s="81" t="n">
        <f aca="false">'Low pensions'!W109</f>
        <v>949000.051657357</v>
      </c>
      <c r="K109" s="9"/>
      <c r="L109" s="81" t="n">
        <f aca="false">'Low pensions'!N109</f>
        <v>4058191.86650048</v>
      </c>
      <c r="M109" s="67"/>
      <c r="N109" s="81" t="n">
        <f aca="false">'Low pensions'!L109</f>
        <v>1269736.7448728</v>
      </c>
      <c r="O109" s="9"/>
      <c r="P109" s="81" t="n">
        <f aca="false">'Low pensions'!X109</f>
        <v>28043693.8244875</v>
      </c>
      <c r="Q109" s="67"/>
      <c r="R109" s="81" t="n">
        <f aca="false">'Low SIPA income'!G104</f>
        <v>30718858.2995524</v>
      </c>
      <c r="S109" s="67"/>
      <c r="T109" s="81" t="n">
        <f aca="false">'Low SIPA income'!J104</f>
        <v>117456217.16401</v>
      </c>
      <c r="U109" s="9"/>
      <c r="V109" s="81" t="n">
        <f aca="false">'Low SIPA income'!F104</f>
        <v>130087.020496017</v>
      </c>
      <c r="W109" s="67"/>
      <c r="X109" s="81" t="n">
        <f aca="false">'Low SIPA income'!M104</f>
        <v>326741.090357289</v>
      </c>
      <c r="Y109" s="9"/>
      <c r="Z109" s="9" t="n">
        <f aca="false">R109+V109-N109-L109-F109</f>
        <v>-2415997.60361063</v>
      </c>
      <c r="AA109" s="9"/>
      <c r="AB109" s="9" t="n">
        <f aca="false">T109-P109-D109</f>
        <v>-64288686.6548566</v>
      </c>
      <c r="AC109" s="50"/>
      <c r="AD109" s="9"/>
      <c r="AE109" s="9"/>
      <c r="AF109" s="9"/>
      <c r="AG109" s="9" t="n">
        <f aca="false">BF109/100*$AG$53</f>
        <v>6665268677.59638</v>
      </c>
      <c r="AH109" s="40" t="n">
        <f aca="false">(AG109-AG108)/AG108</f>
        <v>0.0069590213808512</v>
      </c>
      <c r="AI109" s="40" t="n">
        <f aca="false">(AG109-AG105)/AG105</f>
        <v>0.0162086356118287</v>
      </c>
      <c r="AJ109" s="40" t="n">
        <f aca="false">AB109/AG109</f>
        <v>-0.00964532560719522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13337730</v>
      </c>
      <c r="AX109" s="7"/>
      <c r="AY109" s="40" t="n">
        <f aca="false">(AW109-AW108)/AW108</f>
        <v>0.00531126839716162</v>
      </c>
      <c r="AZ109" s="39" t="n">
        <f aca="false">workers_and_wage_low!B97</f>
        <v>7290.77578096016</v>
      </c>
      <c r="BA109" s="40" t="n">
        <f aca="false">(AZ109-AZ108)/AZ108</f>
        <v>0.00163904756217096</v>
      </c>
      <c r="BB109" s="40"/>
      <c r="BC109" s="40"/>
      <c r="BD109" s="40"/>
      <c r="BE109" s="40"/>
      <c r="BF109" s="7" t="n">
        <f aca="false">BF108*(1+AY109)*(1+BA109)*(1-BE109)</f>
        <v>127.842245085618</v>
      </c>
      <c r="BG109" s="7"/>
      <c r="BH109" s="7"/>
      <c r="BI109" s="40" t="n">
        <f aca="false">T116/AG116</f>
        <v>0.0154334790636847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151115128.849575</v>
      </c>
      <c r="E110" s="6"/>
      <c r="F110" s="8" t="n">
        <f aca="false">'Low pensions'!I110</f>
        <v>27466963.4521934</v>
      </c>
      <c r="G110" s="80" t="n">
        <f aca="false">'Low pensions'!K110</f>
        <v>5565332.82523589</v>
      </c>
      <c r="H110" s="80" t="n">
        <f aca="false">'Low pensions'!V110</f>
        <v>30618819.1657981</v>
      </c>
      <c r="I110" s="80" t="n">
        <f aca="false">'Low pensions'!M110</f>
        <v>172123.695625853</v>
      </c>
      <c r="J110" s="80" t="n">
        <f aca="false">'Low pensions'!W110</f>
        <v>946973.788632932</v>
      </c>
      <c r="K110" s="6"/>
      <c r="L110" s="80" t="n">
        <f aca="false">'Low pensions'!N110</f>
        <v>4759428.90811174</v>
      </c>
      <c r="M110" s="8"/>
      <c r="N110" s="80" t="n">
        <f aca="false">'Low pensions'!L110</f>
        <v>1248415.26123681</v>
      </c>
      <c r="O110" s="6"/>
      <c r="P110" s="80" t="n">
        <f aca="false">'Low pensions'!X110</f>
        <v>31565111.6548384</v>
      </c>
      <c r="Q110" s="8"/>
      <c r="R110" s="80" t="n">
        <f aca="false">'Low SIPA income'!G105</f>
        <v>26764991.3942543</v>
      </c>
      <c r="S110" s="8"/>
      <c r="T110" s="80" t="n">
        <f aca="false">'Low SIPA income'!J105</f>
        <v>102338264.363236</v>
      </c>
      <c r="U110" s="6"/>
      <c r="V110" s="80" t="n">
        <f aca="false">'Low SIPA income'!F105</f>
        <v>134317.731887147</v>
      </c>
      <c r="W110" s="8"/>
      <c r="X110" s="80" t="n">
        <f aca="false">'Low SIPA income'!M105</f>
        <v>337367.417623867</v>
      </c>
      <c r="Y110" s="6"/>
      <c r="Z110" s="6" t="n">
        <f aca="false">R110+V110-N110-L110-F110</f>
        <v>-6575498.49540046</v>
      </c>
      <c r="AA110" s="6"/>
      <c r="AB110" s="6" t="n">
        <f aca="false">T110-P110-D110</f>
        <v>-80341976.1411778</v>
      </c>
      <c r="AC110" s="50"/>
      <c r="AD110" s="6"/>
      <c r="AE110" s="6"/>
      <c r="AF110" s="6"/>
      <c r="AG110" s="6" t="n">
        <f aca="false">BF110/100*$AG$53</f>
        <v>6674169771.10306</v>
      </c>
      <c r="AH110" s="61" t="n">
        <f aca="false">(AG110-AG109)/AG109</f>
        <v>0.00133544406643312</v>
      </c>
      <c r="AI110" s="61"/>
      <c r="AJ110" s="61" t="n">
        <f aca="false">AB110/AG110</f>
        <v>-0.0120377483487207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0.00216376159664414</v>
      </c>
      <c r="AV110" s="5"/>
      <c r="AW110" s="65" t="n">
        <f aca="false">workers_and_wage_low!C98</f>
        <v>13312900</v>
      </c>
      <c r="AX110" s="5"/>
      <c r="AY110" s="61" t="n">
        <f aca="false">(AW110-AW109)/AW109</f>
        <v>-0.00186163612548762</v>
      </c>
      <c r="AZ110" s="66" t="n">
        <f aca="false">workers_and_wage_low!B98</f>
        <v>7314.12844996545</v>
      </c>
      <c r="BA110" s="61" t="n">
        <f aca="false">(AZ110-AZ109)/AZ109</f>
        <v>0.00320304309265382</v>
      </c>
      <c r="BB110" s="61"/>
      <c r="BC110" s="61"/>
      <c r="BD110" s="61"/>
      <c r="BE110" s="61"/>
      <c r="BF110" s="5" t="n">
        <f aca="false">BF109*(1+AY110)*(1+BA110)*(1-BE110)</f>
        <v>128.012971253257</v>
      </c>
      <c r="BG110" s="5"/>
      <c r="BH110" s="5"/>
      <c r="BI110" s="61" t="n">
        <f aca="false">T117/AG117</f>
        <v>0.017698026553135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153974080.294618</v>
      </c>
      <c r="E111" s="9"/>
      <c r="F111" s="67" t="n">
        <f aca="false">'Low pensions'!I111</f>
        <v>27986611.7193814</v>
      </c>
      <c r="G111" s="81" t="n">
        <f aca="false">'Low pensions'!K111</f>
        <v>5799865.97406543</v>
      </c>
      <c r="H111" s="81" t="n">
        <f aca="false">'Low pensions'!V111</f>
        <v>31909151.3521921</v>
      </c>
      <c r="I111" s="81" t="n">
        <f aca="false">'Low pensions'!M111</f>
        <v>179377.298166974</v>
      </c>
      <c r="J111" s="81" t="n">
        <f aca="false">'Low pensions'!W111</f>
        <v>986880.969655432</v>
      </c>
      <c r="K111" s="9"/>
      <c r="L111" s="81" t="n">
        <f aca="false">'Low pensions'!N111</f>
        <v>3966187.3793658</v>
      </c>
      <c r="M111" s="67"/>
      <c r="N111" s="81" t="n">
        <f aca="false">'Low pensions'!L111</f>
        <v>1272269.23277028</v>
      </c>
      <c r="O111" s="9"/>
      <c r="P111" s="81" t="n">
        <f aca="false">'Low pensions'!X111</f>
        <v>27580215.1045819</v>
      </c>
      <c r="Q111" s="67"/>
      <c r="R111" s="81" t="n">
        <f aca="false">'Low SIPA income'!G106</f>
        <v>30838763.1681326</v>
      </c>
      <c r="S111" s="67"/>
      <c r="T111" s="81" t="n">
        <f aca="false">'Low SIPA income'!J106</f>
        <v>117914683.821385</v>
      </c>
      <c r="U111" s="9"/>
      <c r="V111" s="81" t="n">
        <f aca="false">'Low SIPA income'!F106</f>
        <v>132757.061307422</v>
      </c>
      <c r="W111" s="67"/>
      <c r="X111" s="81" t="n">
        <f aca="false">'Low SIPA income'!M106</f>
        <v>333447.463081412</v>
      </c>
      <c r="Y111" s="9"/>
      <c r="Z111" s="9" t="n">
        <f aca="false">R111+V111-N111-L111-F111</f>
        <v>-2253548.10207741</v>
      </c>
      <c r="AA111" s="9"/>
      <c r="AB111" s="9" t="n">
        <f aca="false">T111-P111-D111</f>
        <v>-63639611.5778148</v>
      </c>
      <c r="AC111" s="50"/>
      <c r="AD111" s="9"/>
      <c r="AE111" s="9"/>
      <c r="AF111" s="9"/>
      <c r="AG111" s="9" t="n">
        <f aca="false">BF111/100*$AG$53</f>
        <v>6658779347.94497</v>
      </c>
      <c r="AH111" s="40" t="n">
        <f aca="false">(AG111-AG110)/AG110</f>
        <v>-0.00230596818569395</v>
      </c>
      <c r="AI111" s="40"/>
      <c r="AJ111" s="40" t="n">
        <f aca="false">AB111/AG111</f>
        <v>-0.00955724889689508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13251636</v>
      </c>
      <c r="AX111" s="7"/>
      <c r="AY111" s="40" t="n">
        <f aca="false">(AW111-AW110)/AW110</f>
        <v>-0.00460185233870907</v>
      </c>
      <c r="AZ111" s="39" t="n">
        <f aca="false">workers_and_wage_low!B99</f>
        <v>7330.99847493069</v>
      </c>
      <c r="BA111" s="40" t="n">
        <f aca="false">(AZ111-AZ110)/AZ110</f>
        <v>0.00230649831769235</v>
      </c>
      <c r="BB111" s="40"/>
      <c r="BC111" s="40"/>
      <c r="BD111" s="40"/>
      <c r="BE111" s="40"/>
      <c r="BF111" s="7" t="n">
        <f aca="false">BF110*(1+AY111)*(1+BA111)*(1-BE111)</f>
        <v>127.717777414191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150565480.879378</v>
      </c>
      <c r="E112" s="9"/>
      <c r="F112" s="67" t="n">
        <f aca="false">'Low pensions'!I112</f>
        <v>27367058.4273034</v>
      </c>
      <c r="G112" s="81" t="n">
        <f aca="false">'Low pensions'!K112</f>
        <v>5762830.19990246</v>
      </c>
      <c r="H112" s="81" t="n">
        <f aca="false">'Low pensions'!V112</f>
        <v>31705391.4500674</v>
      </c>
      <c r="I112" s="81" t="n">
        <f aca="false">'Low pensions'!M112</f>
        <v>178231.861852652</v>
      </c>
      <c r="J112" s="81" t="n">
        <f aca="false">'Low pensions'!W112</f>
        <v>980579.117012387</v>
      </c>
      <c r="K112" s="9"/>
      <c r="L112" s="81" t="n">
        <f aca="false">'Low pensions'!N112</f>
        <v>3839936.89760815</v>
      </c>
      <c r="M112" s="67"/>
      <c r="N112" s="81" t="n">
        <f aca="false">'Low pensions'!L112</f>
        <v>1244425.46127773</v>
      </c>
      <c r="O112" s="9"/>
      <c r="P112" s="81" t="n">
        <f aca="false">'Low pensions'!X112</f>
        <v>26771912.5390606</v>
      </c>
      <c r="Q112" s="67"/>
      <c r="R112" s="81" t="n">
        <f aca="false">'Low SIPA income'!G107</f>
        <v>27087976.7447046</v>
      </c>
      <c r="S112" s="67"/>
      <c r="T112" s="81" t="n">
        <f aca="false">'Low SIPA income'!J107</f>
        <v>103573226.844372</v>
      </c>
      <c r="U112" s="9"/>
      <c r="V112" s="81" t="n">
        <f aca="false">'Low SIPA income'!F107</f>
        <v>128414.713403097</v>
      </c>
      <c r="W112" s="67"/>
      <c r="X112" s="81" t="n">
        <f aca="false">'Low SIPA income'!M107</f>
        <v>322540.737079388</v>
      </c>
      <c r="Y112" s="9"/>
      <c r="Z112" s="9" t="n">
        <f aca="false">R112+V112-N112-L112-F112</f>
        <v>-5235029.32808156</v>
      </c>
      <c r="AA112" s="9"/>
      <c r="AB112" s="9" t="n">
        <f aca="false">T112-P112-D112</f>
        <v>-73764166.574067</v>
      </c>
      <c r="AC112" s="50"/>
      <c r="AD112" s="9"/>
      <c r="AE112" s="9"/>
      <c r="AF112" s="9"/>
      <c r="AG112" s="9" t="n">
        <f aca="false">BF112/100*$AG$53</f>
        <v>6711501677.69301</v>
      </c>
      <c r="AH112" s="40" t="n">
        <f aca="false">(AG112-AG111)/AG111</f>
        <v>0.00791771689571029</v>
      </c>
      <c r="AI112" s="40"/>
      <c r="AJ112" s="40" t="n">
        <f aca="false">AB112/AG112</f>
        <v>-0.0109907096975386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13323779</v>
      </c>
      <c r="AX112" s="7"/>
      <c r="AY112" s="40" t="n">
        <f aca="false">(AW112-AW111)/AW111</f>
        <v>0.00544408252686687</v>
      </c>
      <c r="AZ112" s="39" t="n">
        <f aca="false">workers_and_wage_low!B100</f>
        <v>7349.03449513377</v>
      </c>
      <c r="BA112" s="40" t="n">
        <f aca="false">(AZ112-AZ111)/AZ111</f>
        <v>0.00246024061589476</v>
      </c>
      <c r="BB112" s="40"/>
      <c r="BC112" s="40"/>
      <c r="BD112" s="40"/>
      <c r="BE112" s="40"/>
      <c r="BF112" s="7" t="n">
        <f aca="false">BF111*(1+AY112)*(1+BA112)*(1-BE112)</f>
        <v>128.729010618306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153679470.047566</v>
      </c>
      <c r="E113" s="9"/>
      <c r="F113" s="67" t="n">
        <f aca="false">'Low pensions'!I113</f>
        <v>27933062.8196119</v>
      </c>
      <c r="G113" s="81" t="n">
        <f aca="false">'Low pensions'!K113</f>
        <v>5969677.90973161</v>
      </c>
      <c r="H113" s="81" t="n">
        <f aca="false">'Low pensions'!V113</f>
        <v>32843406.5196063</v>
      </c>
      <c r="I113" s="81" t="n">
        <f aca="false">'Low pensions'!M113</f>
        <v>184629.21370304</v>
      </c>
      <c r="J113" s="81" t="n">
        <f aca="false">'Low pensions'!W113</f>
        <v>1015775.45936927</v>
      </c>
      <c r="K113" s="9"/>
      <c r="L113" s="81" t="n">
        <f aca="false">'Low pensions'!N113</f>
        <v>3924041.36347969</v>
      </c>
      <c r="M113" s="67"/>
      <c r="N113" s="81" t="n">
        <f aca="false">'Low pensions'!L113</f>
        <v>1269268.487686</v>
      </c>
      <c r="O113" s="9"/>
      <c r="P113" s="81" t="n">
        <f aca="false">'Low pensions'!X113</f>
        <v>27345010.0137043</v>
      </c>
      <c r="Q113" s="67"/>
      <c r="R113" s="81" t="n">
        <f aca="false">'Low SIPA income'!G108</f>
        <v>31157381.9934961</v>
      </c>
      <c r="S113" s="67"/>
      <c r="T113" s="81" t="n">
        <f aca="false">'Low SIPA income'!J108</f>
        <v>119132950.515397</v>
      </c>
      <c r="U113" s="9"/>
      <c r="V113" s="81" t="n">
        <f aca="false">'Low SIPA income'!F108</f>
        <v>128836.070072741</v>
      </c>
      <c r="W113" s="67"/>
      <c r="X113" s="81" t="n">
        <f aca="false">'Low SIPA income'!M108</f>
        <v>323599.063553036</v>
      </c>
      <c r="Y113" s="9"/>
      <c r="Z113" s="9" t="n">
        <f aca="false">R113+V113-N113-L113-F113</f>
        <v>-1840154.60720874</v>
      </c>
      <c r="AA113" s="9"/>
      <c r="AB113" s="9" t="n">
        <f aca="false">T113-P113-D113</f>
        <v>-61891529.5458728</v>
      </c>
      <c r="AC113" s="50"/>
      <c r="AD113" s="9"/>
      <c r="AE113" s="9"/>
      <c r="AF113" s="9"/>
      <c r="AG113" s="9" t="n">
        <f aca="false">BF113/100*$AG$53</f>
        <v>6722963940.06263</v>
      </c>
      <c r="AH113" s="40" t="n">
        <f aca="false">(AG113-AG112)/AG112</f>
        <v>0.00170785361012712</v>
      </c>
      <c r="AI113" s="40" t="n">
        <f aca="false">(AG113-AG109)/AG109</f>
        <v>0.00865610454086804</v>
      </c>
      <c r="AJ113" s="40" t="n">
        <f aca="false">AB113/AG113</f>
        <v>-0.00920598862312152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13335969</v>
      </c>
      <c r="AX113" s="7"/>
      <c r="AY113" s="40" t="n">
        <f aca="false">(AW113-AW112)/AW112</f>
        <v>0.00091490559847923</v>
      </c>
      <c r="AZ113" s="39" t="n">
        <f aca="false">workers_and_wage_low!B101</f>
        <v>7354.85657077462</v>
      </c>
      <c r="BA113" s="40" t="n">
        <f aca="false">(AZ113-AZ112)/AZ112</f>
        <v>0.000792223202204771</v>
      </c>
      <c r="BB113" s="40"/>
      <c r="BC113" s="40"/>
      <c r="BD113" s="40"/>
      <c r="BE113" s="40"/>
      <c r="BF113" s="7" t="n">
        <f aca="false">BF112*(1+AY113)*(1+BA113)*(1-BE113)</f>
        <v>128.948860923819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150669716.492801</v>
      </c>
      <c r="E114" s="6"/>
      <c r="F114" s="8" t="n">
        <f aca="false">'Low pensions'!I114</f>
        <v>27386004.4839034</v>
      </c>
      <c r="G114" s="80" t="n">
        <f aca="false">'Low pensions'!K114</f>
        <v>5964315.57546666</v>
      </c>
      <c r="H114" s="80" t="n">
        <f aca="false">'Low pensions'!V114</f>
        <v>32813904.538625</v>
      </c>
      <c r="I114" s="80" t="n">
        <f aca="false">'Low pensions'!M114</f>
        <v>184463.368313401</v>
      </c>
      <c r="J114" s="80" t="n">
        <f aca="false">'Low pensions'!W114</f>
        <v>1014863.02696778</v>
      </c>
      <c r="K114" s="6"/>
      <c r="L114" s="80" t="n">
        <f aca="false">'Low pensions'!N114</f>
        <v>4623567.66309794</v>
      </c>
      <c r="M114" s="8"/>
      <c r="N114" s="80" t="n">
        <f aca="false">'Low pensions'!L114</f>
        <v>1245767.96585219</v>
      </c>
      <c r="O114" s="6"/>
      <c r="P114" s="80" t="n">
        <f aca="false">'Low pensions'!X114</f>
        <v>30845562.3704768</v>
      </c>
      <c r="Q114" s="8"/>
      <c r="R114" s="80" t="n">
        <f aca="false">'Low SIPA income'!G109</f>
        <v>27028621.5139384</v>
      </c>
      <c r="S114" s="8"/>
      <c r="T114" s="80" t="n">
        <f aca="false">'Low SIPA income'!J109</f>
        <v>103346276.975119</v>
      </c>
      <c r="U114" s="6"/>
      <c r="V114" s="80" t="n">
        <f aca="false">'Low SIPA income'!F109</f>
        <v>134177.607433198</v>
      </c>
      <c r="W114" s="8"/>
      <c r="X114" s="80" t="n">
        <f aca="false">'Low SIPA income'!M109</f>
        <v>337015.465394551</v>
      </c>
      <c r="Y114" s="6"/>
      <c r="Z114" s="6" t="n">
        <f aca="false">R114+V114-N114-L114-F114</f>
        <v>-6092540.99148186</v>
      </c>
      <c r="AA114" s="6"/>
      <c r="AB114" s="6" t="n">
        <f aca="false">T114-P114-D114</f>
        <v>-78169001.8881591</v>
      </c>
      <c r="AC114" s="50"/>
      <c r="AD114" s="6"/>
      <c r="AE114" s="6"/>
      <c r="AF114" s="6"/>
      <c r="AG114" s="6" t="n">
        <f aca="false">BF114/100*$AG$53</f>
        <v>6715780028.43807</v>
      </c>
      <c r="AH114" s="61" t="n">
        <f aca="false">(AG114-AG113)/AG113</f>
        <v>-0.00106856316478842</v>
      </c>
      <c r="AI114" s="61"/>
      <c r="AJ114" s="61" t="n">
        <f aca="false">AB114/AG114</f>
        <v>-0.0116396012908629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0.000965639631632855</v>
      </c>
      <c r="AV114" s="5"/>
      <c r="AW114" s="65" t="n">
        <f aca="false">workers_and_wage_low!C102</f>
        <v>13382782</v>
      </c>
      <c r="AX114" s="5"/>
      <c r="AY114" s="61" t="n">
        <f aca="false">(AW114-AW113)/AW113</f>
        <v>0.00351028110518253</v>
      </c>
      <c r="AZ114" s="66" t="n">
        <f aca="false">workers_and_wage_low!B102</f>
        <v>7321.29762922749</v>
      </c>
      <c r="BA114" s="61" t="n">
        <f aca="false">(AZ114-AZ113)/AZ113</f>
        <v>-0.00456282746294183</v>
      </c>
      <c r="BB114" s="61"/>
      <c r="BC114" s="61"/>
      <c r="BD114" s="61"/>
      <c r="BE114" s="61"/>
      <c r="BF114" s="5" t="n">
        <f aca="false">BF113*(1+AY114)*(1+BA114)*(1-BE114)</f>
        <v>128.811070920894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153270503.521874</v>
      </c>
      <c r="E115" s="9"/>
      <c r="F115" s="67" t="n">
        <f aca="false">'Low pensions'!I115</f>
        <v>27858728.3125386</v>
      </c>
      <c r="G115" s="81" t="n">
        <f aca="false">'Low pensions'!K115</f>
        <v>6147661.67176089</v>
      </c>
      <c r="H115" s="81" t="n">
        <f aca="false">'Low pensions'!V115</f>
        <v>33822620.6645918</v>
      </c>
      <c r="I115" s="81" t="n">
        <f aca="false">'Low pensions'!M115</f>
        <v>190133.866136935</v>
      </c>
      <c r="J115" s="81" t="n">
        <f aca="false">'Low pensions'!W115</f>
        <v>1046060.43292552</v>
      </c>
      <c r="K115" s="9"/>
      <c r="L115" s="81" t="n">
        <f aca="false">'Low pensions'!N115</f>
        <v>3950356.78888485</v>
      </c>
      <c r="M115" s="67"/>
      <c r="N115" s="81" t="n">
        <f aca="false">'Low pensions'!L115</f>
        <v>1268328.55165565</v>
      </c>
      <c r="O115" s="9"/>
      <c r="P115" s="81" t="n">
        <f aca="false">'Low pensions'!X115</f>
        <v>27476389.6305169</v>
      </c>
      <c r="Q115" s="67"/>
      <c r="R115" s="81" t="n">
        <f aca="false">'Low SIPA income'!G110</f>
        <v>31352564.2119664</v>
      </c>
      <c r="S115" s="67"/>
      <c r="T115" s="81" t="n">
        <f aca="false">'Low SIPA income'!J110</f>
        <v>119879246.644493</v>
      </c>
      <c r="U115" s="9"/>
      <c r="V115" s="81" t="n">
        <f aca="false">'Low SIPA income'!F110</f>
        <v>130466.625547526</v>
      </c>
      <c r="W115" s="67"/>
      <c r="X115" s="81" t="n">
        <f aca="false">'Low SIPA income'!M110</f>
        <v>327694.548803508</v>
      </c>
      <c r="Y115" s="9"/>
      <c r="Z115" s="9" t="n">
        <f aca="false">R115+V115-N115-L115-F115</f>
        <v>-1594382.81556514</v>
      </c>
      <c r="AA115" s="9"/>
      <c r="AB115" s="9" t="n">
        <f aca="false">T115-P115-D115</f>
        <v>-60867646.5078974</v>
      </c>
      <c r="AC115" s="50"/>
      <c r="AD115" s="9"/>
      <c r="AE115" s="9"/>
      <c r="AF115" s="9"/>
      <c r="AG115" s="9" t="n">
        <f aca="false">BF115/100*$AG$53</f>
        <v>6758902046.41536</v>
      </c>
      <c r="AH115" s="40" t="n">
        <f aca="false">(AG115-AG114)/AG114</f>
        <v>0.0064209991683296</v>
      </c>
      <c r="AI115" s="40"/>
      <c r="AJ115" s="40" t="n">
        <f aca="false">AB115/AG115</f>
        <v>-0.00900555239444239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13398108</v>
      </c>
      <c r="AX115" s="7"/>
      <c r="AY115" s="40" t="n">
        <f aca="false">(AW115-AW114)/AW114</f>
        <v>0.00114520284347455</v>
      </c>
      <c r="AZ115" s="39" t="n">
        <f aca="false">workers_and_wage_low!B103</f>
        <v>7359.87912071918</v>
      </c>
      <c r="BA115" s="40" t="n">
        <f aca="false">(AZ115-AZ114)/AZ114</f>
        <v>0.00526976137913907</v>
      </c>
      <c r="BB115" s="40"/>
      <c r="BC115" s="40"/>
      <c r="BD115" s="40"/>
      <c r="BE115" s="40"/>
      <c r="BF115" s="7" t="n">
        <f aca="false">BF114*(1+AY115)*(1+BA115)*(1-BE115)</f>
        <v>129.638166700149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151042721.01698</v>
      </c>
      <c r="E116" s="9"/>
      <c r="F116" s="67" t="n">
        <f aca="false">'Low pensions'!I116</f>
        <v>27453802.4715114</v>
      </c>
      <c r="G116" s="81" t="n">
        <f aca="false">'Low pensions'!K116</f>
        <v>6083018.13036938</v>
      </c>
      <c r="H116" s="81" t="n">
        <f aca="false">'Low pensions'!V116</f>
        <v>33466970.9727839</v>
      </c>
      <c r="I116" s="81" t="n">
        <f aca="false">'Low pensions'!M116</f>
        <v>188134.58135163</v>
      </c>
      <c r="J116" s="81" t="n">
        <f aca="false">'Low pensions'!W116</f>
        <v>1035060.95792115</v>
      </c>
      <c r="K116" s="9"/>
      <c r="L116" s="81" t="n">
        <f aca="false">'Low pensions'!N116</f>
        <v>3737399.89305987</v>
      </c>
      <c r="M116" s="67"/>
      <c r="N116" s="81" t="n">
        <f aca="false">'Low pensions'!L116</f>
        <v>1248594.46247168</v>
      </c>
      <c r="O116" s="9"/>
      <c r="P116" s="81" t="n">
        <f aca="false">'Low pensions'!X116</f>
        <v>26262784.1495341</v>
      </c>
      <c r="Q116" s="67"/>
      <c r="R116" s="81" t="n">
        <f aca="false">'Low SIPA income'!G111</f>
        <v>27332150.1884879</v>
      </c>
      <c r="S116" s="67"/>
      <c r="T116" s="81" t="n">
        <f aca="false">'Low SIPA income'!J111</f>
        <v>104506845.169605</v>
      </c>
      <c r="U116" s="9"/>
      <c r="V116" s="81" t="n">
        <f aca="false">'Low SIPA income'!F111</f>
        <v>129546.705405558</v>
      </c>
      <c r="W116" s="67"/>
      <c r="X116" s="81" t="n">
        <f aca="false">'Low SIPA income'!M111</f>
        <v>325383.974627219</v>
      </c>
      <c r="Y116" s="9"/>
      <c r="Z116" s="9" t="n">
        <f aca="false">R116+V116-N116-L116-F116</f>
        <v>-4978099.93314941</v>
      </c>
      <c r="AA116" s="9"/>
      <c r="AB116" s="9" t="n">
        <f aca="false">T116-P116-D116</f>
        <v>-72798659.9969089</v>
      </c>
      <c r="AC116" s="50"/>
      <c r="AD116" s="9"/>
      <c r="AE116" s="9"/>
      <c r="AF116" s="9"/>
      <c r="AG116" s="9" t="n">
        <f aca="false">BF116/100*$AG$53</f>
        <v>6771437907.05699</v>
      </c>
      <c r="AH116" s="40" t="n">
        <f aca="false">(AG116-AG115)/AG115</f>
        <v>0.00185471849651599</v>
      </c>
      <c r="AI116" s="40"/>
      <c r="AJ116" s="40" t="n">
        <f aca="false">AB116/AG116</f>
        <v>-0.0107508421396053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13425066</v>
      </c>
      <c r="AX116" s="7"/>
      <c r="AY116" s="40" t="n">
        <f aca="false">(AW116-AW115)/AW115</f>
        <v>0.00201207513777318</v>
      </c>
      <c r="AZ116" s="39" t="n">
        <f aca="false">workers_and_wage_low!B104</f>
        <v>7358.72332041773</v>
      </c>
      <c r="BA116" s="40" t="n">
        <f aca="false">(AZ116-AZ115)/AZ115</f>
        <v>-0.000157040663642348</v>
      </c>
      <c r="BB116" s="40"/>
      <c r="BC116" s="40"/>
      <c r="BD116" s="40"/>
      <c r="BE116" s="40"/>
      <c r="BF116" s="7" t="n">
        <f aca="false">BF115*(1+AY116)*(1+BA116)*(1-BE116)</f>
        <v>129.878609005782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153459927.560941</v>
      </c>
      <c r="E117" s="9"/>
      <c r="F117" s="67" t="n">
        <f aca="false">'Low pensions'!I117</f>
        <v>27893158.373894</v>
      </c>
      <c r="G117" s="81" t="n">
        <f aca="false">'Low pensions'!K117</f>
        <v>6322954.2377533</v>
      </c>
      <c r="H117" s="81" t="n">
        <f aca="false">'Low pensions'!V117</f>
        <v>34787028.6430136</v>
      </c>
      <c r="I117" s="81" t="n">
        <f aca="false">'Low pensions'!M117</f>
        <v>195555.28570371</v>
      </c>
      <c r="J117" s="81" t="n">
        <f aca="false">'Low pensions'!W117</f>
        <v>1075887.48380454</v>
      </c>
      <c r="K117" s="9"/>
      <c r="L117" s="81" t="n">
        <f aca="false">'Low pensions'!N117</f>
        <v>3900062.2972998</v>
      </c>
      <c r="M117" s="67"/>
      <c r="N117" s="81" t="n">
        <f aca="false">'Low pensions'!L117</f>
        <v>1269834.68723707</v>
      </c>
      <c r="O117" s="9"/>
      <c r="P117" s="81" t="n">
        <f aca="false">'Low pensions'!X117</f>
        <v>27223697.5881793</v>
      </c>
      <c r="Q117" s="67"/>
      <c r="R117" s="81" t="n">
        <f aca="false">'Low SIPA income'!G112</f>
        <v>31237756.0958758</v>
      </c>
      <c r="S117" s="67"/>
      <c r="T117" s="81" t="n">
        <f aca="false">'Low SIPA income'!J112</f>
        <v>119440267.862006</v>
      </c>
      <c r="U117" s="9"/>
      <c r="V117" s="81" t="n">
        <f aca="false">'Low SIPA income'!F112</f>
        <v>133450.653780563</v>
      </c>
      <c r="W117" s="67"/>
      <c r="X117" s="81" t="n">
        <f aca="false">'Low SIPA income'!M112</f>
        <v>335189.567405685</v>
      </c>
      <c r="Y117" s="9"/>
      <c r="Z117" s="9" t="n">
        <f aca="false">R117+V117-N117-L117-F117</f>
        <v>-1691848.60877451</v>
      </c>
      <c r="AA117" s="9"/>
      <c r="AB117" s="9" t="n">
        <f aca="false">T117-P117-D117</f>
        <v>-61243357.287114</v>
      </c>
      <c r="AC117" s="50"/>
      <c r="AD117" s="9"/>
      <c r="AE117" s="9"/>
      <c r="AF117" s="9"/>
      <c r="AG117" s="9" t="n">
        <f aca="false">BF117/100*$AG$53</f>
        <v>6748790183.09806</v>
      </c>
      <c r="AH117" s="40" t="n">
        <f aca="false">(AG117-AG116)/AG116</f>
        <v>-0.00334459597352574</v>
      </c>
      <c r="AI117" s="40" t="n">
        <f aca="false">(AG117-AG113)/AG113</f>
        <v>0.00384149658776795</v>
      </c>
      <c r="AJ117" s="40" t="n">
        <f aca="false">AB117/AG117</f>
        <v>-0.00907471644925253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13447349</v>
      </c>
      <c r="AX117" s="7"/>
      <c r="AY117" s="40" t="n">
        <f aca="false">(AW117-AW116)/AW116</f>
        <v>0.00165980562032246</v>
      </c>
      <c r="AZ117" s="39" t="n">
        <f aca="false">workers_and_wage_low!B105</f>
        <v>7321.9583364314</v>
      </c>
      <c r="BA117" s="40" t="n">
        <f aca="false">(AZ117-AZ116)/AZ116</f>
        <v>-0.00499610902401058</v>
      </c>
      <c r="BB117" s="40"/>
      <c r="BC117" s="40"/>
      <c r="BD117" s="40"/>
      <c r="BE117" s="40"/>
      <c r="BF117" s="7" t="n">
        <f aca="false">BF116*(1+AY117)*(1+BA117)*(1-BE117)</f>
        <v>129.444217533054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0.0136379306684432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C5" activeCellId="0" sqref="C5"/>
    </sheetView>
  </sheetViews>
  <sheetFormatPr defaultColWidth="11.929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S13" colorId="64" zoomScale="50" zoomScaleNormal="50" zoomScalePageLayoutView="100" workbookViewId="0">
      <selection pane="topLeft" activeCell="W35" activeCellId="0" sqref="W35"/>
    </sheetView>
  </sheetViews>
  <sheetFormatPr defaultColWidth="9.18359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-0.0472709302147546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0.0609450222831339</v>
      </c>
      <c r="BL9" s="51" t="n">
        <f aca="false">SUM(P34:P37)/AVERAGE(AG34:AG37)</f>
        <v>0.0186163611240651</v>
      </c>
      <c r="BM9" s="51" t="n">
        <f aca="false">SUM(D34:D37)/AVERAGE(AG34:AG37)</f>
        <v>0.0895995913738234</v>
      </c>
      <c r="BN9" s="51" t="n">
        <f aca="false">(SUM(H34:H37)+SUM(J34:J37))/AVERAGE(AG34:AG37)</f>
        <v>0.0013818349414084</v>
      </c>
      <c r="BO9" s="52" t="n">
        <f aca="false">AL9-BN9</f>
        <v>-0.048652765156163</v>
      </c>
      <c r="BP9" s="32" t="n">
        <f aca="false">BN9+BM9</f>
        <v>0.0909814263152318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-0.041158749250122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0.0631931814156247</v>
      </c>
      <c r="BL10" s="51" t="n">
        <f aca="false">SUM(P38:P41)/AVERAGE(AG38:AG41)</f>
        <v>0.0180128458386455</v>
      </c>
      <c r="BM10" s="51" t="n">
        <f aca="false">SUM(D38:D41)/AVERAGE(AG38:AG41)</f>
        <v>0.0863390848271012</v>
      </c>
      <c r="BN10" s="51" t="n">
        <f aca="false">(SUM(H38:H41)+SUM(J38:J41))/AVERAGE(AG38:AG41)</f>
        <v>0.00180986910225474</v>
      </c>
      <c r="BO10" s="52" t="n">
        <f aca="false">AL10-BN10</f>
        <v>-0.0429686183523768</v>
      </c>
      <c r="BP10" s="32" t="n">
        <f aca="false">BN10+BM10</f>
        <v>0.088148953929356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-0.0435837879042868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0.0673458221259824</v>
      </c>
      <c r="BL11" s="51" t="n">
        <f aca="false">SUM(P42:P45)/AVERAGE(AG42:AG45)</f>
        <v>0.0191765401406327</v>
      </c>
      <c r="BM11" s="51" t="n">
        <f aca="false">SUM(D42:D45)/AVERAGE(AG42:AG45)</f>
        <v>0.0917530698896365</v>
      </c>
      <c r="BN11" s="51" t="n">
        <f aca="false">(SUM(H42:H45)+SUM(J42:J45))/AVERAGE(AG42:AG45)</f>
        <v>0.00228068198324398</v>
      </c>
      <c r="BO11" s="52" t="n">
        <f aca="false">AL11-BN11</f>
        <v>-0.0458644698875308</v>
      </c>
      <c r="BP11" s="32" t="n">
        <f aca="false">BN11+BM11</f>
        <v>0.0940337518728805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-0.0441188746872703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0.0695403576481102</v>
      </c>
      <c r="BL12" s="51" t="n">
        <f aca="false">SUM(P46:P49)/AVERAGE(AG46:AG49)</f>
        <v>0.0196229178439926</v>
      </c>
      <c r="BM12" s="51" t="n">
        <f aca="false">SUM(D46:D49)/AVERAGE(AG46:AG49)</f>
        <v>0.0940363144913878</v>
      </c>
      <c r="BN12" s="51" t="n">
        <f aca="false">(SUM(H46:H49)+SUM(J46:J49))/AVERAGE(AG46:AG49)</f>
        <v>0.00268607799292017</v>
      </c>
      <c r="BO12" s="52" t="n">
        <f aca="false">AL12-BN12</f>
        <v>-0.0468049526801905</v>
      </c>
      <c r="BP12" s="32" t="n">
        <f aca="false">BN12+BM12</f>
        <v>0.096722392484308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-0.0474154867115287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0.0711072674668018</v>
      </c>
      <c r="BL13" s="32" t="n">
        <f aca="false">SUM(P50:P53)/AVERAGE(AG50:AG53)</f>
        <v>0.0203260605522491</v>
      </c>
      <c r="BM13" s="32" t="n">
        <f aca="false">SUM(D50:D53)/AVERAGE(AG50:AG53)</f>
        <v>0.0981966936260815</v>
      </c>
      <c r="BN13" s="32" t="n">
        <f aca="false">(SUM(H50:H53)+SUM(J50:J53))/AVERAGE(AG50:AG53)</f>
        <v>0.00319823326775595</v>
      </c>
      <c r="BO13" s="59" t="n">
        <f aca="false">AL13-BN13</f>
        <v>-0.0506137199792847</v>
      </c>
      <c r="BP13" s="32" t="n">
        <f aca="false">BN13+BM13</f>
        <v>0.101394926893837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-0.0502980418309142</v>
      </c>
      <c r="AM14" s="6" t="n">
        <f aca="false">'Central scenario'!AM14</f>
        <v>13946867.9480024</v>
      </c>
      <c r="AN14" s="63" t="n">
        <f aca="false">AM14/AVERAGE(AG54:AG57)</f>
        <v>0.00244952676313532</v>
      </c>
      <c r="AO14" s="63" t="n">
        <f aca="false">'GDP evolution by scenario'!M53</f>
        <v>0.064704171256232</v>
      </c>
      <c r="AP14" s="63"/>
      <c r="AQ14" s="6" t="n">
        <f aca="false">AQ13*(1+AO14)</f>
        <v>469831356.610191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356689945.44673</v>
      </c>
      <c r="AS14" s="64" t="n">
        <f aca="false">AQ14/AG57</f>
        <v>0.0813245935334104</v>
      </c>
      <c r="AT14" s="64" t="n">
        <f aca="false">AR14/AG57</f>
        <v>0.0617405893046358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0.0695732002710335</v>
      </c>
      <c r="BL14" s="61" t="n">
        <f aca="false">SUM(P54:P57)/AVERAGE(AG54:AG57)</f>
        <v>0.0207268999715088</v>
      </c>
      <c r="BM14" s="61" t="n">
        <f aca="false">SUM(D54:D57)/AVERAGE(AG54:AG57)</f>
        <v>0.0991443421304388</v>
      </c>
      <c r="BN14" s="61" t="n">
        <f aca="false">(SUM(H54:H57)+SUM(J54:J57))/AVERAGE(AG54:AG57)</f>
        <v>0.0043304034175202</v>
      </c>
      <c r="BO14" s="63" t="n">
        <f aca="false">AL14-BN14</f>
        <v>-0.0546284452484344</v>
      </c>
      <c r="BP14" s="32" t="n">
        <f aca="false">BN14+BM14</f>
        <v>0.103474745547959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-0.0537643994333488</v>
      </c>
      <c r="AM15" s="9" t="n">
        <f aca="false">'Central scenario'!AM15</f>
        <v>13032040.9288315</v>
      </c>
      <c r="AN15" s="69" t="n">
        <f aca="false">AM15/AVERAGE(AG58:AG61)</f>
        <v>0.0022020923157156</v>
      </c>
      <c r="AO15" s="69" t="n">
        <f aca="false">'GDP evolution by scenario'!M57</f>
        <v>0.0393992850363822</v>
      </c>
      <c r="AP15" s="69"/>
      <c r="AQ15" s="9" t="n">
        <f aca="false">AQ14*(1+AO15)</f>
        <v>488342376.148306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357477542.600729</v>
      </c>
      <c r="AS15" s="70" t="n">
        <f aca="false">AQ15/AG61</f>
        <v>0.081353490453769</v>
      </c>
      <c r="AT15" s="70" t="n">
        <f aca="false">AR15/AG61</f>
        <v>0.0595525747300153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0.0704578816473057</v>
      </c>
      <c r="BL15" s="40" t="n">
        <f aca="false">SUM(P58:P61)/AVERAGE(AG58:AG61)</f>
        <v>0.0214122244621503</v>
      </c>
      <c r="BM15" s="40" t="n">
        <f aca="false">SUM(D58:D61)/AVERAGE(AG58:AG61)</f>
        <v>0.102810056618504</v>
      </c>
      <c r="BN15" s="40" t="n">
        <f aca="false">(SUM(H58:H61)+SUM(J58:J61))/AVERAGE(AG58:AG61)</f>
        <v>0.0058630204023867</v>
      </c>
      <c r="BO15" s="69" t="n">
        <f aca="false">AL15-BN15</f>
        <v>-0.0596274198357355</v>
      </c>
      <c r="BP15" s="32" t="n">
        <f aca="false">BN15+BM15</f>
        <v>0.108673077020891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-0.0526668864313965</v>
      </c>
      <c r="AM16" s="9" t="n">
        <f aca="false">'Central scenario'!AM16</f>
        <v>12139889.4651339</v>
      </c>
      <c r="AN16" s="69" t="n">
        <f aca="false">AM16/AVERAGE(AG62:AG65)</f>
        <v>0.00197693846159856</v>
      </c>
      <c r="AO16" s="69" t="n">
        <f aca="false">'GDP evolution by scenario'!M61</f>
        <v>0.0376351327739297</v>
      </c>
      <c r="AP16" s="69"/>
      <c r="AQ16" s="9" t="n">
        <f aca="false">AQ15*(1+AO16)</f>
        <v>506721206.313784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358583358.479243</v>
      </c>
      <c r="AS16" s="70" t="n">
        <f aca="false">AQ16/AG65</f>
        <v>0.081433285023197</v>
      </c>
      <c r="AT16" s="70" t="n">
        <f aca="false">AR16/AG65</f>
        <v>0.0576266011206429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0.0709046912813813</v>
      </c>
      <c r="BL16" s="40" t="n">
        <f aca="false">SUM(P62:P65)/AVERAGE(AG62:AG65)</f>
        <v>0.0210910667430933</v>
      </c>
      <c r="BM16" s="40" t="n">
        <f aca="false">SUM(D62:D65)/AVERAGE(AG62:AG65)</f>
        <v>0.102480510969684</v>
      </c>
      <c r="BN16" s="40" t="n">
        <f aca="false">(SUM(H62:H65)+SUM(J62:J65))/AVERAGE(AG62:AG65)</f>
        <v>0.007029152967545</v>
      </c>
      <c r="BO16" s="69" t="n">
        <f aca="false">AL16-BN16</f>
        <v>-0.0596960393989415</v>
      </c>
      <c r="BP16" s="32" t="n">
        <f aca="false">BN16+BM16</f>
        <v>0.109509663937229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-0.0508445876185172</v>
      </c>
      <c r="AM17" s="9" t="n">
        <f aca="false">'Central scenario'!AM17</f>
        <v>11273018.6820578</v>
      </c>
      <c r="AN17" s="69" t="n">
        <f aca="false">AM17/AVERAGE(AG66:AG69)</f>
        <v>0.0017734942954294</v>
      </c>
      <c r="AO17" s="69" t="n">
        <f aca="false">'GDP evolution by scenario'!M65</f>
        <v>0.0351155889219472</v>
      </c>
      <c r="AP17" s="69"/>
      <c r="AQ17" s="9" t="n">
        <f aca="false">AQ16*(1+AO17)</f>
        <v>524515019.892732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359721900.971768</v>
      </c>
      <c r="AS17" s="70" t="n">
        <f aca="false">AQ17/AG69</f>
        <v>0.0815926049276412</v>
      </c>
      <c r="AT17" s="70" t="n">
        <f aca="false">AR17/AG69</f>
        <v>0.055957686313372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0.071132183712581</v>
      </c>
      <c r="BL17" s="40" t="n">
        <f aca="false">SUM(P66:P69)/AVERAGE(AG66:AG69)</f>
        <v>0.0205233667393306</v>
      </c>
      <c r="BM17" s="40" t="n">
        <f aca="false">SUM(D66:D69)/AVERAGE(AG66:AG69)</f>
        <v>0.101453404591768</v>
      </c>
      <c r="BN17" s="40" t="n">
        <f aca="false">(SUM(H66:H69)+SUM(J66:J69))/AVERAGE(AG66:AG69)</f>
        <v>0.00825485276115636</v>
      </c>
      <c r="BO17" s="69" t="n">
        <f aca="false">AL17-BN17</f>
        <v>-0.0590994403796736</v>
      </c>
      <c r="BP17" s="32" t="n">
        <f aca="false">BN17+BM17</f>
        <v>0.109708257352924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-0.0487431684536897</v>
      </c>
      <c r="AM18" s="6" t="n">
        <f aca="false">'Central scenario'!AM18</f>
        <v>10452476.7322336</v>
      </c>
      <c r="AN18" s="63" t="n">
        <f aca="false">AM18/AVERAGE(AG70:AG73)</f>
        <v>0.00158856681045594</v>
      </c>
      <c r="AO18" s="63" t="n">
        <f aca="false">'GDP evolution by scenario'!M69</f>
        <v>0.0351500177373525</v>
      </c>
      <c r="AP18" s="63"/>
      <c r="AQ18" s="6" t="n">
        <f aca="false">AQ17*(1+AO18)</f>
        <v>542951732.145469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361746311.940715</v>
      </c>
      <c r="AS18" s="64" t="n">
        <f aca="false">AQ18/AG73</f>
        <v>0.0814953680266258</v>
      </c>
      <c r="AT18" s="64" t="n">
        <f aca="false">AR18/AG73</f>
        <v>0.0542969974649323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0.0715367776744866</v>
      </c>
      <c r="BL18" s="61" t="n">
        <f aca="false">SUM(P70:P73)/AVERAGE(AG70:AG73)</f>
        <v>0.0198544873166569</v>
      </c>
      <c r="BM18" s="61" t="n">
        <f aca="false">SUM(D70:D73)/AVERAGE(AG70:AG73)</f>
        <v>0.100425458811519</v>
      </c>
      <c r="BN18" s="61" t="n">
        <f aca="false">(SUM(H70:H73)+SUM(J70:J73))/AVERAGE(AG70:AG73)</f>
        <v>0.00932855551429237</v>
      </c>
      <c r="BO18" s="63" t="n">
        <f aca="false">AL18-BN18</f>
        <v>-0.058071723967982</v>
      </c>
      <c r="BP18" s="32" t="n">
        <f aca="false">BN18+BM18</f>
        <v>0.109754014325812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-0.0465084762593434</v>
      </c>
      <c r="AM19" s="9" t="n">
        <f aca="false">'Central scenario'!AM19</f>
        <v>9649081.86791266</v>
      </c>
      <c r="AN19" s="69" t="n">
        <f aca="false">AM19/AVERAGE(AG74:AG77)</f>
        <v>0.00141513026868443</v>
      </c>
      <c r="AO19" s="69" t="n">
        <f aca="false">'GDP evolution by scenario'!M73</f>
        <v>0.0362769688412252</v>
      </c>
      <c r="AP19" s="69"/>
      <c r="AQ19" s="9" t="n">
        <f aca="false">AQ18*(1+AO19)</f>
        <v>562648375.214799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365060887.230019</v>
      </c>
      <c r="AS19" s="70" t="n">
        <f aca="false">AQ19/AG77</f>
        <v>0.0812176921218011</v>
      </c>
      <c r="AT19" s="70" t="n">
        <f aca="false">AR19/AG77</f>
        <v>0.052696149230752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0.072111343586191</v>
      </c>
      <c r="BL19" s="40" t="n">
        <f aca="false">SUM(P74:P77)/AVERAGE(AG74:AG77)</f>
        <v>0.0193163683650402</v>
      </c>
      <c r="BM19" s="40" t="n">
        <f aca="false">SUM(D74:D77)/AVERAGE(AG74:AG77)</f>
        <v>0.0993034514804941</v>
      </c>
      <c r="BN19" s="40" t="n">
        <f aca="false">(SUM(H74:H77)+SUM(J74:J77))/AVERAGE(AG74:AG77)</f>
        <v>0.0101198657322094</v>
      </c>
      <c r="BO19" s="69" t="n">
        <f aca="false">AL19-BN19</f>
        <v>-0.0566283419915528</v>
      </c>
      <c r="BP19" s="32" t="n">
        <f aca="false">BN19+BM19</f>
        <v>0.109423317212703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-0.0441314323226892</v>
      </c>
      <c r="AM20" s="9" t="n">
        <f aca="false">'Central scenario'!AM20</f>
        <v>8873587.4679367</v>
      </c>
      <c r="AN20" s="69" t="n">
        <f aca="false">AM20/AVERAGE(AG78:AG81)</f>
        <v>0.00125988243227305</v>
      </c>
      <c r="AO20" s="69" t="n">
        <f aca="false">'GDP evolution by scenario'!M77</f>
        <v>0.0329508169972694</v>
      </c>
      <c r="AP20" s="69"/>
      <c r="AQ20" s="9" t="n">
        <f aca="false">AQ19*(1+AO20)</f>
        <v>581188098.860313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368083125.705678</v>
      </c>
      <c r="AS20" s="70" t="n">
        <f aca="false">AQ20/AG81</f>
        <v>0.0818978854675783</v>
      </c>
      <c r="AT20" s="70" t="n">
        <f aca="false">AR20/AG81</f>
        <v>0.0518682845204598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0.0727113036522508</v>
      </c>
      <c r="BL20" s="40" t="n">
        <f aca="false">SUM(P78:P81)/AVERAGE(AG78:AG81)</f>
        <v>0.0189636105995048</v>
      </c>
      <c r="BM20" s="40" t="n">
        <f aca="false">SUM(D78:D81)/AVERAGE(AG78:AG81)</f>
        <v>0.0978791253754353</v>
      </c>
      <c r="BN20" s="40" t="n">
        <f aca="false">(SUM(H78:H81)+SUM(J78:J81))/AVERAGE(AG78:AG81)</f>
        <v>0.010937168839873</v>
      </c>
      <c r="BO20" s="69" t="n">
        <f aca="false">AL20-BN20</f>
        <v>-0.0550686011625623</v>
      </c>
      <c r="BP20" s="32" t="n">
        <f aca="false">BN20+BM20</f>
        <v>0.108816294215308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-0.0424736821809915</v>
      </c>
      <c r="AM21" s="9" t="n">
        <f aca="false">'Central scenario'!AM21</f>
        <v>8126011.66426731</v>
      </c>
      <c r="AN21" s="69" t="n">
        <f aca="false">AM21/AVERAGE(AG82:AG85)</f>
        <v>0.00112151949951229</v>
      </c>
      <c r="AO21" s="69" t="n">
        <f aca="false">'GDP evolution by scenario'!M81</f>
        <v>0.0287299837023332</v>
      </c>
      <c r="AP21" s="69"/>
      <c r="AQ21" s="9" t="n">
        <f aca="false">AQ20*(1+AO21)</f>
        <v>597885623.46856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370425680.889728</v>
      </c>
      <c r="AS21" s="70" t="n">
        <f aca="false">AQ21/AG85</f>
        <v>0.0817898070515983</v>
      </c>
      <c r="AT21" s="70" t="n">
        <f aca="false">AR21/AG85</f>
        <v>0.0506736468944733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0.073097096745788</v>
      </c>
      <c r="BL21" s="40" t="n">
        <f aca="false">SUM(P82:P85)/AVERAGE(AG82:AG85)</f>
        <v>0.0184952058591239</v>
      </c>
      <c r="BM21" s="40" t="n">
        <f aca="false">SUM(D82:D85)/AVERAGE(AG82:AG85)</f>
        <v>0.0970755730676556</v>
      </c>
      <c r="BN21" s="40" t="n">
        <f aca="false">(SUM(H82:H85)+SUM(J82:J85))/AVERAGE(AG82:AG85)</f>
        <v>0.0122491777300163</v>
      </c>
      <c r="BO21" s="69" t="n">
        <f aca="false">AL21-BN21</f>
        <v>-0.0547228599110078</v>
      </c>
      <c r="BP21" s="32" t="n">
        <f aca="false">BN21+BM21</f>
        <v>0.109324750797672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-0.0406899159879417</v>
      </c>
      <c r="AM22" s="6" t="n">
        <f aca="false">'Central scenario'!AM22</f>
        <v>7406781.38079157</v>
      </c>
      <c r="AN22" s="63" t="n">
        <f aca="false">AM22/AVERAGE(AG86:AG89)</f>
        <v>0.000995988419354624</v>
      </c>
      <c r="AO22" s="63" t="n">
        <f aca="false">'GDP evolution by scenario'!M85</f>
        <v>0.0263715963214648</v>
      </c>
      <c r="AP22" s="63"/>
      <c r="AQ22" s="6" t="n">
        <f aca="false">AQ21*(1+AO22)</f>
        <v>613652821.77708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372698511.152845</v>
      </c>
      <c r="AS22" s="64" t="n">
        <f aca="false">AQ22/AG89</f>
        <v>0.0815243732905884</v>
      </c>
      <c r="AT22" s="64" t="n">
        <f aca="false">AR22/AG89</f>
        <v>0.0495133591337229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0.0735822323297838</v>
      </c>
      <c r="BL22" s="61" t="n">
        <f aca="false">SUM(P86:P89)/AVERAGE(AG86:AG89)</f>
        <v>0.0182935358417839</v>
      </c>
      <c r="BM22" s="61" t="n">
        <f aca="false">SUM(D86:D89)/AVERAGE(AG86:AG89)</f>
        <v>0.0959786124759416</v>
      </c>
      <c r="BN22" s="61" t="n">
        <f aca="false">(SUM(H86:H89)+SUM(J86:J89))/AVERAGE(AG86:AG89)</f>
        <v>0.0132436446347171</v>
      </c>
      <c r="BO22" s="63" t="n">
        <f aca="false">AL22-BN22</f>
        <v>-0.0539335606226588</v>
      </c>
      <c r="BP22" s="32" t="n">
        <f aca="false">BN22+BM22</f>
        <v>0.109222257110659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-0.0382334678999651</v>
      </c>
      <c r="AM23" s="9" t="n">
        <f aca="false">'Central scenario'!AM23</f>
        <v>6738583.40306814</v>
      </c>
      <c r="AN23" s="69" t="n">
        <f aca="false">AM23/AVERAGE(AG90:AG93)</f>
        <v>0.000875090541246543</v>
      </c>
      <c r="AO23" s="69" t="n">
        <f aca="false">'GDP evolution by scenario'!M89</f>
        <v>0.0354768192076986</v>
      </c>
      <c r="AP23" s="69"/>
      <c r="AQ23" s="9" t="n">
        <f aca="false">AQ22*(1+AO23)</f>
        <v>635423271.99156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379073204.358267</v>
      </c>
      <c r="AS23" s="70" t="n">
        <f aca="false">AQ23/AG93</f>
        <v>0.0817035790209508</v>
      </c>
      <c r="AT23" s="70" t="n">
        <f aca="false">AR23/AG93</f>
        <v>0.0487417425080113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0.0739287394823704</v>
      </c>
      <c r="BL23" s="40" t="n">
        <f aca="false">SUM(P90:P93)/AVERAGE(AG90:AG93)</f>
        <v>0.0176888387948654</v>
      </c>
      <c r="BM23" s="40" t="n">
        <f aca="false">SUM(D90:D93)/AVERAGE(AG90:AG93)</f>
        <v>0.0944733685874702</v>
      </c>
      <c r="BN23" s="40" t="n">
        <f aca="false">(SUM(H90:H93)+SUM(J90:J93))/AVERAGE(AG90:AG93)</f>
        <v>0.0137662626982509</v>
      </c>
      <c r="BO23" s="69" t="n">
        <f aca="false">AL23-BN23</f>
        <v>-0.051999730598216</v>
      </c>
      <c r="BP23" s="32" t="n">
        <f aca="false">BN23+BM23</f>
        <v>0.108239631285721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-0.0363905068027143</v>
      </c>
      <c r="AM24" s="9" t="n">
        <f aca="false">'Central scenario'!AM24</f>
        <v>6098422.29766839</v>
      </c>
      <c r="AN24" s="69" t="n">
        <f aca="false">AM24/AVERAGE(AG94:AG97)</f>
        <v>0.000772750315035431</v>
      </c>
      <c r="AO24" s="69" t="n">
        <f aca="false">'GDP evolution by scenario'!M93</f>
        <v>0.0248556165581482</v>
      </c>
      <c r="AP24" s="69"/>
      <c r="AQ24" s="9" t="n">
        <f aca="false">AQ23*(1+AO24)</f>
        <v>651217109.192306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382327714.060444</v>
      </c>
      <c r="AS24" s="70" t="n">
        <f aca="false">AQ24/AG97</f>
        <v>0.081747504631858</v>
      </c>
      <c r="AT24" s="70" t="n">
        <f aca="false">AR24/AG97</f>
        <v>0.0479937276445455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0.074365039043675</v>
      </c>
      <c r="BL24" s="40" t="n">
        <f aca="false">SUM(P94:P97)/AVERAGE(AG94:AG97)</f>
        <v>0.0173066420361576</v>
      </c>
      <c r="BM24" s="40" t="n">
        <f aca="false">SUM(D94:D97)/AVERAGE(AG94:AG97)</f>
        <v>0.0934489038102317</v>
      </c>
      <c r="BN24" s="40" t="n">
        <f aca="false">(SUM(H94:H97)+SUM(J94:J97))/AVERAGE(AG94:AG97)</f>
        <v>0.0146799008058322</v>
      </c>
      <c r="BO24" s="69" t="n">
        <f aca="false">AL24-BN24</f>
        <v>-0.0510704076085465</v>
      </c>
      <c r="BP24" s="32" t="n">
        <f aca="false">BN24+BM24</f>
        <v>0.108128804616064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-0.0338486253895352</v>
      </c>
      <c r="AM25" s="9" t="n">
        <f aca="false">'Central scenario'!AM25</f>
        <v>5493111.4769607</v>
      </c>
      <c r="AN25" s="69" t="n">
        <f aca="false">AM25/AVERAGE(AG98:AG101)</f>
        <v>0.000679347159060254</v>
      </c>
      <c r="AO25" s="69" t="n">
        <f aca="false">'GDP evolution by scenario'!M97</f>
        <v>0.0245858297577979</v>
      </c>
      <c r="AP25" s="69"/>
      <c r="AQ25" s="9" t="n">
        <f aca="false">AQ24*(1+AO25)</f>
        <v>667227822.174273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386172818.96815</v>
      </c>
      <c r="AS25" s="70" t="n">
        <f aca="false">AQ25/AG101</f>
        <v>0.0815446966472566</v>
      </c>
      <c r="AT25" s="70" t="n">
        <f aca="false">AR25/AG101</f>
        <v>0.0471957917965069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0.0747959447976146</v>
      </c>
      <c r="BL25" s="40" t="n">
        <f aca="false">SUM(P98:P101)/AVERAGE(AG98:AG101)</f>
        <v>0.0169790774686011</v>
      </c>
      <c r="BM25" s="40" t="n">
        <f aca="false">SUM(D98:D101)/AVERAGE(AG98:AG101)</f>
        <v>0.0916654927185488</v>
      </c>
      <c r="BN25" s="40" t="n">
        <f aca="false">(SUM(H98:H101)+SUM(J98:J101))/AVERAGE(AG98:AG101)</f>
        <v>0.0155351593990003</v>
      </c>
      <c r="BO25" s="69" t="n">
        <f aca="false">AL25-BN25</f>
        <v>-0.0493837847885355</v>
      </c>
      <c r="BP25" s="32" t="n">
        <f aca="false">BN25+BM25</f>
        <v>0.107200652117549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19334664.0730578</v>
      </c>
      <c r="S26" s="8"/>
      <c r="T26" s="80" t="n">
        <f aca="false">'High SIPA income'!J21</f>
        <v>73927763.8515407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-0.0318415444905397</v>
      </c>
      <c r="AM26" s="6" t="n">
        <f aca="false">'Central scenario'!AM26</f>
        <v>4920541.96276278</v>
      </c>
      <c r="AN26" s="63" t="n">
        <f aca="false">AM26/AVERAGE(AG102:AG105)</f>
        <v>0.000591702692991621</v>
      </c>
      <c r="AO26" s="63" t="n">
        <f aca="false">'GDP evolution by scenario'!M101</f>
        <v>0.0284489637006065</v>
      </c>
      <c r="AP26" s="63"/>
      <c r="AQ26" s="6" t="n">
        <f aca="false">AQ25*(1+AO26)</f>
        <v>686209762.267344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392174658.992189</v>
      </c>
      <c r="AS26" s="64" t="n">
        <f aca="false">AQ26/AG105</f>
        <v>0.081733314652305</v>
      </c>
      <c r="AT26" s="64" t="n">
        <f aca="false">AR26/AG105</f>
        <v>0.0467112777529694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0.0750949691786757</v>
      </c>
      <c r="BL26" s="61" t="n">
        <f aca="false">SUM(P102:P105)/AVERAGE(AG102:AG105)</f>
        <v>0.0166092915377068</v>
      </c>
      <c r="BM26" s="61" t="n">
        <f aca="false">SUM(D102:D105)/AVERAGE(AG102:AG105)</f>
        <v>0.0903272221315086</v>
      </c>
      <c r="BN26" s="61" t="n">
        <f aca="false">(SUM(H102:H105)+SUM(J102:J105))/AVERAGE(AG102:AG105)</f>
        <v>0.0165571800861121</v>
      </c>
      <c r="BO26" s="63" t="n">
        <f aca="false">AL26-BN26</f>
        <v>-0.0483987245766518</v>
      </c>
      <c r="BP26" s="32" t="n">
        <f aca="false">BN26+BM26</f>
        <v>0.106884402217621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22041038.7281914</v>
      </c>
      <c r="S27" s="67"/>
      <c r="T27" s="81" t="n">
        <f aca="false">'High SIPA income'!J22</f>
        <v>84275821.9115361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-0.0300550381921614</v>
      </c>
      <c r="AM27" s="9" t="n">
        <f aca="false">'Central scenario'!AM27</f>
        <v>4379286.21321994</v>
      </c>
      <c r="AN27" s="69" t="n">
        <f aca="false">AM27/AVERAGE(AG106:AG109)</f>
        <v>0.000511922339365713</v>
      </c>
      <c r="AO27" s="69" t="n">
        <f aca="false">'GDP evolution by scenario'!M105</f>
        <v>0.0287026394489134</v>
      </c>
      <c r="AP27" s="69"/>
      <c r="AQ27" s="9" t="n">
        <f aca="false">AQ26*(1+AO27)</f>
        <v>705905793.660028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398994503.815244</v>
      </c>
      <c r="AS27" s="70" t="n">
        <f aca="false">AQ27/AG109</f>
        <v>0.0818123559378016</v>
      </c>
      <c r="AT27" s="70" t="n">
        <f aca="false">AR27/AG109</f>
        <v>0.0462422615829675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0.0756854179664051</v>
      </c>
      <c r="BL27" s="40" t="n">
        <f aca="false">SUM(P106:P109)/AVERAGE(AG106:AG109)</f>
        <v>0.0162874223833462</v>
      </c>
      <c r="BM27" s="40" t="n">
        <f aca="false">SUM(D106:D109)/AVERAGE(AG106:AG109)</f>
        <v>0.0894530337752203</v>
      </c>
      <c r="BN27" s="40" t="n">
        <f aca="false">(SUM(H106:H109)+SUM(J106:J109))/AVERAGE(AG106:AG109)</f>
        <v>0.0172656308906061</v>
      </c>
      <c r="BO27" s="69" t="n">
        <f aca="false">AL27-BN27</f>
        <v>-0.0473206690827675</v>
      </c>
      <c r="BP27" s="32" t="n">
        <f aca="false">BN27+BM27</f>
        <v>0.106718664665826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18066228.260474</v>
      </c>
      <c r="S28" s="67"/>
      <c r="T28" s="81" t="n">
        <f aca="false">'High SIPA income'!J23</f>
        <v>69077789.5846383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-0.030010532802498</v>
      </c>
      <c r="AM28" s="9" t="n">
        <f aca="false">'Central scenario'!AM28</f>
        <v>3887732.69163583</v>
      </c>
      <c r="AN28" s="69" t="n">
        <f aca="false">AM28/AVERAGE(AG110:AG113)</f>
        <v>0.000443864414267568</v>
      </c>
      <c r="AO28" s="69" t="n">
        <f aca="false">'GDP evolution by scenario'!M109</f>
        <v>0.0238747207107883</v>
      </c>
      <c r="AP28" s="69"/>
      <c r="AQ28" s="9" t="n">
        <f aca="false">AQ27*(1+AO28)</f>
        <v>722759097.331789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404590292.869098</v>
      </c>
      <c r="AS28" s="70" t="n">
        <f aca="false">AQ28/AG113</f>
        <v>0.0815610353207104</v>
      </c>
      <c r="AT28" s="70" t="n">
        <f aca="false">AR28/AG113</f>
        <v>0.0456567109136846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0.0760660621564961</v>
      </c>
      <c r="BL28" s="40" t="n">
        <f aca="false">SUM(P110:P113)/AVERAGE(AG110:AG113)</f>
        <v>0.0162495674801469</v>
      </c>
      <c r="BM28" s="40" t="n">
        <f aca="false">SUM(D110:D113)/AVERAGE(AG110:AG113)</f>
        <v>0.0898270274788472</v>
      </c>
      <c r="BN28" s="40" t="n">
        <f aca="false">(SUM(H110:H113)+SUM(J110:J113))/AVERAGE(AG110:AG113)</f>
        <v>0.0180388808151684</v>
      </c>
      <c r="BO28" s="69" t="n">
        <f aca="false">AL28-BN28</f>
        <v>-0.0480494136176664</v>
      </c>
      <c r="BP28" s="32" t="n">
        <f aca="false">BN28+BM28</f>
        <v>0.107865908294016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19758169.3249393</v>
      </c>
      <c r="S29" s="67"/>
      <c r="T29" s="81" t="n">
        <f aca="false">'High SIPA income'!J24</f>
        <v>75547072.8880299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-0.0295152922574962</v>
      </c>
      <c r="AM29" s="9" t="n">
        <f aca="false">'Central scenario'!AM29</f>
        <v>3427469.19706586</v>
      </c>
      <c r="AN29" s="69" t="n">
        <f aca="false">AM29/AVERAGE(AG114:AG117)</f>
        <v>0.000382310321954293</v>
      </c>
      <c r="AO29" s="69" t="n">
        <f aca="false">'GDP evolution by scenario'!M113</f>
        <v>0.0235556694559136</v>
      </c>
      <c r="AP29" s="69"/>
      <c r="AQ29" s="9" t="n">
        <f aca="false">AQ28*(1+AO29)</f>
        <v>739784171.724791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410656370.28018</v>
      </c>
      <c r="AS29" s="70" t="n">
        <f aca="false">AQ29/AG117</f>
        <v>0.0816768173571276</v>
      </c>
      <c r="AT29" s="70" t="n">
        <f aca="false">AR29/AG117</f>
        <v>0.0453390416203619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0.0139641922533746</v>
      </c>
      <c r="BJ29" s="7" t="n">
        <f aca="false">BJ28+1</f>
        <v>2040</v>
      </c>
      <c r="BK29" s="40" t="n">
        <f aca="false">SUM(T114:T117)/AVERAGE(AG114:AG117)</f>
        <v>0.0761580616100651</v>
      </c>
      <c r="BL29" s="40" t="n">
        <f aca="false">SUM(P114:P117)/AVERAGE(AG114:AG117)</f>
        <v>0.01591873090555</v>
      </c>
      <c r="BM29" s="40" t="n">
        <f aca="false">SUM(D114:D117)/AVERAGE(AG114:AG117)</f>
        <v>0.0897546229620113</v>
      </c>
      <c r="BN29" s="40" t="n">
        <f aca="false">(SUM(H114:H117)+SUM(J114:J117))/AVERAGE(AG114:AG117)</f>
        <v>0.0189020183057272</v>
      </c>
      <c r="BO29" s="69" t="n">
        <f aca="false">AL29-BN29</f>
        <v>-0.0484173105632234</v>
      </c>
      <c r="BP29" s="32" t="n">
        <f aca="false">BN29+BM29</f>
        <v>0.108656641267738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15760588.8300529</v>
      </c>
      <c r="S30" s="8"/>
      <c r="T30" s="80" t="n">
        <f aca="false">'High SIPA income'!J25</f>
        <v>60261977.3887342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-0.292795449203403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0.0162218165635501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18703119.7272112</v>
      </c>
      <c r="S31" s="67"/>
      <c r="T31" s="81" t="n">
        <f aca="false">'High SIPA income'!J26</f>
        <v>71512999.3081739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0.0140944979975565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15783642.2468858</v>
      </c>
      <c r="S32" s="67"/>
      <c r="T32" s="81" t="n">
        <f aca="false">'High SIPA income'!J27</f>
        <v>60350124.1260734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0.0166552980949128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17957110.8584092</v>
      </c>
      <c r="S33" s="67"/>
      <c r="T33" s="81" t="n">
        <f aca="false">'High SIPA income'!J28</f>
        <v>68660569.7404526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0.014517158201648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16441377.8239414</v>
      </c>
      <c r="S34" s="8"/>
      <c r="T34" s="80" t="n">
        <f aca="false">'High SIPA income'!J29</f>
        <v>62865033.1120063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0.0179464507472472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97536783.4312623</v>
      </c>
      <c r="E35" s="9"/>
      <c r="F35" s="81" t="n">
        <f aca="false">'High pensions'!I35</f>
        <v>17728464.9534844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3033806.44798729</v>
      </c>
      <c r="M35" s="67"/>
      <c r="N35" s="81" t="n">
        <f aca="false">'High pensions'!L35</f>
        <v>731231.321868766</v>
      </c>
      <c r="O35" s="9"/>
      <c r="P35" s="81" t="n">
        <f aca="false">'High pensions'!X35</f>
        <v>19765455.0655174</v>
      </c>
      <c r="Q35" s="67"/>
      <c r="R35" s="81" t="n">
        <f aca="false">'High SIPA income'!G30</f>
        <v>18985673.4257271</v>
      </c>
      <c r="S35" s="67"/>
      <c r="T35" s="81" t="n">
        <f aca="false">'High SIPA income'!J30</f>
        <v>72593367.863859</v>
      </c>
      <c r="U35" s="9"/>
      <c r="V35" s="81" t="n">
        <f aca="false">'High SIPA income'!F30</f>
        <v>92598.769380318</v>
      </c>
      <c r="W35" s="67"/>
      <c r="X35" s="81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0.0154623653999651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97069809.8803215</v>
      </c>
      <c r="E36" s="9"/>
      <c r="F36" s="81" t="n">
        <f aca="false">'High pensions'!I36</f>
        <v>17643586.9829299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2994679.94402809</v>
      </c>
      <c r="M36" s="67"/>
      <c r="N36" s="81" t="n">
        <f aca="false">'High pensions'!L36</f>
        <v>730278.100605764</v>
      </c>
      <c r="O36" s="9"/>
      <c r="P36" s="81" t="n">
        <f aca="false">'High pensions'!X36</f>
        <v>19557183.1083302</v>
      </c>
      <c r="Q36" s="67"/>
      <c r="R36" s="81" t="n">
        <f aca="false">'High SIPA income'!G31</f>
        <v>16172955.7739184</v>
      </c>
      <c r="S36" s="67"/>
      <c r="T36" s="81" t="n">
        <f aca="false">'High SIPA income'!J31</f>
        <v>61838698.1391478</v>
      </c>
      <c r="U36" s="9"/>
      <c r="V36" s="81" t="n">
        <f aca="false">'High SIPA income'!F31</f>
        <v>90774.8361162303</v>
      </c>
      <c r="W36" s="67"/>
      <c r="X36" s="81" t="n">
        <f aca="false">'High SIPA income'!M31</f>
        <v>228000.21721252</v>
      </c>
      <c r="Y36" s="9"/>
      <c r="Z36" s="9" t="n">
        <f aca="false">R36+V36-N36-L36-F36</f>
        <v>-5104814.41752922</v>
      </c>
      <c r="AA36" s="9"/>
      <c r="AB36" s="9" t="n">
        <f aca="false">T36-P36-D36</f>
        <v>-54788294.849504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-0.0123720955572431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6212.80861261949</v>
      </c>
      <c r="BA36" s="40" t="n">
        <f aca="false">(AZ36-AZ35)/AZ35</f>
        <v>-0.0243492210492551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0.0180543888292777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97581346.0273134</v>
      </c>
      <c r="E37" s="9"/>
      <c r="F37" s="81" t="n">
        <f aca="false">'High pensions'!I37</f>
        <v>17736564.7328142</v>
      </c>
      <c r="G37" s="81" t="n">
        <f aca="false">'High pensions'!K37</f>
        <v>301271.630956421</v>
      </c>
      <c r="H37" s="81" t="n">
        <f aca="false">'High pensions'!V37</f>
        <v>1657507.62402044</v>
      </c>
      <c r="I37" s="81" t="n">
        <f aca="false">'High pensions'!M37</f>
        <v>9317.67930793052</v>
      </c>
      <c r="J37" s="81" t="n">
        <f aca="false">'High pensions'!W37</f>
        <v>51263.1223923846</v>
      </c>
      <c r="K37" s="9"/>
      <c r="L37" s="81" t="n">
        <f aca="false">'High pensions'!N37</f>
        <v>3005014.37579473</v>
      </c>
      <c r="M37" s="67"/>
      <c r="N37" s="81" t="n">
        <f aca="false">'High pensions'!L37</f>
        <v>736663.857714936</v>
      </c>
      <c r="O37" s="9"/>
      <c r="P37" s="81" t="n">
        <f aca="false">'High pensions'!X37</f>
        <v>19645941.0754069</v>
      </c>
      <c r="Q37" s="67"/>
      <c r="R37" s="81" t="n">
        <f aca="false">'High SIPA income'!G32</f>
        <v>19206146.5520157</v>
      </c>
      <c r="S37" s="67"/>
      <c r="T37" s="81" t="n">
        <f aca="false">'High SIPA income'!J32</f>
        <v>73436365.9710041</v>
      </c>
      <c r="U37" s="9"/>
      <c r="V37" s="81" t="n">
        <f aca="false">'High SIPA income'!F32</f>
        <v>94368.3140494577</v>
      </c>
      <c r="W37" s="67"/>
      <c r="X37" s="81" t="n">
        <f aca="false">'High SIPA income'!M32</f>
        <v>237025.997752351</v>
      </c>
      <c r="Y37" s="9"/>
      <c r="Z37" s="9" t="n">
        <f aca="false">R37+V37-N37-L37-F37</f>
        <v>-2177728.10025871</v>
      </c>
      <c r="AA37" s="9"/>
      <c r="AB37" s="9" t="n">
        <f aca="false">T37-P37-D37</f>
        <v>-43790921.1317161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-0.00967324949096844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6198.11922102332</v>
      </c>
      <c r="BA37" s="40" t="n">
        <f aca="false">(AZ37-AZ36)/AZ36</f>
        <v>-0.00236437214021576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0.0154324517010387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92274358.8407763</v>
      </c>
      <c r="E38" s="6"/>
      <c r="F38" s="80" t="n">
        <f aca="false">'High pensions'!I38</f>
        <v>16771956.9916596</v>
      </c>
      <c r="G38" s="80" t="n">
        <f aca="false">'High pensions'!K38</f>
        <v>310036.387798393</v>
      </c>
      <c r="H38" s="80" t="n">
        <f aca="false">'High pensions'!V38</f>
        <v>1705728.73014362</v>
      </c>
      <c r="I38" s="80" t="n">
        <f aca="false">'High pensions'!M38</f>
        <v>9588.75426180603</v>
      </c>
      <c r="J38" s="80" t="n">
        <f aca="false">'High pensions'!W38</f>
        <v>52754.4968085659</v>
      </c>
      <c r="K38" s="6"/>
      <c r="L38" s="80" t="n">
        <f aca="false">'High pensions'!N38</f>
        <v>3329340.14253185</v>
      </c>
      <c r="M38" s="8"/>
      <c r="N38" s="80" t="n">
        <f aca="false">'High pensions'!L38</f>
        <v>699554.909552107</v>
      </c>
      <c r="O38" s="6"/>
      <c r="P38" s="80" t="n">
        <f aca="false">'High pensions'!X38</f>
        <v>21124706.5369036</v>
      </c>
      <c r="Q38" s="8"/>
      <c r="R38" s="80" t="n">
        <f aca="false">'High SIPA income'!G33</f>
        <v>17140378.4087042</v>
      </c>
      <c r="S38" s="8"/>
      <c r="T38" s="80" t="n">
        <f aca="false">'High SIPA income'!J33</f>
        <v>65537722.4314158</v>
      </c>
      <c r="U38" s="6"/>
      <c r="V38" s="80" t="n">
        <f aca="false">'High SIPA income'!F33</f>
        <v>100873.936336696</v>
      </c>
      <c r="W38" s="8"/>
      <c r="X38" s="80" t="n">
        <f aca="false">'High SIPA income'!M33</f>
        <v>253366.245314942</v>
      </c>
      <c r="Y38" s="6"/>
      <c r="Z38" s="6" t="n">
        <f aca="false">R38+V38-N38-L38-F38</f>
        <v>-3559599.69870268</v>
      </c>
      <c r="AA38" s="6"/>
      <c r="AB38" s="6" t="n">
        <f aca="false">T38-P38-D38</f>
        <v>-47861342.946264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-0.0102930278515922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6221.95644669877</v>
      </c>
      <c r="BA38" s="61" t="n">
        <f aca="false">(AZ38-AZ37)/AZ37</f>
        <v>0.00384588047203176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0.0183622337799679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104454517.283049</v>
      </c>
      <c r="E39" s="9"/>
      <c r="F39" s="81" t="n">
        <f aca="false">'High pensions'!I39</f>
        <v>18985844.9678188</v>
      </c>
      <c r="G39" s="81" t="n">
        <f aca="false">'High pensions'!K39</f>
        <v>368006.143224124</v>
      </c>
      <c r="H39" s="81" t="n">
        <f aca="false">'High pensions'!V39</f>
        <v>2024661.22065298</v>
      </c>
      <c r="I39" s="81" t="n">
        <f aca="false">'High pensions'!M39</f>
        <v>11381.6332955915</v>
      </c>
      <c r="J39" s="81" t="n">
        <f aca="false">'High pensions'!W39</f>
        <v>62618.3882676184</v>
      </c>
      <c r="K39" s="9"/>
      <c r="L39" s="81" t="n">
        <f aca="false">'High pensions'!N39</f>
        <v>3289729.93562443</v>
      </c>
      <c r="M39" s="67"/>
      <c r="N39" s="81" t="n">
        <f aca="false">'High pensions'!L39</f>
        <v>793789.592348717</v>
      </c>
      <c r="O39" s="9"/>
      <c r="P39" s="81" t="n">
        <f aca="false">'High pensions'!X39</f>
        <v>21437620.4059825</v>
      </c>
      <c r="Q39" s="67"/>
      <c r="R39" s="81" t="n">
        <f aca="false">'High SIPA income'!G34</f>
        <v>20487451.1180576</v>
      </c>
      <c r="S39" s="67"/>
      <c r="T39" s="81" t="n">
        <f aca="false">'High SIPA income'!J34</f>
        <v>78335545.0321105</v>
      </c>
      <c r="U39" s="9"/>
      <c r="V39" s="81" t="n">
        <f aca="false">'High SIPA income'!F34</f>
        <v>101875.576230652</v>
      </c>
      <c r="W39" s="67"/>
      <c r="X39" s="81" t="n">
        <f aca="false">'High SIPA income'!M34</f>
        <v>255882.075947767</v>
      </c>
      <c r="Y39" s="9"/>
      <c r="Z39" s="9" t="n">
        <f aca="false">R39+V39-N39-L39-F39</f>
        <v>-2480037.80150365</v>
      </c>
      <c r="AA39" s="9"/>
      <c r="AB39" s="9" t="n">
        <f aca="false">T39-P39-D39</f>
        <v>-47556592.6569207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-0.0101112365625934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11023597</v>
      </c>
      <c r="AX39" s="7"/>
      <c r="AY39" s="40" t="n">
        <f aca="false">(AW39-AW38)/AW38</f>
        <v>0.0270625598439076</v>
      </c>
      <c r="AZ39" s="12" t="n">
        <f aca="false">workers_and_wage_high!B27</f>
        <v>6285.53473399598</v>
      </c>
      <c r="BA39" s="40" t="n">
        <f aca="false">(AZ39-AZ38)/AZ38</f>
        <v>0.0102183754968167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0.0161413412682194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98722393.0722334</v>
      </c>
      <c r="E40" s="9"/>
      <c r="F40" s="81" t="n">
        <f aca="false">'High pensions'!I40</f>
        <v>17943963.540059</v>
      </c>
      <c r="G40" s="81" t="n">
        <f aca="false">'High pensions'!K40</f>
        <v>373043.220448208</v>
      </c>
      <c r="H40" s="81" t="n">
        <f aca="false">'High pensions'!V40</f>
        <v>2052373.73336185</v>
      </c>
      <c r="I40" s="81" t="n">
        <f aca="false">'High pensions'!M40</f>
        <v>11537.4191891198</v>
      </c>
      <c r="J40" s="81" t="n">
        <f aca="false">'High pensions'!W40</f>
        <v>63475.4762895416</v>
      </c>
      <c r="K40" s="9"/>
      <c r="L40" s="81" t="n">
        <f aca="false">'High pensions'!N40</f>
        <v>2949668.71745782</v>
      </c>
      <c r="M40" s="67"/>
      <c r="N40" s="81" t="n">
        <f aca="false">'High pensions'!L40</f>
        <v>752676.658240717</v>
      </c>
      <c r="O40" s="9"/>
      <c r="P40" s="81" t="n">
        <f aca="false">'High pensions'!X40</f>
        <v>19446849.8951473</v>
      </c>
      <c r="Q40" s="67"/>
      <c r="R40" s="81" t="n">
        <f aca="false">'High SIPA income'!G35</f>
        <v>18242524.0449635</v>
      </c>
      <c r="S40" s="67"/>
      <c r="T40" s="81" t="n">
        <f aca="false">'High SIPA income'!J35</f>
        <v>69751871.7964892</v>
      </c>
      <c r="U40" s="9"/>
      <c r="V40" s="81" t="n">
        <f aca="false">'High SIPA income'!F35</f>
        <v>109907.476622467</v>
      </c>
      <c r="W40" s="67"/>
      <c r="X40" s="81" t="n">
        <f aca="false">'High SIPA income'!M35</f>
        <v>276055.894070867</v>
      </c>
      <c r="Y40" s="9"/>
      <c r="Z40" s="9" t="n">
        <f aca="false">R40+V40-N40-L40-F40</f>
        <v>-3293877.39417158</v>
      </c>
      <c r="AA40" s="9"/>
      <c r="AB40" s="9" t="n">
        <f aca="false">T40-P40-D40</f>
        <v>-48417371.1708915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-0.010076900001286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11347968</v>
      </c>
      <c r="AX40" s="7"/>
      <c r="AY40" s="40" t="n">
        <f aca="false">(AW40-AW39)/AW39</f>
        <v>0.0294251504295739</v>
      </c>
      <c r="AZ40" s="12" t="n">
        <f aca="false">workers_and_wage_high!B28</f>
        <v>6352.33264930898</v>
      </c>
      <c r="BA40" s="40" t="n">
        <f aca="false">(AZ40-AZ39)/AZ39</f>
        <v>0.010627244640256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0.0186062166328971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111101578.860073</v>
      </c>
      <c r="E41" s="9"/>
      <c r="F41" s="81" t="n">
        <f aca="false">'High pensions'!I41</f>
        <v>20194027.0922065</v>
      </c>
      <c r="G41" s="81" t="n">
        <f aca="false">'High pensions'!K41</f>
        <v>451471.991691135</v>
      </c>
      <c r="H41" s="81" t="n">
        <f aca="false">'High pensions'!V41</f>
        <v>2483865.69251186</v>
      </c>
      <c r="I41" s="81" t="n">
        <f aca="false">'High pensions'!M41</f>
        <v>13963.0512894166</v>
      </c>
      <c r="J41" s="81" t="n">
        <f aca="false">'High pensions'!W41</f>
        <v>76820.588428202</v>
      </c>
      <c r="K41" s="9"/>
      <c r="L41" s="81" t="n">
        <f aca="false">'High pensions'!N41</f>
        <v>3496016.64163946</v>
      </c>
      <c r="M41" s="67"/>
      <c r="N41" s="81" t="n">
        <f aca="false">'High pensions'!L41</f>
        <v>848597.357227668</v>
      </c>
      <c r="O41" s="9"/>
      <c r="P41" s="81" t="n">
        <f aca="false">'High pensions'!X41</f>
        <v>22809579.2555992</v>
      </c>
      <c r="Q41" s="67"/>
      <c r="R41" s="81" t="n">
        <f aca="false">'High SIPA income'!G36</f>
        <v>21952804.0391783</v>
      </c>
      <c r="S41" s="67"/>
      <c r="T41" s="81" t="n">
        <f aca="false">'High SIPA income'!J36</f>
        <v>83938448.9306442</v>
      </c>
      <c r="U41" s="9"/>
      <c r="V41" s="81" t="n">
        <f aca="false">'High SIPA income'!F36</f>
        <v>109342.677945579</v>
      </c>
      <c r="W41" s="67"/>
      <c r="X41" s="81" t="n">
        <f aca="false">'High SIPA income'!M36</f>
        <v>274637.282630501</v>
      </c>
      <c r="Y41" s="9"/>
      <c r="Z41" s="9" t="n">
        <f aca="false">R41+V41-N41-L41-F41</f>
        <v>-2476494.37394968</v>
      </c>
      <c r="AA41" s="9"/>
      <c r="AB41" s="9" t="n">
        <f aca="false">T41-P41-D41</f>
        <v>-49972709.1850277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-0.0106844095348561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11408972</v>
      </c>
      <c r="AX41" s="7"/>
      <c r="AY41" s="40" t="n">
        <f aca="false">(AW41-AW40)/AW40</f>
        <v>0.00537576418967695</v>
      </c>
      <c r="AZ41" s="12" t="n">
        <f aca="false">workers_and_wage_high!B29</f>
        <v>6516.81651227524</v>
      </c>
      <c r="BA41" s="40" t="n">
        <f aca="false">(AZ41-AZ40)/AZ40</f>
        <v>0.0258934586783873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0.0161022785300983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105609154.371591</v>
      </c>
      <c r="E42" s="6"/>
      <c r="F42" s="80" t="n">
        <f aca="false">'High pensions'!I42</f>
        <v>19195713.9263605</v>
      </c>
      <c r="G42" s="80" t="n">
        <f aca="false">'High pensions'!K42</f>
        <v>427368.052921206</v>
      </c>
      <c r="H42" s="80" t="n">
        <f aca="false">'High pensions'!V42</f>
        <v>2351252.93321141</v>
      </c>
      <c r="I42" s="80" t="n">
        <f aca="false">'High pensions'!M42</f>
        <v>13217.5686470476</v>
      </c>
      <c r="J42" s="80" t="n">
        <f aca="false">'High pensions'!W42</f>
        <v>72719.1628828268</v>
      </c>
      <c r="K42" s="6"/>
      <c r="L42" s="80" t="n">
        <f aca="false">'High pensions'!N42</f>
        <v>3890799.04177129</v>
      </c>
      <c r="M42" s="8"/>
      <c r="N42" s="80" t="n">
        <f aca="false">'High pensions'!L42</f>
        <v>808455.726655569</v>
      </c>
      <c r="O42" s="6"/>
      <c r="P42" s="80" t="n">
        <f aca="false">'High pensions'!X42</f>
        <v>24637259.598888</v>
      </c>
      <c r="Q42" s="8"/>
      <c r="R42" s="80" t="n">
        <f aca="false">'High SIPA income'!G37</f>
        <v>19367963.1525617</v>
      </c>
      <c r="S42" s="8"/>
      <c r="T42" s="80" t="n">
        <f aca="false">'High SIPA income'!J37</f>
        <v>74055085.7681117</v>
      </c>
      <c r="U42" s="6"/>
      <c r="V42" s="80" t="n">
        <f aca="false">'High SIPA income'!F37</f>
        <v>117147.369706523</v>
      </c>
      <c r="W42" s="8"/>
      <c r="X42" s="80" t="n">
        <f aca="false">'High SIPA income'!M37</f>
        <v>294240.41817892</v>
      </c>
      <c r="Y42" s="6"/>
      <c r="Z42" s="6" t="n">
        <f aca="false">R42+V42-N42-L42-F42</f>
        <v>-4409858.1725191</v>
      </c>
      <c r="AA42" s="6"/>
      <c r="AB42" s="6" t="n">
        <f aca="false">T42-P42-D42</f>
        <v>-56191328.2023678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-0.0117324939936604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11425170</v>
      </c>
      <c r="AX42" s="5"/>
      <c r="AY42" s="61" t="n">
        <f aca="false">(AW42-AW41)/AW41</f>
        <v>0.00141975981709833</v>
      </c>
      <c r="AZ42" s="11" t="n">
        <f aca="false">workers_and_wage_high!B30</f>
        <v>6633.29703557827</v>
      </c>
      <c r="BA42" s="61" t="n">
        <f aca="false">(AZ42-AZ41)/AZ41</f>
        <v>0.0178738381054047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0.0186554080192125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117269671.549078</v>
      </c>
      <c r="E43" s="9"/>
      <c r="F43" s="81" t="n">
        <f aca="false">'High pensions'!I43</f>
        <v>21315150.9515342</v>
      </c>
      <c r="G43" s="81" t="n">
        <f aca="false">'High pensions'!K43</f>
        <v>504051.810181473</v>
      </c>
      <c r="H43" s="81" t="n">
        <f aca="false">'High pensions'!V43</f>
        <v>2773144.34029119</v>
      </c>
      <c r="I43" s="81" t="n">
        <f aca="false">'High pensions'!M43</f>
        <v>15589.231242726</v>
      </c>
      <c r="J43" s="81" t="n">
        <f aca="false">'High pensions'!W43</f>
        <v>85767.3507306557</v>
      </c>
      <c r="K43" s="9"/>
      <c r="L43" s="81" t="n">
        <f aca="false">'High pensions'!N43</f>
        <v>3694312.02617853</v>
      </c>
      <c r="M43" s="67"/>
      <c r="N43" s="81" t="n">
        <f aca="false">'High pensions'!L43</f>
        <v>899616.946121767</v>
      </c>
      <c r="O43" s="9"/>
      <c r="P43" s="81" t="n">
        <f aca="false">'High pensions'!X43</f>
        <v>24119229.673512</v>
      </c>
      <c r="Q43" s="67"/>
      <c r="R43" s="81" t="n">
        <f aca="false">'High SIPA income'!G38</f>
        <v>23096791.3488129</v>
      </c>
      <c r="S43" s="67"/>
      <c r="T43" s="81" t="n">
        <f aca="false">'High SIPA income'!J38</f>
        <v>88312583.5603569</v>
      </c>
      <c r="U43" s="9"/>
      <c r="V43" s="81" t="n">
        <f aca="false">'High SIPA income'!F38</f>
        <v>109996.369250353</v>
      </c>
      <c r="W43" s="67"/>
      <c r="X43" s="81" t="n">
        <f aca="false">'High SIPA income'!M38</f>
        <v>276279.166723661</v>
      </c>
      <c r="Y43" s="9"/>
      <c r="Z43" s="9" t="n">
        <f aca="false">R43+V43-N43-L43-F43</f>
        <v>-2702292.20577126</v>
      </c>
      <c r="AA43" s="9"/>
      <c r="AB43" s="9" t="n">
        <f aca="false">T43-P43-D43</f>
        <v>-53076317.6622331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-0.0108507806936177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11485370</v>
      </c>
      <c r="AX43" s="7"/>
      <c r="AY43" s="40" t="n">
        <f aca="false">(AW43-AW42)/AW42</f>
        <v>0.00526906820642494</v>
      </c>
      <c r="AZ43" s="12" t="n">
        <f aca="false">workers_and_wage_high!B31</f>
        <v>6749.60068809855</v>
      </c>
      <c r="BA43" s="40" t="n">
        <f aca="false">(AZ43-AZ42)/AZ42</f>
        <v>0.0175333098904619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0.0165660014833024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111804681.126337</v>
      </c>
      <c r="E44" s="9"/>
      <c r="F44" s="81" t="n">
        <f aca="false">'High pensions'!I44</f>
        <v>20321824.2518796</v>
      </c>
      <c r="G44" s="81" t="n">
        <f aca="false">'High pensions'!K44</f>
        <v>508968.237324648</v>
      </c>
      <c r="H44" s="81" t="n">
        <f aca="false">'High pensions'!V44</f>
        <v>2800193.07185242</v>
      </c>
      <c r="I44" s="81" t="n">
        <f aca="false">'High pensions'!M44</f>
        <v>15741.2856904531</v>
      </c>
      <c r="J44" s="81" t="n">
        <f aca="false">'High pensions'!W44</f>
        <v>86603.9094387348</v>
      </c>
      <c r="K44" s="9"/>
      <c r="L44" s="81" t="n">
        <f aca="false">'High pensions'!N44</f>
        <v>3304872.99950157</v>
      </c>
      <c r="M44" s="67"/>
      <c r="N44" s="81" t="n">
        <f aca="false">'High pensions'!L44</f>
        <v>859100.368031696</v>
      </c>
      <c r="O44" s="9"/>
      <c r="P44" s="81" t="n">
        <f aca="false">'High pensions'!X44</f>
        <v>21875518.4544417</v>
      </c>
      <c r="Q44" s="67"/>
      <c r="R44" s="81" t="n">
        <f aca="false">'High SIPA income'!G39</f>
        <v>20362333.3633456</v>
      </c>
      <c r="S44" s="67"/>
      <c r="T44" s="81" t="n">
        <f aca="false">'High SIPA income'!J39</f>
        <v>77857146.4528003</v>
      </c>
      <c r="U44" s="9"/>
      <c r="V44" s="81" t="n">
        <f aca="false">'High SIPA income'!F39</f>
        <v>118264.517470098</v>
      </c>
      <c r="W44" s="67"/>
      <c r="X44" s="81" t="n">
        <f aca="false">'High SIPA income'!M39</f>
        <v>297046.371278384</v>
      </c>
      <c r="Y44" s="9"/>
      <c r="Z44" s="9" t="n">
        <f aca="false">R44+V44-N44-L44-F44</f>
        <v>-4005199.73859726</v>
      </c>
      <c r="AA44" s="9"/>
      <c r="AB44" s="9" t="n">
        <f aca="false">T44-P44-D44</f>
        <v>-55823053.1279778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-0.0110649646236945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11569405</v>
      </c>
      <c r="AX44" s="7"/>
      <c r="AY44" s="40" t="n">
        <f aca="false">(AW44-AW43)/AW43</f>
        <v>0.00731669941847759</v>
      </c>
      <c r="AZ44" s="12" t="n">
        <f aca="false">workers_and_wage_high!B32</f>
        <v>6817.35557796366</v>
      </c>
      <c r="BA44" s="40" t="n">
        <f aca="false">(AZ44-AZ43)/AZ43</f>
        <v>0.0100383553036824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0.0193562132014358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118964983.136049</v>
      </c>
      <c r="E45" s="9"/>
      <c r="F45" s="81" t="n">
        <f aca="false">'High pensions'!I45</f>
        <v>21623293.900251</v>
      </c>
      <c r="G45" s="81" t="n">
        <f aca="false">'High pensions'!K45</f>
        <v>547711.032162418</v>
      </c>
      <c r="H45" s="81" t="n">
        <f aca="false">'High pensions'!V45</f>
        <v>3013344.49807732</v>
      </c>
      <c r="I45" s="81" t="n">
        <f aca="false">'High pensions'!M45</f>
        <v>16939.5164586315</v>
      </c>
      <c r="J45" s="81" t="n">
        <f aca="false">'High pensions'!W45</f>
        <v>93196.2215900203</v>
      </c>
      <c r="K45" s="9"/>
      <c r="L45" s="81" t="n">
        <f aca="false">'High pensions'!N45</f>
        <v>3689610.55104783</v>
      </c>
      <c r="M45" s="67"/>
      <c r="N45" s="81" t="n">
        <f aca="false">'High pensions'!L45</f>
        <v>915326.150916517</v>
      </c>
      <c r="O45" s="9"/>
      <c r="P45" s="81" t="n">
        <f aca="false">'High pensions'!X45</f>
        <v>24181261.1065249</v>
      </c>
      <c r="Q45" s="67"/>
      <c r="R45" s="81" t="n">
        <f aca="false">'High SIPA income'!G40</f>
        <v>24256955.5867282</v>
      </c>
      <c r="S45" s="67" t="n">
        <f aca="false">SUM(T42:T45)/AVERAGE(AG42:AG45)</f>
        <v>0.0673458221259824</v>
      </c>
      <c r="T45" s="81" t="n">
        <f aca="false">'High SIPA income'!J40</f>
        <v>92748572.077433</v>
      </c>
      <c r="U45" s="9"/>
      <c r="V45" s="81" t="n">
        <f aca="false">'High SIPA income'!F40</f>
        <v>111113.838365684</v>
      </c>
      <c r="W45" s="67"/>
      <c r="X45" s="81" t="n">
        <f aca="false">'High SIPA income'!M40</f>
        <v>279085.926966087</v>
      </c>
      <c r="Y45" s="9"/>
      <c r="Z45" s="9" t="n">
        <f aca="false">R45+V45-N45-L45-F45</f>
        <v>-1860161.17712142</v>
      </c>
      <c r="AA45" s="9"/>
      <c r="AB45" s="9" t="n">
        <f aca="false">T45-P45-D45</f>
        <v>-50397672.1651413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-0.00997766130016431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11599489</v>
      </c>
      <c r="AX45" s="7"/>
      <c r="AY45" s="40" t="n">
        <f aca="false">(AW45-AW44)/AW44</f>
        <v>0.00260030658447863</v>
      </c>
      <c r="AZ45" s="12" t="n">
        <f aca="false">workers_and_wage_high!B33</f>
        <v>6917.57522845964</v>
      </c>
      <c r="BA45" s="40" t="n">
        <f aca="false">(AZ45-AZ44)/AZ44</f>
        <v>0.014700663527062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0.0166427969900158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113822540.514128</v>
      </c>
      <c r="E46" s="6"/>
      <c r="F46" s="80" t="n">
        <f aca="false">'High pensions'!I46</f>
        <v>20688594.0814663</v>
      </c>
      <c r="G46" s="80" t="n">
        <f aca="false">'High pensions'!K46</f>
        <v>537062.181478438</v>
      </c>
      <c r="H46" s="80" t="n">
        <f aca="false">'High pensions'!V46</f>
        <v>2954757.66353296</v>
      </c>
      <c r="I46" s="80" t="n">
        <f aca="false">'High pensions'!M46</f>
        <v>16610.1705611888</v>
      </c>
      <c r="J46" s="80" t="n">
        <f aca="false">'High pensions'!W46</f>
        <v>91384.2576350403</v>
      </c>
      <c r="K46" s="6"/>
      <c r="L46" s="80" t="n">
        <f aca="false">'High pensions'!N46</f>
        <v>4160880.27504686</v>
      </c>
      <c r="M46" s="8"/>
      <c r="N46" s="80" t="n">
        <f aca="false">'High pensions'!L46</f>
        <v>877645.326473106</v>
      </c>
      <c r="O46" s="6"/>
      <c r="P46" s="80" t="n">
        <f aca="false">'High pensions'!X46</f>
        <v>26419373.1662309</v>
      </c>
      <c r="Q46" s="8"/>
      <c r="R46" s="80" t="n">
        <f aca="false">'High SIPA income'!G41</f>
        <v>21229361.7160495</v>
      </c>
      <c r="S46" s="8"/>
      <c r="T46" s="80" t="n">
        <f aca="false">'High SIPA income'!J41</f>
        <v>81172304.5061851</v>
      </c>
      <c r="U46" s="6"/>
      <c r="V46" s="80" t="n">
        <f aca="false">'High SIPA income'!F41</f>
        <v>116276.614859664</v>
      </c>
      <c r="W46" s="8"/>
      <c r="X46" s="80" t="n">
        <f aca="false">'High SIPA income'!M41</f>
        <v>292053.333049199</v>
      </c>
      <c r="Y46" s="6"/>
      <c r="Z46" s="6" t="n">
        <f aca="false">R46+V46-N46-L46-F46</f>
        <v>-4381481.35207716</v>
      </c>
      <c r="AA46" s="6"/>
      <c r="AB46" s="6" t="n">
        <f aca="false">T46-P46-D46</f>
        <v>-59069609.1741736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-0.0117461580776979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11683521</v>
      </c>
      <c r="AX46" s="5"/>
      <c r="AY46" s="61" t="n">
        <f aca="false">(AW46-AW45)/AW45</f>
        <v>0.0072444570618585</v>
      </c>
      <c r="AZ46" s="11" t="n">
        <f aca="false">workers_and_wage_high!B34</f>
        <v>6946.70692883429</v>
      </c>
      <c r="BA46" s="61" t="n">
        <f aca="false">(AZ46-AZ45)/AZ45</f>
        <v>0.004211258918413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0.0185095240221954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123422935.515283</v>
      </c>
      <c r="E47" s="9"/>
      <c r="F47" s="81" t="n">
        <f aca="false">'High pensions'!I47</f>
        <v>22433579.5149622</v>
      </c>
      <c r="G47" s="81" t="n">
        <f aca="false">'High pensions'!K47</f>
        <v>615224.190095561</v>
      </c>
      <c r="H47" s="81" t="n">
        <f aca="false">'High pensions'!V47</f>
        <v>3384781.9734235</v>
      </c>
      <c r="I47" s="81" t="n">
        <f aca="false">'High pensions'!M47</f>
        <v>19027.5522709969</v>
      </c>
      <c r="J47" s="81" t="n">
        <f aca="false">'High pensions'!W47</f>
        <v>104683.97855949</v>
      </c>
      <c r="K47" s="9"/>
      <c r="L47" s="81" t="n">
        <f aca="false">'High pensions'!N47</f>
        <v>3827213.74747592</v>
      </c>
      <c r="M47" s="67"/>
      <c r="N47" s="81" t="n">
        <f aca="false">'High pensions'!L47</f>
        <v>953504.364221159</v>
      </c>
      <c r="O47" s="9"/>
      <c r="P47" s="81" t="n">
        <f aca="false">'High pensions'!X47</f>
        <v>25105330.0121365</v>
      </c>
      <c r="Q47" s="67"/>
      <c r="R47" s="81" t="n">
        <f aca="false">'High SIPA income'!G42</f>
        <v>24754848.4593675</v>
      </c>
      <c r="S47" s="67"/>
      <c r="T47" s="81" t="n">
        <f aca="false">'High SIPA income'!J42</f>
        <v>94652308.6291909</v>
      </c>
      <c r="U47" s="9"/>
      <c r="V47" s="81" t="n">
        <f aca="false">'High SIPA income'!F42</f>
        <v>114519.675896967</v>
      </c>
      <c r="W47" s="67"/>
      <c r="X47" s="81" t="n">
        <f aca="false">'High SIPA income'!M42</f>
        <v>287640.408914463</v>
      </c>
      <c r="Y47" s="9"/>
      <c r="Z47" s="9" t="n">
        <f aca="false">R47+V47-N47-L47-F47</f>
        <v>-2344929.49139477</v>
      </c>
      <c r="AA47" s="9"/>
      <c r="AB47" s="9" t="n">
        <f aca="false">T47-P47-D47</f>
        <v>-53875956.8982288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-0.0105906315426513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11785467</v>
      </c>
      <c r="AX47" s="7"/>
      <c r="AY47" s="40" t="n">
        <f aca="false">(AW47-AW46)/AW46</f>
        <v>0.00872562303778116</v>
      </c>
      <c r="AZ47" s="12" t="n">
        <f aca="false">workers_and_wage_high!B35</f>
        <v>6952.85955843433</v>
      </c>
      <c r="BA47" s="40" t="n">
        <f aca="false">(AZ47-AZ46)/AZ46</f>
        <v>0.000885690106560243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0.016029207898888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118703456.693292</v>
      </c>
      <c r="E48" s="9"/>
      <c r="F48" s="81" t="n">
        <f aca="false">'High pensions'!I48</f>
        <v>21575758.3735325</v>
      </c>
      <c r="G48" s="81" t="n">
        <f aca="false">'High pensions'!K48</f>
        <v>603965.258909028</v>
      </c>
      <c r="H48" s="81" t="n">
        <f aca="false">'High pensions'!V48</f>
        <v>3322838.65595695</v>
      </c>
      <c r="I48" s="81" t="n">
        <f aca="false">'High pensions'!M48</f>
        <v>18679.337904403</v>
      </c>
      <c r="J48" s="81" t="n">
        <f aca="false">'High pensions'!W48</f>
        <v>102768.205854339</v>
      </c>
      <c r="K48" s="9"/>
      <c r="L48" s="81" t="n">
        <f aca="false">'High pensions'!N48</f>
        <v>3579205.89144522</v>
      </c>
      <c r="M48" s="67"/>
      <c r="N48" s="81" t="n">
        <f aca="false">'High pensions'!L48</f>
        <v>918321.598064821</v>
      </c>
      <c r="O48" s="9"/>
      <c r="P48" s="81" t="n">
        <f aca="false">'High pensions'!X48</f>
        <v>23624850.8694155</v>
      </c>
      <c r="Q48" s="67"/>
      <c r="R48" s="81" t="n">
        <f aca="false">'High SIPA income'!G43</f>
        <v>21830404.4527455</v>
      </c>
      <c r="S48" s="67"/>
      <c r="T48" s="81" t="n">
        <f aca="false">'High SIPA income'!J43</f>
        <v>83470443.5033379</v>
      </c>
      <c r="U48" s="9"/>
      <c r="V48" s="81" t="n">
        <f aca="false">'High SIPA income'!F43</f>
        <v>118979.712135994</v>
      </c>
      <c r="W48" s="67"/>
      <c r="X48" s="81" t="n">
        <f aca="false">'High SIPA income'!M43</f>
        <v>298842.73408277</v>
      </c>
      <c r="Y48" s="9"/>
      <c r="Z48" s="9" t="n">
        <f aca="false">R48+V48-N48-L48-F48</f>
        <v>-4123901.69816105</v>
      </c>
      <c r="AA48" s="9"/>
      <c r="AB48" s="9" t="n">
        <f aca="false">T48-P48-D48</f>
        <v>-58857864.0593694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-0.0113542672231366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11813432</v>
      </c>
      <c r="AX48" s="7"/>
      <c r="AY48" s="40" t="n">
        <f aca="false">(AW48-AW47)/AW47</f>
        <v>0.00237283766523635</v>
      </c>
      <c r="AZ48" s="12" t="n">
        <f aca="false">workers_and_wage_high!B36</f>
        <v>7031.51458385517</v>
      </c>
      <c r="BA48" s="40" t="n">
        <f aca="false">(AZ48-AZ47)/AZ47</f>
        <v>0.0113126153001935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0.0186204378882136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127585944.403671</v>
      </c>
      <c r="E49" s="9"/>
      <c r="F49" s="81" t="n">
        <f aca="false">'High pensions'!I49</f>
        <v>23190255.6588997</v>
      </c>
      <c r="G49" s="81" t="n">
        <f aca="false">'High pensions'!K49</f>
        <v>678895.813004536</v>
      </c>
      <c r="H49" s="81" t="n">
        <f aca="false">'High pensions'!V49</f>
        <v>3735084.45650279</v>
      </c>
      <c r="I49" s="81" t="n">
        <f aca="false">'High pensions'!M49</f>
        <v>20996.7777217898</v>
      </c>
      <c r="J49" s="81" t="n">
        <f aca="false">'High pensions'!W49</f>
        <v>115518.075974313</v>
      </c>
      <c r="K49" s="9"/>
      <c r="L49" s="81" t="n">
        <f aca="false">'High pensions'!N49</f>
        <v>3914747.36227788</v>
      </c>
      <c r="M49" s="67"/>
      <c r="N49" s="81" t="n">
        <f aca="false">'High pensions'!L49</f>
        <v>988398.644883268</v>
      </c>
      <c r="O49" s="9"/>
      <c r="P49" s="81" t="n">
        <f aca="false">'High pensions'!X49</f>
        <v>25751520.3921868</v>
      </c>
      <c r="Q49" s="67"/>
      <c r="R49" s="81" t="n">
        <f aca="false">'High SIPA income'!G44</f>
        <v>25704026.1623218</v>
      </c>
      <c r="S49" s="67"/>
      <c r="T49" s="81" t="n">
        <f aca="false">'High SIPA income'!J44</f>
        <v>98281571.8432817</v>
      </c>
      <c r="U49" s="9"/>
      <c r="V49" s="81" t="n">
        <f aca="false">'High SIPA income'!F44</f>
        <v>113237.541791172</v>
      </c>
      <c r="W49" s="67"/>
      <c r="X49" s="81" t="n">
        <f aca="false">'High SIPA income'!M44</f>
        <v>284420.057690225</v>
      </c>
      <c r="Y49" s="9"/>
      <c r="Z49" s="9" t="n">
        <f aca="false">R49+V49-N49-L49-F49</f>
        <v>-2276137.96194788</v>
      </c>
      <c r="AA49" s="9"/>
      <c r="AB49" s="9" t="n">
        <f aca="false">T49-P49-D49</f>
        <v>-55055892.9525766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-0.0104504855552187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11881238</v>
      </c>
      <c r="AX49" s="7"/>
      <c r="AY49" s="40" t="n">
        <f aca="false">(AW49-AW48)/AW48</f>
        <v>0.00573973761392964</v>
      </c>
      <c r="AZ49" s="12" t="n">
        <f aca="false">workers_and_wage_high!B37</f>
        <v>7070.5343852245</v>
      </c>
      <c r="BA49" s="40" t="n">
        <f aca="false">(AZ49-AZ48)/AZ48</f>
        <v>0.00554927404387644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0.0161762459531506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124164170.673544</v>
      </c>
      <c r="E50" s="6"/>
      <c r="F50" s="80" t="n">
        <f aca="false">'High pensions'!I50</f>
        <v>22568307.7791435</v>
      </c>
      <c r="G50" s="80" t="n">
        <f aca="false">'High pensions'!K50</f>
        <v>674232.043768898</v>
      </c>
      <c r="H50" s="80" t="n">
        <f aca="false">'High pensions'!V50</f>
        <v>3709425.7742027</v>
      </c>
      <c r="I50" s="80" t="n">
        <f aca="false">'High pensions'!M50</f>
        <v>20852.5374361515</v>
      </c>
      <c r="J50" s="80" t="n">
        <f aca="false">'High pensions'!W50</f>
        <v>114724.508480496</v>
      </c>
      <c r="K50" s="6"/>
      <c r="L50" s="80" t="n">
        <f aca="false">'High pensions'!N50</f>
        <v>4500355.67644171</v>
      </c>
      <c r="M50" s="8"/>
      <c r="N50" s="80" t="n">
        <f aca="false">'High pensions'!L50</f>
        <v>964371.52136061</v>
      </c>
      <c r="O50" s="6"/>
      <c r="P50" s="80" t="n">
        <f aca="false">'High pensions'!X50</f>
        <v>28658054.5737736</v>
      </c>
      <c r="Q50" s="8"/>
      <c r="R50" s="80" t="n">
        <f aca="false">'High SIPA income'!G45</f>
        <v>22550457.7933076</v>
      </c>
      <c r="S50" s="8"/>
      <c r="T50" s="80" t="n">
        <f aca="false">'High SIPA income'!J45</f>
        <v>86223629.8592242</v>
      </c>
      <c r="U50" s="6"/>
      <c r="V50" s="80" t="n">
        <f aca="false">'High SIPA income'!F45</f>
        <v>113589.698435147</v>
      </c>
      <c r="W50" s="8"/>
      <c r="X50" s="80" t="n">
        <f aca="false">'High SIPA income'!M45</f>
        <v>285304.573650313</v>
      </c>
      <c r="Y50" s="6"/>
      <c r="Z50" s="6" t="n">
        <f aca="false">R50+V50-N50-L50-F50</f>
        <v>-5368987.48520312</v>
      </c>
      <c r="AA50" s="6"/>
      <c r="AB50" s="6" t="n">
        <f aca="false">T50-P50-D50</f>
        <v>-66598595.3880939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-0.0127954765043679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11937027</v>
      </c>
      <c r="AX50" s="5"/>
      <c r="AY50" s="61" t="n">
        <f aca="false">(AW50-AW49)/AW49</f>
        <v>0.00469555445316389</v>
      </c>
      <c r="AZ50" s="11" t="n">
        <f aca="false">workers_and_wage_high!B38</f>
        <v>7094.88645934816</v>
      </c>
      <c r="BA50" s="61" t="n">
        <f aca="false">(AZ50-AZ49)/AZ49</f>
        <v>0.00344416317026218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0.0187204017219731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133478689.761344</v>
      </c>
      <c r="E51" s="9"/>
      <c r="F51" s="81" t="n">
        <f aca="false">'High pensions'!I51</f>
        <v>24261331.8814094</v>
      </c>
      <c r="G51" s="81" t="n">
        <f aca="false">'High pensions'!K51</f>
        <v>745404.608972961</v>
      </c>
      <c r="H51" s="81" t="n">
        <f aca="false">'High pensions'!V51</f>
        <v>4100996.22865378</v>
      </c>
      <c r="I51" s="81" t="n">
        <f aca="false">'High pensions'!M51</f>
        <v>23053.7507929781</v>
      </c>
      <c r="J51" s="81" t="n">
        <f aca="false">'High pensions'!W51</f>
        <v>126834.934906818</v>
      </c>
      <c r="K51" s="9"/>
      <c r="L51" s="81" t="n">
        <f aca="false">'High pensions'!N51</f>
        <v>4055021.34286381</v>
      </c>
      <c r="M51" s="67"/>
      <c r="N51" s="81" t="n">
        <f aca="false">'High pensions'!L51</f>
        <v>1039176.30086196</v>
      </c>
      <c r="O51" s="9"/>
      <c r="P51" s="81" t="n">
        <f aca="false">'High pensions'!X51</f>
        <v>26758766.4256458</v>
      </c>
      <c r="Q51" s="67"/>
      <c r="R51" s="81" t="n">
        <f aca="false">'High SIPA income'!G46</f>
        <v>26654033.9012886</v>
      </c>
      <c r="S51" s="67"/>
      <c r="T51" s="81" t="n">
        <f aca="false">'High SIPA income'!J46</f>
        <v>101914008.772007</v>
      </c>
      <c r="U51" s="9"/>
      <c r="V51" s="81" t="n">
        <f aca="false">'High SIPA income'!F46</f>
        <v>112390.692978895</v>
      </c>
      <c r="W51" s="67"/>
      <c r="X51" s="81" t="n">
        <f aca="false">'High SIPA income'!M46</f>
        <v>282293.017627072</v>
      </c>
      <c r="Y51" s="9"/>
      <c r="Z51" s="9" t="n">
        <f aca="false">R51+V51-N51-L51-F51</f>
        <v>-2589104.93086765</v>
      </c>
      <c r="AA51" s="9"/>
      <c r="AB51" s="9" t="n">
        <f aca="false">T51-P51-D51</f>
        <v>-58323447.4149826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-0.0110771923939589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11981590</v>
      </c>
      <c r="AX51" s="7"/>
      <c r="AY51" s="40" t="n">
        <f aca="false">(AW51-AW50)/AW50</f>
        <v>0.00373317409770456</v>
      </c>
      <c r="AZ51" s="12" t="n">
        <f aca="false">workers_and_wage_high!B39</f>
        <v>7183.10003836348</v>
      </c>
      <c r="BA51" s="40" t="n">
        <f aca="false">(AZ51-AZ50)/AZ50</f>
        <v>0.0124334024963979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0.0162945923377886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130005126.856061</v>
      </c>
      <c r="E52" s="9"/>
      <c r="F52" s="81" t="n">
        <f aca="false">'High pensions'!I52</f>
        <v>23629970.7060285</v>
      </c>
      <c r="G52" s="81" t="n">
        <f aca="false">'High pensions'!K52</f>
        <v>742777.454804951</v>
      </c>
      <c r="H52" s="81" t="n">
        <f aca="false">'High pensions'!V52</f>
        <v>4086542.40155719</v>
      </c>
      <c r="I52" s="81" t="n">
        <f aca="false">'High pensions'!M52</f>
        <v>22972.4986022152</v>
      </c>
      <c r="J52" s="81" t="n">
        <f aca="false">'High pensions'!W52</f>
        <v>126387.909326512</v>
      </c>
      <c r="K52" s="9"/>
      <c r="L52" s="81" t="n">
        <f aca="false">'High pensions'!N52</f>
        <v>3879239.60358871</v>
      </c>
      <c r="M52" s="67"/>
      <c r="N52" s="81" t="n">
        <f aca="false">'High pensions'!L52</f>
        <v>1014505.14638887</v>
      </c>
      <c r="O52" s="9"/>
      <c r="P52" s="81" t="n">
        <f aca="false">'High pensions'!X52</f>
        <v>25710900.7321725</v>
      </c>
      <c r="Q52" s="67"/>
      <c r="R52" s="81" t="n">
        <f aca="false">'High SIPA income'!G47</f>
        <v>23352915.7657528</v>
      </c>
      <c r="S52" s="67"/>
      <c r="T52" s="81" t="n">
        <f aca="false">'High SIPA income'!J47</f>
        <v>89291897.4672651</v>
      </c>
      <c r="U52" s="9"/>
      <c r="V52" s="81" t="n">
        <f aca="false">'High SIPA income'!F47</f>
        <v>111276.130275809</v>
      </c>
      <c r="W52" s="67"/>
      <c r="X52" s="81" t="n">
        <f aca="false">'High SIPA income'!M47</f>
        <v>279493.557454265</v>
      </c>
      <c r="Y52" s="9"/>
      <c r="Z52" s="9" t="n">
        <f aca="false">R52+V52-N52-L52-F52</f>
        <v>-5059523.55997751</v>
      </c>
      <c r="AA52" s="9"/>
      <c r="AB52" s="9" t="n">
        <f aca="false">T52-P52-D52</f>
        <v>-66424130.1209684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-0.0123805557301204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12009132</v>
      </c>
      <c r="AX52" s="7"/>
      <c r="AY52" s="40" t="n">
        <f aca="false">(AW52-AW51)/AW51</f>
        <v>0.00229869324522038</v>
      </c>
      <c r="AZ52" s="12" t="n">
        <f aca="false">workers_and_wage_high!B40</f>
        <v>7208.0214343066</v>
      </c>
      <c r="BA52" s="40" t="n">
        <f aca="false">(AZ52-AZ51)/AZ51</f>
        <v>0.0034694485403267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0.0188101676921106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137476668.021802</v>
      </c>
      <c r="E53" s="9"/>
      <c r="F53" s="81" t="n">
        <f aca="false">'High pensions'!I53</f>
        <v>24988011.755216</v>
      </c>
      <c r="G53" s="81" t="n">
        <f aca="false">'High pensions'!K53</f>
        <v>853021.918371886</v>
      </c>
      <c r="H53" s="81" t="n">
        <f aca="false">'High pensions'!V53</f>
        <v>4693074.91272705</v>
      </c>
      <c r="I53" s="81" t="n">
        <f aca="false">'High pensions'!M53</f>
        <v>26382.1211867592</v>
      </c>
      <c r="J53" s="81" t="n">
        <f aca="false">'High pensions'!W53</f>
        <v>145146.646785372</v>
      </c>
      <c r="K53" s="9"/>
      <c r="L53" s="81" t="n">
        <f aca="false">'High pensions'!N53</f>
        <v>4174084.81219715</v>
      </c>
      <c r="M53" s="67"/>
      <c r="N53" s="81" t="n">
        <f aca="false">'High pensions'!L53</f>
        <v>1074254.82701389</v>
      </c>
      <c r="O53" s="9"/>
      <c r="P53" s="81" t="n">
        <f aca="false">'High pensions'!X53</f>
        <v>27569579.0350699</v>
      </c>
      <c r="Q53" s="67"/>
      <c r="R53" s="81" t="n">
        <f aca="false">'High SIPA income'!G48</f>
        <v>26893464.4918674</v>
      </c>
      <c r="S53" s="67"/>
      <c r="T53" s="81" t="n">
        <f aca="false">'High SIPA income'!J48</f>
        <v>102829492.386942</v>
      </c>
      <c r="U53" s="9"/>
      <c r="V53" s="81" t="n">
        <f aca="false">'High SIPA income'!F48</f>
        <v>111070.761364024</v>
      </c>
      <c r="W53" s="67"/>
      <c r="X53" s="81" t="n">
        <f aca="false">'High SIPA income'!M48</f>
        <v>278977.72995736</v>
      </c>
      <c r="Y53" s="9"/>
      <c r="Z53" s="9" t="n">
        <f aca="false">R53+V53-N53-L53-F53</f>
        <v>-3231816.14119553</v>
      </c>
      <c r="AA53" s="9"/>
      <c r="AB53" s="9" t="n">
        <f aca="false">T53-P53-D53</f>
        <v>-62216754.6699305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-0.0111991461633662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12033617</v>
      </c>
      <c r="AX53" s="7"/>
      <c r="AY53" s="40" t="n">
        <f aca="false">(AW53-AW52)/AW52</f>
        <v>0.00203886509033292</v>
      </c>
      <c r="AZ53" s="12" t="n">
        <f aca="false">workers_and_wage_high!B41</f>
        <v>7196.99320334781</v>
      </c>
      <c r="BA53" s="40" t="n">
        <f aca="false">(AZ53-AZ52)/AZ52</f>
        <v>-0.00152999419595146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0.0163759486616743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134721921.835097</v>
      </c>
      <c r="E54" s="6"/>
      <c r="F54" s="80" t="n">
        <f aca="false">'High pensions'!I54</f>
        <v>24487304.0272319</v>
      </c>
      <c r="G54" s="80" t="n">
        <f aca="false">'High pensions'!K54</f>
        <v>911474.46665674</v>
      </c>
      <c r="H54" s="80" t="n">
        <f aca="false">'High pensions'!V54</f>
        <v>5014663.58710039</v>
      </c>
      <c r="I54" s="80" t="n">
        <f aca="false">'High pensions'!M54</f>
        <v>28189.9319584558</v>
      </c>
      <c r="J54" s="80" t="n">
        <f aca="false">'High pensions'!W54</f>
        <v>155092.688260836</v>
      </c>
      <c r="K54" s="6"/>
      <c r="L54" s="80" t="n">
        <f aca="false">'High pensions'!N54</f>
        <v>4936539.43150411</v>
      </c>
      <c r="M54" s="8"/>
      <c r="N54" s="80" t="n">
        <f aca="false">'High pensions'!L54</f>
        <v>1055463.45434986</v>
      </c>
      <c r="O54" s="6"/>
      <c r="P54" s="80" t="n">
        <f aca="false">'High pensions'!X54</f>
        <v>31422575.0911643</v>
      </c>
      <c r="Q54" s="8"/>
      <c r="R54" s="80" t="n">
        <f aca="false">'High SIPA income'!G49</f>
        <v>23522937.4688416</v>
      </c>
      <c r="S54" s="8"/>
      <c r="T54" s="80" t="n">
        <f aca="false">'High SIPA income'!J49</f>
        <v>89941990.1850954</v>
      </c>
      <c r="U54" s="6"/>
      <c r="V54" s="80" t="n">
        <f aca="false">'High SIPA income'!F49</f>
        <v>114804.067209904</v>
      </c>
      <c r="W54" s="8"/>
      <c r="X54" s="80" t="n">
        <f aca="false">'High SIPA income'!M49</f>
        <v>288354.717900271</v>
      </c>
      <c r="Y54" s="6"/>
      <c r="Z54" s="6" t="n">
        <f aca="false">R54+V54-N54-L54-F54</f>
        <v>-6841565.37703431</v>
      </c>
      <c r="AA54" s="6"/>
      <c r="AB54" s="6" t="n">
        <f aca="false">T54-P54-D54</f>
        <v>-76202506.7411662</v>
      </c>
      <c r="AC54" s="50"/>
      <c r="AD54" s="6"/>
      <c r="AE54" s="6"/>
      <c r="AF54" s="6"/>
      <c r="AG54" s="6" t="n">
        <f aca="false">BF54/100*$AG$53</f>
        <v>5611131301.8365</v>
      </c>
      <c r="AH54" s="61" t="n">
        <f aca="false">(AG54-AG53)/AG53</f>
        <v>0.0100153877276572</v>
      </c>
      <c r="AI54" s="61"/>
      <c r="AJ54" s="61" t="n">
        <f aca="false">AB54/AG54</f>
        <v>-0.0135805958980546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0.00983269739583555</v>
      </c>
      <c r="AV54" s="5"/>
      <c r="AW54" s="5" t="n">
        <f aca="false">workers_and_wage_high!C42</f>
        <v>12130005</v>
      </c>
      <c r="AX54" s="5"/>
      <c r="AY54" s="61" t="n">
        <f aca="false">(AW54-AW53)/AW53</f>
        <v>0.00800989428199352</v>
      </c>
      <c r="AZ54" s="11" t="n">
        <f aca="false">workers_and_wage_high!B42</f>
        <v>7211.31203372803</v>
      </c>
      <c r="BA54" s="61" t="n">
        <f aca="false">(AZ54-AZ53)/AZ53</f>
        <v>0.00198955730200674</v>
      </c>
      <c r="BB54" s="66"/>
      <c r="BC54" s="66"/>
      <c r="BD54" s="66"/>
      <c r="BE54" s="66"/>
      <c r="BF54" s="5" t="n">
        <f aca="false">BF53*(1+AY54)*(1+BA54)*(1-BE54)</f>
        <v>101.001538772766</v>
      </c>
      <c r="BG54" s="5"/>
      <c r="BH54" s="5"/>
      <c r="BI54" s="61" t="n">
        <f aca="false">T61/AG61</f>
        <v>0.0189540460745175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142360458.374401</v>
      </c>
      <c r="E55" s="9"/>
      <c r="F55" s="81" t="n">
        <f aca="false">'High pensions'!I55</f>
        <v>25875698.4623261</v>
      </c>
      <c r="G55" s="81" t="n">
        <f aca="false">'High pensions'!K55</f>
        <v>1063326.22689936</v>
      </c>
      <c r="H55" s="81" t="n">
        <f aca="false">'High pensions'!V55</f>
        <v>5850107.16844268</v>
      </c>
      <c r="I55" s="81" t="n">
        <f aca="false">'High pensions'!M55</f>
        <v>32886.3781515267</v>
      </c>
      <c r="J55" s="81" t="n">
        <f aca="false">'High pensions'!W55</f>
        <v>180931.149539465</v>
      </c>
      <c r="K55" s="9"/>
      <c r="L55" s="81" t="n">
        <f aca="false">'High pensions'!N55</f>
        <v>4371068.16228314</v>
      </c>
      <c r="M55" s="67"/>
      <c r="N55" s="81" t="n">
        <f aca="false">'High pensions'!L55</f>
        <v>1117198.71300933</v>
      </c>
      <c r="O55" s="9"/>
      <c r="P55" s="81" t="n">
        <f aca="false">'High pensions'!X55</f>
        <v>28827991.1653376</v>
      </c>
      <c r="Q55" s="67"/>
      <c r="R55" s="81" t="n">
        <f aca="false">'High SIPA income'!G50</f>
        <v>27585271.2064435</v>
      </c>
      <c r="S55" s="67"/>
      <c r="T55" s="81" t="n">
        <f aca="false">'High SIPA income'!J50</f>
        <v>105474675.320187</v>
      </c>
      <c r="U55" s="9"/>
      <c r="V55" s="81" t="n">
        <f aca="false">'High SIPA income'!F50</f>
        <v>114063.946730616</v>
      </c>
      <c r="W55" s="67"/>
      <c r="X55" s="81" t="n">
        <f aca="false">'High SIPA income'!M50</f>
        <v>286495.748638952</v>
      </c>
      <c r="Y55" s="9"/>
      <c r="Z55" s="9" t="n">
        <f aca="false">R55+V55-N55-L55-F55</f>
        <v>-3664630.18444449</v>
      </c>
      <c r="AA55" s="9"/>
      <c r="AB55" s="9" t="n">
        <f aca="false">T55-P55-D55</f>
        <v>-65713774.2195517</v>
      </c>
      <c r="AC55" s="50"/>
      <c r="AD55" s="9"/>
      <c r="AE55" s="9"/>
      <c r="AF55" s="9"/>
      <c r="AG55" s="9" t="n">
        <f aca="false">BF55/100*$AG$53</f>
        <v>5664457299.73679</v>
      </c>
      <c r="AH55" s="40" t="n">
        <f aca="false">(AG55-AG54)/AG54</f>
        <v>0.00950360899286813</v>
      </c>
      <c r="AI55" s="40"/>
      <c r="AJ55" s="40" t="n">
        <f aca="false">AB55/AG55</f>
        <v>-0.0116010715135244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12154520</v>
      </c>
      <c r="AX55" s="7"/>
      <c r="AY55" s="40" t="n">
        <f aca="false">(AW55-AW54)/AW54</f>
        <v>0.00202102142579496</v>
      </c>
      <c r="AZ55" s="12" t="n">
        <f aca="false">workers_and_wage_high!B43</f>
        <v>7265.1624745991</v>
      </c>
      <c r="BA55" s="40" t="n">
        <f aca="false">(AZ55-AZ54)/AZ54</f>
        <v>0.00746749559847139</v>
      </c>
      <c r="BB55" s="39"/>
      <c r="BC55" s="39"/>
      <c r="BD55" s="39"/>
      <c r="BE55" s="39"/>
      <c r="BF55" s="7" t="n">
        <f aca="false">BF54*(1+AY55)*(1+BA55)*(1-BE55)</f>
        <v>101.96141790494</v>
      </c>
      <c r="BG55" s="7"/>
      <c r="BH55" s="7"/>
      <c r="BI55" s="40" t="n">
        <f aca="false">T62/AG62</f>
        <v>0.0164361489707477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139805258.077366</v>
      </c>
      <c r="E56" s="9"/>
      <c r="F56" s="81" t="n">
        <f aca="false">'High pensions'!I56</f>
        <v>25411260.5618592</v>
      </c>
      <c r="G56" s="81" t="n">
        <f aca="false">'High pensions'!K56</f>
        <v>1112497.6585787</v>
      </c>
      <c r="H56" s="81" t="n">
        <f aca="false">'High pensions'!V56</f>
        <v>6120633.8776246</v>
      </c>
      <c r="I56" s="81" t="n">
        <f aca="false">'High pensions'!M56</f>
        <v>34407.1440797539</v>
      </c>
      <c r="J56" s="81" t="n">
        <f aca="false">'High pensions'!W56</f>
        <v>189297.954978082</v>
      </c>
      <c r="K56" s="9"/>
      <c r="L56" s="81" t="n">
        <f aca="false">'High pensions'!N56</f>
        <v>4229728.0299766</v>
      </c>
      <c r="M56" s="67"/>
      <c r="N56" s="81" t="n">
        <f aca="false">'High pensions'!L56</f>
        <v>1099101.37333458</v>
      </c>
      <c r="O56" s="9"/>
      <c r="P56" s="81" t="n">
        <f aca="false">'High pensions'!X56</f>
        <v>27995010.3235843</v>
      </c>
      <c r="Q56" s="67"/>
      <c r="R56" s="81" t="n">
        <f aca="false">'High SIPA income'!G51</f>
        <v>24207641.5799772</v>
      </c>
      <c r="S56" s="67"/>
      <c r="T56" s="81" t="n">
        <f aca="false">'High SIPA income'!J51</f>
        <v>92560015.6984916</v>
      </c>
      <c r="U56" s="9"/>
      <c r="V56" s="81" t="n">
        <f aca="false">'High SIPA income'!F51</f>
        <v>115993.62100914</v>
      </c>
      <c r="W56" s="67"/>
      <c r="X56" s="81" t="n">
        <f aca="false">'High SIPA income'!M51</f>
        <v>291342.534086074</v>
      </c>
      <c r="Y56" s="9"/>
      <c r="Z56" s="9" t="n">
        <f aca="false">R56+V56-N56-L56-F56</f>
        <v>-6416454.76418404</v>
      </c>
      <c r="AA56" s="9"/>
      <c r="AB56" s="9" t="n">
        <f aca="false">T56-P56-D56</f>
        <v>-75240252.7024592</v>
      </c>
      <c r="AC56" s="50"/>
      <c r="AD56" s="9"/>
      <c r="AE56" s="9"/>
      <c r="AF56" s="9"/>
      <c r="AG56" s="9" t="n">
        <f aca="false">BF56/100*$AG$53</f>
        <v>5721971337.88412</v>
      </c>
      <c r="AH56" s="40" t="n">
        <f aca="false">(AG56-AG55)/AG55</f>
        <v>0.0101534948723153</v>
      </c>
      <c r="AI56" s="40"/>
      <c r="AJ56" s="40" t="n">
        <f aca="false">AB56/AG56</f>
        <v>-0.0131493585443722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12250835</v>
      </c>
      <c r="AX56" s="7"/>
      <c r="AY56" s="40" t="n">
        <f aca="false">(AW56-AW55)/AW55</f>
        <v>0.0079242125563165</v>
      </c>
      <c r="AZ56" s="12" t="n">
        <f aca="false">workers_and_wage_high!B44</f>
        <v>7281.23124050998</v>
      </c>
      <c r="BA56" s="40" t="n">
        <f aca="false">(AZ56-AZ55)/AZ55</f>
        <v>0.00221175589218642</v>
      </c>
      <c r="BB56" s="39"/>
      <c r="BC56" s="39"/>
      <c r="BD56" s="39"/>
      <c r="BE56" s="39"/>
      <c r="BF56" s="7" t="n">
        <f aca="false">BF55*(1+AY56)*(1+BA56)*(1-BE56)</f>
        <v>102.996682638812</v>
      </c>
      <c r="BG56" s="7"/>
      <c r="BH56" s="7"/>
      <c r="BI56" s="40" t="n">
        <f aca="false">T63/AG63</f>
        <v>0.0189989160365219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147610397.943986</v>
      </c>
      <c r="E57" s="9"/>
      <c r="F57" s="81" t="n">
        <f aca="false">'High pensions'!I57</f>
        <v>26829937.1238142</v>
      </c>
      <c r="G57" s="81" t="n">
        <f aca="false">'High pensions'!K57</f>
        <v>1259778.26824358</v>
      </c>
      <c r="H57" s="81" t="n">
        <f aca="false">'High pensions'!V57</f>
        <v>6930928.33719561</v>
      </c>
      <c r="I57" s="81" t="n">
        <f aca="false">'High pensions'!M57</f>
        <v>38962.21448176</v>
      </c>
      <c r="J57" s="81" t="n">
        <f aca="false">'High pensions'!W57</f>
        <v>214358.608366874</v>
      </c>
      <c r="K57" s="9"/>
      <c r="L57" s="81" t="n">
        <f aca="false">'High pensions'!N57</f>
        <v>4502482.14360795</v>
      </c>
      <c r="M57" s="67"/>
      <c r="N57" s="81" t="n">
        <f aca="false">'High pensions'!L57</f>
        <v>1163957.48911057</v>
      </c>
      <c r="O57" s="9"/>
      <c r="P57" s="81" t="n">
        <f aca="false">'High pensions'!X57</f>
        <v>29767151.9291875</v>
      </c>
      <c r="Q57" s="67"/>
      <c r="R57" s="81" t="n">
        <f aca="false">'High SIPA income'!G52</f>
        <v>28285530.0778899</v>
      </c>
      <c r="S57" s="67"/>
      <c r="T57" s="81" t="n">
        <f aca="false">'High SIPA income'!J52</f>
        <v>108152175.807789</v>
      </c>
      <c r="U57" s="9"/>
      <c r="V57" s="81" t="n">
        <f aca="false">'High SIPA income'!F52</f>
        <v>115365.992442478</v>
      </c>
      <c r="W57" s="67"/>
      <c r="X57" s="81" t="n">
        <f aca="false">'High SIPA income'!M52</f>
        <v>289766.112076955</v>
      </c>
      <c r="Y57" s="9"/>
      <c r="Z57" s="9" t="n">
        <f aca="false">R57+V57-N57-L57-F57</f>
        <v>-4095480.68620037</v>
      </c>
      <c r="AA57" s="9"/>
      <c r="AB57" s="9" t="n">
        <f aca="false">T57-P57-D57</f>
        <v>-69225374.0653846</v>
      </c>
      <c r="AC57" s="50"/>
      <c r="AD57" s="9"/>
      <c r="AE57" s="9"/>
      <c r="AF57" s="9"/>
      <c r="AG57" s="9" t="n">
        <f aca="false">BF57/100*$AG$53</f>
        <v>5777235842.15851</v>
      </c>
      <c r="AH57" s="40" t="n">
        <f aca="false">(AG57-AG56)/AG56</f>
        <v>0.00965829799050162</v>
      </c>
      <c r="AI57" s="40" t="n">
        <f aca="false">(AG57-AG53)/AG53</f>
        <v>0.0399145529177067</v>
      </c>
      <c r="AJ57" s="40" t="n">
        <f aca="false">AB57/AG57</f>
        <v>-0.0119824386534859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12274390</v>
      </c>
      <c r="AX57" s="7"/>
      <c r="AY57" s="40" t="n">
        <f aca="false">(AW57-AW56)/AW56</f>
        <v>0.001922726083569</v>
      </c>
      <c r="AZ57" s="12" t="n">
        <f aca="false">workers_and_wage_high!B45</f>
        <v>7337.44763960509</v>
      </c>
      <c r="BA57" s="40" t="n">
        <f aca="false">(AZ57-AZ56)/AZ56</f>
        <v>0.0077207270636233</v>
      </c>
      <c r="BB57" s="39"/>
      <c r="BC57" s="39"/>
      <c r="BD57" s="39"/>
      <c r="BE57" s="39"/>
      <c r="BF57" s="7" t="n">
        <f aca="false">BF56*(1+AY57)*(1+BA57)*(1-BE57)</f>
        <v>103.991455291771</v>
      </c>
      <c r="BG57" s="73" t="n">
        <f aca="false">(BB57-BB53)/BB53</f>
        <v>-1</v>
      </c>
      <c r="BH57" s="7"/>
      <c r="BI57" s="40" t="n">
        <f aca="false">T64/AG64</f>
        <v>0.0164823053000944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146338631.937809</v>
      </c>
      <c r="E58" s="6"/>
      <c r="F58" s="80" t="n">
        <f aca="false">'High pensions'!I58</f>
        <v>26598778.5980111</v>
      </c>
      <c r="G58" s="80" t="n">
        <f aca="false">'High pensions'!K58</f>
        <v>1336521.17008889</v>
      </c>
      <c r="H58" s="80" t="n">
        <f aca="false">'High pensions'!V58</f>
        <v>7353145.14033182</v>
      </c>
      <c r="I58" s="80" t="n">
        <f aca="false">'High pensions'!M58</f>
        <v>41335.7062914092</v>
      </c>
      <c r="J58" s="80" t="n">
        <f aca="false">'High pensions'!W58</f>
        <v>227416.860010264</v>
      </c>
      <c r="K58" s="6"/>
      <c r="L58" s="80" t="n">
        <f aca="false">'High pensions'!N58</f>
        <v>5336682.98878149</v>
      </c>
      <c r="M58" s="8"/>
      <c r="N58" s="80" t="n">
        <f aca="false">'High pensions'!L58</f>
        <v>1156192.00626552</v>
      </c>
      <c r="O58" s="6"/>
      <c r="P58" s="80" t="n">
        <f aca="false">'High pensions'!X58</f>
        <v>34053100.6849915</v>
      </c>
      <c r="Q58" s="8"/>
      <c r="R58" s="80" t="n">
        <f aca="false">'High SIPA income'!G53</f>
        <v>24921504.1618656</v>
      </c>
      <c r="S58" s="8"/>
      <c r="T58" s="80" t="n">
        <f aca="false">'High SIPA income'!J53</f>
        <v>95289531.1520254</v>
      </c>
      <c r="U58" s="6"/>
      <c r="V58" s="80" t="n">
        <f aca="false">'High SIPA income'!F53</f>
        <v>118450.385864713</v>
      </c>
      <c r="W58" s="8"/>
      <c r="X58" s="80" t="n">
        <f aca="false">'High SIPA income'!M53</f>
        <v>297513.219098311</v>
      </c>
      <c r="Y58" s="6"/>
      <c r="Z58" s="6" t="n">
        <f aca="false">R58+V58-N58-L58-F58</f>
        <v>-8051699.04532778</v>
      </c>
      <c r="AA58" s="6"/>
      <c r="AB58" s="6" t="n">
        <f aca="false">T58-P58-D58</f>
        <v>-85102201.4707749</v>
      </c>
      <c r="AC58" s="50"/>
      <c r="AD58" s="6"/>
      <c r="AE58" s="6"/>
      <c r="AF58" s="6"/>
      <c r="AG58" s="6" t="n">
        <f aca="false">BF58/100*$AG$53</f>
        <v>5847923604.14201</v>
      </c>
      <c r="AH58" s="61" t="n">
        <f aca="false">(AG58-AG57)/AG57</f>
        <v>0.0122355679973572</v>
      </c>
      <c r="AI58" s="61"/>
      <c r="AJ58" s="61" t="n">
        <f aca="false">AB58/AG58</f>
        <v>-0.0145525501411301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0.00962061419454804</v>
      </c>
      <c r="AV58" s="5"/>
      <c r="AW58" s="5" t="n">
        <f aca="false">workers_and_wage_high!C46</f>
        <v>12367349</v>
      </c>
      <c r="AX58" s="5"/>
      <c r="AY58" s="61" t="n">
        <f aca="false">(AW58-AW57)/AW57</f>
        <v>0.00757341098009759</v>
      </c>
      <c r="AZ58" s="11" t="n">
        <f aca="false">workers_and_wage_high!B46</f>
        <v>7371.39884616629</v>
      </c>
      <c r="BA58" s="61" t="n">
        <f aca="false">(AZ58-AZ57)/AZ57</f>
        <v>0.00462711398142663</v>
      </c>
      <c r="BB58" s="66"/>
      <c r="BC58" s="66"/>
      <c r="BD58" s="66"/>
      <c r="BE58" s="66"/>
      <c r="BF58" s="5" t="n">
        <f aca="false">BF57*(1+AY58)*(1+BA58)*(1-BE58)</f>
        <v>105.263849814137</v>
      </c>
      <c r="BG58" s="5"/>
      <c r="BH58" s="5"/>
      <c r="BI58" s="61" t="n">
        <f aca="false">T65/AG65</f>
        <v>0.0189647163077437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153479571.582083</v>
      </c>
      <c r="E59" s="9"/>
      <c r="F59" s="81" t="n">
        <f aca="false">'High pensions'!I59</f>
        <v>27896728.9072672</v>
      </c>
      <c r="G59" s="81" t="n">
        <f aca="false">'High pensions'!K59</f>
        <v>1511479.67438353</v>
      </c>
      <c r="H59" s="81" t="n">
        <f aca="false">'High pensions'!V59</f>
        <v>8315715.20985668</v>
      </c>
      <c r="I59" s="81" t="n">
        <f aca="false">'High pensions'!M59</f>
        <v>46746.7940530989</v>
      </c>
      <c r="J59" s="81" t="n">
        <f aca="false">'High pensions'!W59</f>
        <v>257187.068346082</v>
      </c>
      <c r="K59" s="9"/>
      <c r="L59" s="81" t="n">
        <f aca="false">'High pensions'!N59</f>
        <v>4719897.33735256</v>
      </c>
      <c r="M59" s="67"/>
      <c r="N59" s="81" t="n">
        <f aca="false">'High pensions'!L59</f>
        <v>1215147.2653246</v>
      </c>
      <c r="O59" s="9"/>
      <c r="P59" s="81" t="n">
        <f aca="false">'High pensions'!X59</f>
        <v>31176951.4483805</v>
      </c>
      <c r="Q59" s="67"/>
      <c r="R59" s="81" t="n">
        <f aca="false">'High SIPA income'!G54</f>
        <v>28937572.9316715</v>
      </c>
      <c r="S59" s="67"/>
      <c r="T59" s="81" t="n">
        <f aca="false">'High SIPA income'!J54</f>
        <v>110645318.172886</v>
      </c>
      <c r="U59" s="9"/>
      <c r="V59" s="81" t="n">
        <f aca="false">'High SIPA income'!F54</f>
        <v>117468.577931334</v>
      </c>
      <c r="W59" s="67"/>
      <c r="X59" s="81" t="n">
        <f aca="false">'High SIPA income'!M54</f>
        <v>295047.200632744</v>
      </c>
      <c r="Y59" s="9"/>
      <c r="Z59" s="9" t="n">
        <f aca="false">R59+V59-N59-L59-F59</f>
        <v>-4776732.00034154</v>
      </c>
      <c r="AA59" s="9"/>
      <c r="AB59" s="9" t="n">
        <f aca="false">T59-P59-D59</f>
        <v>-74011204.8575773</v>
      </c>
      <c r="AC59" s="50"/>
      <c r="AD59" s="9"/>
      <c r="AE59" s="9"/>
      <c r="AF59" s="9"/>
      <c r="AG59" s="9" t="n">
        <f aca="false">BF59/100*$AG$53</f>
        <v>5882207962.41455</v>
      </c>
      <c r="AH59" s="40" t="n">
        <f aca="false">(AG59-AG58)/AG58</f>
        <v>0.00586265495128069</v>
      </c>
      <c r="AI59" s="40"/>
      <c r="AJ59" s="40" t="n">
        <f aca="false">AB59/AG59</f>
        <v>-0.0125822149319585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12371925</v>
      </c>
      <c r="AX59" s="7"/>
      <c r="AY59" s="40" t="n">
        <f aca="false">(AW59-AW58)/AW58</f>
        <v>0.000370006538992309</v>
      </c>
      <c r="AZ59" s="12" t="n">
        <f aca="false">workers_and_wage_high!B47</f>
        <v>7411.8723728655</v>
      </c>
      <c r="BA59" s="40" t="n">
        <f aca="false">(AZ59-AZ58)/AZ58</f>
        <v>0.00549061684815157</v>
      </c>
      <c r="BB59" s="39"/>
      <c r="BC59" s="39"/>
      <c r="BD59" s="39"/>
      <c r="BE59" s="39"/>
      <c r="BF59" s="7" t="n">
        <f aca="false">BF58*(1+AY59)*(1+BA59)*(1-BE59)</f>
        <v>105.880975444441</v>
      </c>
      <c r="BG59" s="7"/>
      <c r="BH59" s="7"/>
      <c r="BI59" s="40" t="n">
        <f aca="false">T66/AG66</f>
        <v>0.0165035902703586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152329799.254989</v>
      </c>
      <c r="E60" s="9"/>
      <c r="F60" s="81" t="n">
        <f aca="false">'High pensions'!I60</f>
        <v>27687744.1767042</v>
      </c>
      <c r="G60" s="81" t="n">
        <f aca="false">'High pensions'!K60</f>
        <v>1595918.68953915</v>
      </c>
      <c r="H60" s="81" t="n">
        <f aca="false">'High pensions'!V60</f>
        <v>8780273.75770568</v>
      </c>
      <c r="I60" s="81" t="n">
        <f aca="false">'High pensions'!M60</f>
        <v>49358.3099857473</v>
      </c>
      <c r="J60" s="81" t="n">
        <f aca="false">'High pensions'!W60</f>
        <v>271554.858485745</v>
      </c>
      <c r="K60" s="9"/>
      <c r="L60" s="81" t="n">
        <f aca="false">'High pensions'!N60</f>
        <v>4577199.77275051</v>
      </c>
      <c r="M60" s="67"/>
      <c r="N60" s="81" t="n">
        <f aca="false">'High pensions'!L60</f>
        <v>1208359.01369351</v>
      </c>
      <c r="O60" s="9"/>
      <c r="P60" s="81" t="n">
        <f aca="false">'High pensions'!X60</f>
        <v>30399146.1496886</v>
      </c>
      <c r="Q60" s="67"/>
      <c r="R60" s="81" t="n">
        <f aca="false">'High SIPA income'!G55</f>
        <v>25437085.8738144</v>
      </c>
      <c r="S60" s="67"/>
      <c r="T60" s="81" t="n">
        <f aca="false">'High SIPA income'!J55</f>
        <v>97260902.5140051</v>
      </c>
      <c r="U60" s="9"/>
      <c r="V60" s="81" t="n">
        <f aca="false">'High SIPA income'!F55</f>
        <v>115115.83636925</v>
      </c>
      <c r="W60" s="67"/>
      <c r="X60" s="81" t="n">
        <f aca="false">'High SIPA income'!M55</f>
        <v>289137.792143004</v>
      </c>
      <c r="Y60" s="9"/>
      <c r="Z60" s="9" t="n">
        <f aca="false">R60+V60-N60-L60-F60</f>
        <v>-7921101.25296454</v>
      </c>
      <c r="AA60" s="9"/>
      <c r="AB60" s="9" t="n">
        <f aca="false">T60-P60-D60</f>
        <v>-85468042.8906724</v>
      </c>
      <c r="AC60" s="50"/>
      <c r="AD60" s="9"/>
      <c r="AE60" s="9"/>
      <c r="AF60" s="9"/>
      <c r="AG60" s="9" t="n">
        <f aca="false">BF60/100*$AG$53</f>
        <v>5939253018.15529</v>
      </c>
      <c r="AH60" s="40" t="n">
        <f aca="false">(AG60-AG59)/AG59</f>
        <v>0.00969789849411078</v>
      </c>
      <c r="AI60" s="40"/>
      <c r="AJ60" s="40" t="n">
        <f aca="false">AB60/AG60</f>
        <v>-0.0143903690631483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12436759</v>
      </c>
      <c r="AX60" s="7"/>
      <c r="AY60" s="40" t="n">
        <f aca="false">(AW60-AW59)/AW59</f>
        <v>0.0052404132744096</v>
      </c>
      <c r="AZ60" s="12" t="n">
        <f aca="false">workers_and_wage_high!B48</f>
        <v>7444.73845257745</v>
      </c>
      <c r="BA60" s="40" t="n">
        <f aca="false">(AZ60-AZ59)/AZ59</f>
        <v>0.00443424792799729</v>
      </c>
      <c r="BB60" s="39"/>
      <c r="BC60" s="39"/>
      <c r="BD60" s="39"/>
      <c r="BE60" s="39"/>
      <c r="BF60" s="7" t="n">
        <f aca="false">BF59*(1+AY60)*(1+BA60)*(1-BE60)</f>
        <v>106.907798396759</v>
      </c>
      <c r="BG60" s="7"/>
      <c r="BH60" s="7"/>
      <c r="BI60" s="40" t="n">
        <f aca="false">T67/AG67</f>
        <v>0.0189750418619364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156284648.384178</v>
      </c>
      <c r="E61" s="9"/>
      <c r="F61" s="81" t="n">
        <f aca="false">'High pensions'!I61</f>
        <v>28406584.8203733</v>
      </c>
      <c r="G61" s="81" t="n">
        <f aca="false">'High pensions'!K61</f>
        <v>1673563.27229032</v>
      </c>
      <c r="H61" s="81" t="n">
        <f aca="false">'High pensions'!V61</f>
        <v>9207451.34314705</v>
      </c>
      <c r="I61" s="81" t="n">
        <f aca="false">'High pensions'!M61</f>
        <v>51759.6888337212</v>
      </c>
      <c r="J61" s="81" t="n">
        <f aca="false">'High pensions'!W61</f>
        <v>284766.536385991</v>
      </c>
      <c r="K61" s="9"/>
      <c r="L61" s="81" t="n">
        <f aca="false">'High pensions'!N61</f>
        <v>4674544.74738277</v>
      </c>
      <c r="M61" s="67"/>
      <c r="N61" s="81" t="n">
        <f aca="false">'High pensions'!L61</f>
        <v>1241920.6540686</v>
      </c>
      <c r="O61" s="9"/>
      <c r="P61" s="81" t="n">
        <f aca="false">'High pensions'!X61</f>
        <v>31088915.9288729</v>
      </c>
      <c r="Q61" s="67"/>
      <c r="R61" s="81" t="n">
        <f aca="false">'High SIPA income'!G56</f>
        <v>29756319.555183</v>
      </c>
      <c r="S61" s="67"/>
      <c r="T61" s="81" t="n">
        <f aca="false">'High SIPA income'!J56</f>
        <v>113775866.850044</v>
      </c>
      <c r="U61" s="9"/>
      <c r="V61" s="81" t="n">
        <f aca="false">'High SIPA income'!F56</f>
        <v>114394.469932074</v>
      </c>
      <c r="W61" s="67"/>
      <c r="X61" s="81" t="n">
        <f aca="false">'High SIPA income'!M56</f>
        <v>287325.927628531</v>
      </c>
      <c r="Y61" s="9"/>
      <c r="Z61" s="9" t="n">
        <f aca="false">R61+V61-N61-L61-F61</f>
        <v>-4452336.19670958</v>
      </c>
      <c r="AA61" s="9"/>
      <c r="AB61" s="9" t="n">
        <f aca="false">T61-P61-D61</f>
        <v>-73597697.4630068</v>
      </c>
      <c r="AC61" s="50"/>
      <c r="AD61" s="9"/>
      <c r="AE61" s="9"/>
      <c r="AF61" s="9"/>
      <c r="AG61" s="9" t="n">
        <f aca="false">BF61/100*$AG$53</f>
        <v>6002721867.54935</v>
      </c>
      <c r="AH61" s="40" t="n">
        <f aca="false">(AG61-AG60)/AG60</f>
        <v>0.0106863353354435</v>
      </c>
      <c r="AI61" s="40" t="n">
        <f aca="false">(AG61-AG57)/AG57</f>
        <v>0.0390300883591046</v>
      </c>
      <c r="AJ61" s="40" t="n">
        <f aca="false">AB61/AG61</f>
        <v>-0.0122607209007759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12464313</v>
      </c>
      <c r="AX61" s="7"/>
      <c r="AY61" s="40" t="n">
        <f aca="false">(AW61-AW60)/AW60</f>
        <v>0.00221552898146535</v>
      </c>
      <c r="AZ61" s="12" t="n">
        <f aca="false">workers_and_wage_high!B49</f>
        <v>7507.66198146339</v>
      </c>
      <c r="BA61" s="40" t="n">
        <f aca="false">(AZ61-AZ60)/AZ60</f>
        <v>0.00845208052462225</v>
      </c>
      <c r="BB61" s="39"/>
      <c r="BC61" s="39"/>
      <c r="BD61" s="39"/>
      <c r="BE61" s="39"/>
      <c r="BF61" s="7" t="n">
        <f aca="false">BF60*(1+AY61)*(1+BA61)*(1-BE61)</f>
        <v>108.0502509804</v>
      </c>
      <c r="BG61" s="7"/>
      <c r="BH61" s="7"/>
      <c r="BI61" s="40" t="n">
        <f aca="false">T68/AG68</f>
        <v>0.0165555153452349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155085302.354895</v>
      </c>
      <c r="E62" s="6"/>
      <c r="F62" s="80" t="n">
        <f aca="false">'High pensions'!I62</f>
        <v>28188589.4826223</v>
      </c>
      <c r="G62" s="80" t="n">
        <f aca="false">'High pensions'!K62</f>
        <v>1739681.80264845</v>
      </c>
      <c r="H62" s="80" t="n">
        <f aca="false">'High pensions'!V62</f>
        <v>9571215.9890572</v>
      </c>
      <c r="I62" s="80" t="n">
        <f aca="false">'High pensions'!M62</f>
        <v>53804.5918344881</v>
      </c>
      <c r="J62" s="80" t="n">
        <f aca="false">'High pensions'!W62</f>
        <v>296016.989352283</v>
      </c>
      <c r="K62" s="6"/>
      <c r="L62" s="80" t="n">
        <f aca="false">'High pensions'!N62</f>
        <v>5583770.51773811</v>
      </c>
      <c r="M62" s="8"/>
      <c r="N62" s="80" t="n">
        <f aca="false">'High pensions'!L62</f>
        <v>1234677.25921733</v>
      </c>
      <c r="O62" s="6"/>
      <c r="P62" s="80" t="n">
        <f aca="false">'High pensions'!X62</f>
        <v>35767041.7521995</v>
      </c>
      <c r="Q62" s="8"/>
      <c r="R62" s="80" t="n">
        <f aca="false">'High SIPA income'!G57</f>
        <v>26084174.041946</v>
      </c>
      <c r="S62" s="8"/>
      <c r="T62" s="80" t="n">
        <f aca="false">'High SIPA income'!J57</f>
        <v>99735100.2090877</v>
      </c>
      <c r="U62" s="6"/>
      <c r="V62" s="80" t="n">
        <f aca="false">'High SIPA income'!F57</f>
        <v>119234.639657979</v>
      </c>
      <c r="W62" s="8"/>
      <c r="X62" s="80" t="n">
        <f aca="false">'High SIPA income'!M57</f>
        <v>299483.038520352</v>
      </c>
      <c r="Y62" s="6"/>
      <c r="Z62" s="6" t="n">
        <f aca="false">R62+V62-N62-L62-F62</f>
        <v>-8803628.57797376</v>
      </c>
      <c r="AA62" s="6"/>
      <c r="AB62" s="6" t="n">
        <f aca="false">T62-P62-D62</f>
        <v>-91117243.8980064</v>
      </c>
      <c r="AC62" s="50"/>
      <c r="AD62" s="6"/>
      <c r="AE62" s="6"/>
      <c r="AF62" s="6"/>
      <c r="AG62" s="6" t="n">
        <f aca="false">BF62/100*$AG$53</f>
        <v>6068033356.63308</v>
      </c>
      <c r="AH62" s="61" t="n">
        <f aca="false">(AG62-AG61)/AG61</f>
        <v>0.010880312385755</v>
      </c>
      <c r="AI62" s="61"/>
      <c r="AJ62" s="61" t="n">
        <f aca="false">AB62/AG62</f>
        <v>-0.0150159431471161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0.00903279649430036</v>
      </c>
      <c r="AV62" s="5"/>
      <c r="AW62" s="5" t="n">
        <f aca="false">workers_and_wage_high!C50</f>
        <v>12543227</v>
      </c>
      <c r="AX62" s="5"/>
      <c r="AY62" s="61" t="n">
        <f aca="false">(AW62-AW61)/AW61</f>
        <v>0.00633119530936041</v>
      </c>
      <c r="AZ62" s="11" t="n">
        <f aca="false">workers_and_wage_high!B50</f>
        <v>7541.60034438294</v>
      </c>
      <c r="BA62" s="61" t="n">
        <f aca="false">(AZ62-AZ61)/AZ61</f>
        <v>0.00452049692745141</v>
      </c>
      <c r="BB62" s="66"/>
      <c r="BC62" s="66"/>
      <c r="BD62" s="66"/>
      <c r="BE62" s="66"/>
      <c r="BF62" s="5" t="n">
        <f aca="false">BF61*(1+AY62)*(1+BA62)*(1-BE62)</f>
        <v>109.225871464426</v>
      </c>
      <c r="BG62" s="5"/>
      <c r="BH62" s="5"/>
      <c r="BI62" s="61" t="n">
        <f aca="false">T69/AG69</f>
        <v>0.0190806077662105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158069818.187954</v>
      </c>
      <c r="E63" s="9"/>
      <c r="F63" s="81" t="n">
        <f aca="false">'High pensions'!I63</f>
        <v>28731060.5636662</v>
      </c>
      <c r="G63" s="81" t="n">
        <f aca="false">'High pensions'!K63</f>
        <v>1848539.20527594</v>
      </c>
      <c r="H63" s="81" t="n">
        <f aca="false">'High pensions'!V63</f>
        <v>10170117.3001874</v>
      </c>
      <c r="I63" s="81" t="n">
        <f aca="false">'High pensions'!M63</f>
        <v>57171.3156270913</v>
      </c>
      <c r="J63" s="81" t="n">
        <f aca="false">'High pensions'!W63</f>
        <v>314539.710315075</v>
      </c>
      <c r="K63" s="9"/>
      <c r="L63" s="81" t="n">
        <f aca="false">'High pensions'!N63</f>
        <v>4722637.28564171</v>
      </c>
      <c r="M63" s="67"/>
      <c r="N63" s="81" t="n">
        <f aca="false">'High pensions'!L63</f>
        <v>1260544.47383126</v>
      </c>
      <c r="O63" s="9"/>
      <c r="P63" s="81" t="n">
        <f aca="false">'High pensions'!X63</f>
        <v>31440931.0999398</v>
      </c>
      <c r="Q63" s="67"/>
      <c r="R63" s="81" t="n">
        <f aca="false">'High SIPA income'!G58</f>
        <v>30379230.8714473</v>
      </c>
      <c r="S63" s="67"/>
      <c r="T63" s="81" t="n">
        <f aca="false">'High SIPA income'!J58</f>
        <v>116157622.256563</v>
      </c>
      <c r="U63" s="9"/>
      <c r="V63" s="81" t="n">
        <f aca="false">'High SIPA income'!F58</f>
        <v>117314.324216837</v>
      </c>
      <c r="W63" s="67"/>
      <c r="X63" s="81" t="n">
        <f aca="false">'High SIPA income'!M58</f>
        <v>294659.759774508</v>
      </c>
      <c r="Y63" s="9"/>
      <c r="Z63" s="9" t="n">
        <f aca="false">R63+V63-N63-L63-F63</f>
        <v>-4217697.12747503</v>
      </c>
      <c r="AA63" s="9"/>
      <c r="AB63" s="9" t="n">
        <f aca="false">T63-P63-D63</f>
        <v>-73353127.0313303</v>
      </c>
      <c r="AC63" s="50"/>
      <c r="AD63" s="9"/>
      <c r="AE63" s="9"/>
      <c r="AF63" s="9"/>
      <c r="AG63" s="9" t="n">
        <f aca="false">BF63/100*$AG$53</f>
        <v>6113907868.91586</v>
      </c>
      <c r="AH63" s="40" t="n">
        <f aca="false">(AG63-AG62)/AG62</f>
        <v>0.00756002968121868</v>
      </c>
      <c r="AI63" s="40"/>
      <c r="AJ63" s="40" t="n">
        <f aca="false">AB63/AG63</f>
        <v>-0.0119977481839839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12605035</v>
      </c>
      <c r="AX63" s="7"/>
      <c r="AY63" s="40" t="n">
        <f aca="false">(AW63-AW62)/AW62</f>
        <v>0.00492759957226318</v>
      </c>
      <c r="AZ63" s="12" t="n">
        <f aca="false">workers_and_wage_high!B51</f>
        <v>7561.35573355198</v>
      </c>
      <c r="BA63" s="40" t="n">
        <f aca="false">(AZ63-AZ62)/AZ62</f>
        <v>0.00261952215271643</v>
      </c>
      <c r="BB63" s="39"/>
      <c r="BC63" s="39"/>
      <c r="BD63" s="39"/>
      <c r="BE63" s="39"/>
      <c r="BF63" s="7" t="n">
        <f aca="false">BF62*(1+AY63)*(1+BA63)*(1-BE63)</f>
        <v>110.051622294654</v>
      </c>
      <c r="BG63" s="7"/>
      <c r="BH63" s="7"/>
      <c r="BI63" s="40" t="n">
        <f aca="false">T70/AG70</f>
        <v>0.0165772907569429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156540617.830362</v>
      </c>
      <c r="E64" s="9"/>
      <c r="F64" s="81" t="n">
        <f aca="false">'High pensions'!I64</f>
        <v>28453110.2971853</v>
      </c>
      <c r="G64" s="81" t="n">
        <f aca="false">'High pensions'!K64</f>
        <v>1936726.38226972</v>
      </c>
      <c r="H64" s="81" t="n">
        <f aca="false">'High pensions'!V64</f>
        <v>10655297.1285834</v>
      </c>
      <c r="I64" s="81" t="n">
        <f aca="false">'High pensions'!M64</f>
        <v>59898.7540908165</v>
      </c>
      <c r="J64" s="81" t="n">
        <f aca="false">'High pensions'!W64</f>
        <v>329545.272018045</v>
      </c>
      <c r="K64" s="9"/>
      <c r="L64" s="81" t="n">
        <f aca="false">'High pensions'!N64</f>
        <v>4635904.10650467</v>
      </c>
      <c r="M64" s="67"/>
      <c r="N64" s="81" t="n">
        <f aca="false">'High pensions'!L64</f>
        <v>1250798.06075022</v>
      </c>
      <c r="O64" s="9"/>
      <c r="P64" s="81" t="n">
        <f aca="false">'High pensions'!X64</f>
        <v>30937250.3319704</v>
      </c>
      <c r="Q64" s="67"/>
      <c r="R64" s="81" t="n">
        <f aca="false">'High SIPA income'!G59</f>
        <v>26547554.433041</v>
      </c>
      <c r="S64" s="67"/>
      <c r="T64" s="81" t="n">
        <f aca="false">'High SIPA income'!J59</f>
        <v>101506875.296406</v>
      </c>
      <c r="U64" s="9"/>
      <c r="V64" s="81" t="n">
        <f aca="false">'High SIPA income'!F59</f>
        <v>120998.603849307</v>
      </c>
      <c r="W64" s="67"/>
      <c r="X64" s="81" t="n">
        <f aca="false">'High SIPA income'!M59</f>
        <v>303913.608003981</v>
      </c>
      <c r="Y64" s="9"/>
      <c r="Z64" s="9" t="n">
        <f aca="false">R64+V64-N64-L64-F64</f>
        <v>-7671259.42754987</v>
      </c>
      <c r="AA64" s="9"/>
      <c r="AB64" s="9" t="n">
        <f aca="false">T64-P64-D64</f>
        <v>-85970992.8659269</v>
      </c>
      <c r="AC64" s="50"/>
      <c r="AD64" s="9"/>
      <c r="AE64" s="9"/>
      <c r="AF64" s="9"/>
      <c r="AG64" s="9" t="n">
        <f aca="false">BF64/100*$AG$53</f>
        <v>6158536287.75002</v>
      </c>
      <c r="AH64" s="40" t="n">
        <f aca="false">(AG64-AG63)/AG63</f>
        <v>0.0072994915512321</v>
      </c>
      <c r="AI64" s="40"/>
      <c r="AJ64" s="40" t="n">
        <f aca="false">AB64/AG64</f>
        <v>-0.0139596470409588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12649735</v>
      </c>
      <c r="AX64" s="7"/>
      <c r="AY64" s="40" t="n">
        <f aca="false">(AW64-AW63)/AW63</f>
        <v>0.00354620197405243</v>
      </c>
      <c r="AZ64" s="12" t="n">
        <f aca="false">workers_and_wage_high!B52</f>
        <v>7589.63540578657</v>
      </c>
      <c r="BA64" s="40" t="n">
        <f aca="false">(AZ64-AZ63)/AZ63</f>
        <v>0.0037400266871588</v>
      </c>
      <c r="BB64" s="39"/>
      <c r="BC64" s="39"/>
      <c r="BD64" s="39"/>
      <c r="BE64" s="39"/>
      <c r="BF64" s="7" t="n">
        <f aca="false">BF63*(1+AY64)*(1+BA64)*(1-BE64)</f>
        <v>110.854943181794</v>
      </c>
      <c r="BG64" s="7"/>
      <c r="BH64" s="7"/>
      <c r="BI64" s="40" t="n">
        <f aca="false">T71/AG71</f>
        <v>0.019097148125077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159611698.185247</v>
      </c>
      <c r="E65" s="9"/>
      <c r="F65" s="81" t="n">
        <f aca="false">'High pensions'!I65</f>
        <v>29011315.5047548</v>
      </c>
      <c r="G65" s="81" t="n">
        <f aca="false">'High pensions'!K65</f>
        <v>2085304.19640777</v>
      </c>
      <c r="H65" s="81" t="n">
        <f aca="false">'High pensions'!V65</f>
        <v>11472728.4244286</v>
      </c>
      <c r="I65" s="81" t="n">
        <f aca="false">'High pensions'!M65</f>
        <v>64493.9442187971</v>
      </c>
      <c r="J65" s="81" t="n">
        <f aca="false">'High pensions'!W65</f>
        <v>354826.652301916</v>
      </c>
      <c r="K65" s="9"/>
      <c r="L65" s="81" t="n">
        <f aca="false">'High pensions'!N65</f>
        <v>4690550.57152799</v>
      </c>
      <c r="M65" s="67"/>
      <c r="N65" s="81" t="n">
        <f aca="false">'High pensions'!L65</f>
        <v>1277877.47919615</v>
      </c>
      <c r="O65" s="9"/>
      <c r="P65" s="81" t="n">
        <f aca="false">'High pensions'!X65</f>
        <v>31369794.0693241</v>
      </c>
      <c r="Q65" s="67"/>
      <c r="R65" s="81" t="n">
        <f aca="false">'High SIPA income'!G60</f>
        <v>30863312.5369835</v>
      </c>
      <c r="S65" s="67"/>
      <c r="T65" s="81" t="n">
        <f aca="false">'High SIPA income'!J60</f>
        <v>118008550.460922</v>
      </c>
      <c r="U65" s="9"/>
      <c r="V65" s="81" t="n">
        <f aca="false">'High SIPA income'!F60</f>
        <v>122537.968965566</v>
      </c>
      <c r="W65" s="67"/>
      <c r="X65" s="81" t="n">
        <f aca="false">'High SIPA income'!M60</f>
        <v>307780.049364746</v>
      </c>
      <c r="Y65" s="9"/>
      <c r="Z65" s="9" t="n">
        <f aca="false">R65+V65-N65-L65-F65</f>
        <v>-3993893.04952994</v>
      </c>
      <c r="AA65" s="9"/>
      <c r="AB65" s="9" t="n">
        <f aca="false">T65-P65-D65</f>
        <v>-72972941.79365</v>
      </c>
      <c r="AC65" s="50"/>
      <c r="AD65" s="9"/>
      <c r="AE65" s="9"/>
      <c r="AF65" s="9"/>
      <c r="AG65" s="9" t="n">
        <f aca="false">BF65/100*$AG$53</f>
        <v>6222531808.33169</v>
      </c>
      <c r="AH65" s="40" t="n">
        <f aca="false">(AG65-AG64)/AG64</f>
        <v>0.0103913523589957</v>
      </c>
      <c r="AI65" s="40" t="n">
        <f aca="false">(AG65-AG61)/AG61</f>
        <v>0.0366183784010775</v>
      </c>
      <c r="AJ65" s="40" t="n">
        <f aca="false">AB65/AG65</f>
        <v>-0.0117272107305169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12742381</v>
      </c>
      <c r="AX65" s="7"/>
      <c r="AY65" s="40" t="n">
        <f aca="false">(AW65-AW64)/AW64</f>
        <v>0.00732394789297958</v>
      </c>
      <c r="AZ65" s="12" t="n">
        <f aca="false">workers_and_wage_high!B53</f>
        <v>7612.74662198255</v>
      </c>
      <c r="BA65" s="40" t="n">
        <f aca="false">(AZ65-AZ64)/AZ64</f>
        <v>0.00304510229547549</v>
      </c>
      <c r="BB65" s="39"/>
      <c r="BC65" s="39"/>
      <c r="BD65" s="39"/>
      <c r="BE65" s="39"/>
      <c r="BF65" s="7" t="n">
        <f aca="false">BF64*(1+AY65)*(1+BA65)*(1-BE65)</f>
        <v>112.006875957132</v>
      </c>
      <c r="BG65" s="7"/>
      <c r="BH65" s="7"/>
      <c r="BI65" s="40" t="n">
        <f aca="false">T72/AG72</f>
        <v>0.0166360994714295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158839041.180118</v>
      </c>
      <c r="E66" s="6"/>
      <c r="F66" s="80" t="n">
        <f aca="false">'High pensions'!I66</f>
        <v>28870875.9479578</v>
      </c>
      <c r="G66" s="80" t="n">
        <f aca="false">'High pensions'!K66</f>
        <v>2161918.89164364</v>
      </c>
      <c r="H66" s="80" t="n">
        <f aca="false">'High pensions'!V66</f>
        <v>11894239.8726267</v>
      </c>
      <c r="I66" s="80" t="n">
        <f aca="false">'High pensions'!M66</f>
        <v>66863.4708755766</v>
      </c>
      <c r="J66" s="80" t="n">
        <f aca="false">'High pensions'!W66</f>
        <v>367863.088844127</v>
      </c>
      <c r="K66" s="6"/>
      <c r="L66" s="80" t="n">
        <f aca="false">'High pensions'!N66</f>
        <v>5579792.99881677</v>
      </c>
      <c r="M66" s="8"/>
      <c r="N66" s="80" t="n">
        <f aca="false">'High pensions'!L66</f>
        <v>1273652.06976775</v>
      </c>
      <c r="O66" s="6"/>
      <c r="P66" s="80" t="n">
        <f aca="false">'High pensions'!X66</f>
        <v>35960830.2958286</v>
      </c>
      <c r="Q66" s="8"/>
      <c r="R66" s="80" t="n">
        <f aca="false">'High SIPA income'!G61</f>
        <v>27063370.6983822</v>
      </c>
      <c r="S66" s="8"/>
      <c r="T66" s="80" t="n">
        <f aca="false">'High SIPA income'!J61</f>
        <v>103479143.49361</v>
      </c>
      <c r="U66" s="6"/>
      <c r="V66" s="80" t="n">
        <f aca="false">'High SIPA income'!F61</f>
        <v>120281.360015615</v>
      </c>
      <c r="W66" s="8"/>
      <c r="X66" s="80" t="n">
        <f aca="false">'High SIPA income'!M61</f>
        <v>302112.098280881</v>
      </c>
      <c r="Y66" s="6"/>
      <c r="Z66" s="6" t="n">
        <f aca="false">R66+V66-N66-L66-F66</f>
        <v>-8540668.9581445</v>
      </c>
      <c r="AA66" s="6"/>
      <c r="AB66" s="6" t="n">
        <f aca="false">T66-P66-D66</f>
        <v>-91320727.9823364</v>
      </c>
      <c r="AC66" s="50"/>
      <c r="AD66" s="6"/>
      <c r="AE66" s="6"/>
      <c r="AF66" s="6"/>
      <c r="AG66" s="6" t="n">
        <f aca="false">BF66/100*$AG$53</f>
        <v>6270098917.77699</v>
      </c>
      <c r="AH66" s="61" t="n">
        <f aca="false">(AG66-AG65)/AG65</f>
        <v>0.00764433367485691</v>
      </c>
      <c r="AI66" s="61"/>
      <c r="AJ66" s="61" t="n">
        <f aca="false">AB66/AG66</f>
        <v>-0.0145644796325978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0.00817689390165954</v>
      </c>
      <c r="AV66" s="5"/>
      <c r="AW66" s="5" t="n">
        <f aca="false">workers_and_wage_high!C54</f>
        <v>12808890</v>
      </c>
      <c r="AX66" s="5"/>
      <c r="AY66" s="61" t="n">
        <f aca="false">(AW66-AW65)/AW65</f>
        <v>0.00521951117299035</v>
      </c>
      <c r="AZ66" s="11" t="n">
        <f aca="false">workers_and_wage_high!B54</f>
        <v>7631.11033170447</v>
      </c>
      <c r="BA66" s="61" t="n">
        <f aca="false">(AZ66-AZ65)/AZ65</f>
        <v>0.0024122318308731</v>
      </c>
      <c r="BB66" s="66"/>
      <c r="BC66" s="66"/>
      <c r="BD66" s="66"/>
      <c r="BE66" s="66"/>
      <c r="BF66" s="5" t="n">
        <f aca="false">BF65*(1+AY66)*(1+BA66)*(1-BE66)</f>
        <v>112.863093890827</v>
      </c>
      <c r="BG66" s="5"/>
      <c r="BH66" s="5"/>
      <c r="BI66" s="61" t="n">
        <f aca="false">T73/AG73</f>
        <v>0.0192023250206046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161983886.232619</v>
      </c>
      <c r="E67" s="9"/>
      <c r="F67" s="81" t="n">
        <f aca="false">'High pensions'!I67</f>
        <v>29442488.7624883</v>
      </c>
      <c r="G67" s="81" t="n">
        <f aca="false">'High pensions'!K67</f>
        <v>2302188.16991091</v>
      </c>
      <c r="H67" s="81" t="n">
        <f aca="false">'High pensions'!V67</f>
        <v>12665960.0555253</v>
      </c>
      <c r="I67" s="81" t="n">
        <f aca="false">'High pensions'!M67</f>
        <v>71201.6959766257</v>
      </c>
      <c r="J67" s="81" t="n">
        <f aca="false">'High pensions'!W67</f>
        <v>391730.72336676</v>
      </c>
      <c r="K67" s="9"/>
      <c r="L67" s="81" t="n">
        <f aca="false">'High pensions'!N67</f>
        <v>4762127.78323577</v>
      </c>
      <c r="M67" s="67"/>
      <c r="N67" s="81" t="n">
        <f aca="false">'High pensions'!L67</f>
        <v>1300996.68385598</v>
      </c>
      <c r="O67" s="9"/>
      <c r="P67" s="81" t="n">
        <f aca="false">'High pensions'!X67</f>
        <v>31868403.6039098</v>
      </c>
      <c r="Q67" s="67"/>
      <c r="R67" s="81" t="n">
        <f aca="false">'High SIPA income'!G62</f>
        <v>31389146.0643789</v>
      </c>
      <c r="S67" s="67"/>
      <c r="T67" s="81" t="n">
        <f aca="false">'High SIPA income'!J62</f>
        <v>120019120.527804</v>
      </c>
      <c r="U67" s="9"/>
      <c r="V67" s="81" t="n">
        <f aca="false">'High SIPA income'!F62</f>
        <v>123717.375608901</v>
      </c>
      <c r="W67" s="67"/>
      <c r="X67" s="81" t="n">
        <f aca="false">'High SIPA income'!M62</f>
        <v>310742.378820431</v>
      </c>
      <c r="Y67" s="9"/>
      <c r="Z67" s="9" t="n">
        <f aca="false">R67+V67-N67-L67-F67</f>
        <v>-3992749.78959225</v>
      </c>
      <c r="AA67" s="9"/>
      <c r="AB67" s="9" t="n">
        <f aca="false">T67-P67-D67</f>
        <v>-73833169.3087251</v>
      </c>
      <c r="AC67" s="50"/>
      <c r="AD67" s="9"/>
      <c r="AE67" s="9"/>
      <c r="AF67" s="9"/>
      <c r="AG67" s="9" t="n">
        <f aca="false">BF67/100*$AG$53</f>
        <v>6325104387.17714</v>
      </c>
      <c r="AH67" s="40" t="n">
        <f aca="false">(AG67-AG66)/AG66</f>
        <v>0.00877266373648454</v>
      </c>
      <c r="AI67" s="40"/>
      <c r="AJ67" s="40" t="n">
        <f aca="false">AB67/AG67</f>
        <v>-0.0116730356985739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12878217</v>
      </c>
      <c r="AX67" s="7"/>
      <c r="AY67" s="40" t="n">
        <f aca="false">(AW67-AW66)/AW66</f>
        <v>0.00541241278518279</v>
      </c>
      <c r="AZ67" s="12" t="n">
        <f aca="false">workers_and_wage_high!B55</f>
        <v>7656.6147370863</v>
      </c>
      <c r="BA67" s="40" t="n">
        <f aca="false">(AZ67-AZ66)/AZ66</f>
        <v>0.00334216179208805</v>
      </c>
      <c r="BB67" s="39"/>
      <c r="BC67" s="39"/>
      <c r="BD67" s="39"/>
      <c r="BE67" s="39"/>
      <c r="BF67" s="7" t="n">
        <f aca="false">BF66*(1+AY67)*(1+BA67)*(1-BE67)</f>
        <v>113.85320386179</v>
      </c>
      <c r="BG67" s="7"/>
      <c r="BH67" s="7"/>
      <c r="BI67" s="40" t="n">
        <f aca="false">T74/AG74</f>
        <v>0.0167136541418259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160676649.786499</v>
      </c>
      <c r="E68" s="9"/>
      <c r="F68" s="81" t="n">
        <f aca="false">'High pensions'!I68</f>
        <v>29204883.0643541</v>
      </c>
      <c r="G68" s="81" t="n">
        <f aca="false">'High pensions'!K68</f>
        <v>2330494.10328873</v>
      </c>
      <c r="H68" s="81" t="n">
        <f aca="false">'High pensions'!V68</f>
        <v>12821690.9493696</v>
      </c>
      <c r="I68" s="81" t="n">
        <f aca="false">'High pensions'!M68</f>
        <v>72077.1372151151</v>
      </c>
      <c r="J68" s="81" t="n">
        <f aca="false">'High pensions'!W68</f>
        <v>396547.142764006</v>
      </c>
      <c r="K68" s="9"/>
      <c r="L68" s="81" t="n">
        <f aca="false">'High pensions'!N68</f>
        <v>4618900.94819029</v>
      </c>
      <c r="M68" s="67"/>
      <c r="N68" s="81" t="n">
        <f aca="false">'High pensions'!L68</f>
        <v>1290570.6980705</v>
      </c>
      <c r="O68" s="9"/>
      <c r="P68" s="81" t="n">
        <f aca="false">'High pensions'!X68</f>
        <v>31067838.1783585</v>
      </c>
      <c r="Q68" s="67"/>
      <c r="R68" s="81" t="n">
        <f aca="false">'High SIPA income'!G63</f>
        <v>27719144.6685897</v>
      </c>
      <c r="S68" s="67"/>
      <c r="T68" s="81" t="n">
        <f aca="false">'High SIPA income'!J63</f>
        <v>105986552.105744</v>
      </c>
      <c r="U68" s="9"/>
      <c r="V68" s="81" t="n">
        <f aca="false">'High SIPA income'!F63</f>
        <v>125360.890968017</v>
      </c>
      <c r="W68" s="67"/>
      <c r="X68" s="81" t="n">
        <f aca="false">'High SIPA income'!M63</f>
        <v>314870.415563906</v>
      </c>
      <c r="Y68" s="9"/>
      <c r="Z68" s="9" t="n">
        <f aca="false">R68+V68-N68-L68-F68</f>
        <v>-7269849.15105718</v>
      </c>
      <c r="AA68" s="9"/>
      <c r="AB68" s="9" t="n">
        <f aca="false">T68-P68-D68</f>
        <v>-85757935.8591141</v>
      </c>
      <c r="AC68" s="50"/>
      <c r="AD68" s="9"/>
      <c r="AE68" s="9"/>
      <c r="AF68" s="9"/>
      <c r="AG68" s="9" t="n">
        <f aca="false">BF68/100*$AG$53</f>
        <v>6401887823.82117</v>
      </c>
      <c r="AH68" s="40" t="n">
        <f aca="false">(AG68-AG67)/AG67</f>
        <v>0.0121394734290386</v>
      </c>
      <c r="AI68" s="40"/>
      <c r="AJ68" s="40" t="n">
        <f aca="false">AB68/AG68</f>
        <v>-0.0133957261075416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12962452</v>
      </c>
      <c r="AX68" s="7"/>
      <c r="AY68" s="40" t="n">
        <f aca="false">(AW68-AW67)/AW67</f>
        <v>0.00654088993841306</v>
      </c>
      <c r="AZ68" s="12" t="n">
        <f aca="false">workers_and_wage_high!B56</f>
        <v>7699.20237290878</v>
      </c>
      <c r="BA68" s="40" t="n">
        <f aca="false">(AZ68-AZ67)/AZ67</f>
        <v>0.00556220174122109</v>
      </c>
      <c r="BB68" s="39"/>
      <c r="BC68" s="39"/>
      <c r="BD68" s="39"/>
      <c r="BE68" s="39"/>
      <c r="BF68" s="7" t="n">
        <f aca="false">BF67*(1+AY68)*(1+BA68)*(1-BE68)</f>
        <v>115.235321804881</v>
      </c>
      <c r="BG68" s="7"/>
      <c r="BH68" s="7"/>
      <c r="BI68" s="40" t="n">
        <f aca="false">T75/AG75</f>
        <v>0.0192776217998873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163377673.474103</v>
      </c>
      <c r="E69" s="9"/>
      <c r="F69" s="81" t="n">
        <f aca="false">'High pensions'!I69</f>
        <v>29695826.0922012</v>
      </c>
      <c r="G69" s="81" t="n">
        <f aca="false">'High pensions'!K69</f>
        <v>2456516.40429878</v>
      </c>
      <c r="H69" s="81" t="n">
        <f aca="false">'High pensions'!V69</f>
        <v>13515028.4669368</v>
      </c>
      <c r="I69" s="81" t="n">
        <f aca="false">'High pensions'!M69</f>
        <v>75974.7341535706</v>
      </c>
      <c r="J69" s="81" t="n">
        <f aca="false">'High pensions'!W69</f>
        <v>417990.571142375</v>
      </c>
      <c r="K69" s="9"/>
      <c r="L69" s="81" t="n">
        <f aca="false">'High pensions'!N69</f>
        <v>4688330.43860268</v>
      </c>
      <c r="M69" s="67"/>
      <c r="N69" s="81" t="n">
        <f aca="false">'High pensions'!L69</f>
        <v>1314074.57403942</v>
      </c>
      <c r="O69" s="9"/>
      <c r="P69" s="81" t="n">
        <f aca="false">'High pensions'!X69</f>
        <v>31557419.5249787</v>
      </c>
      <c r="Q69" s="67"/>
      <c r="R69" s="81" t="n">
        <f aca="false">'High SIPA income'!G64</f>
        <v>32079559.4396929</v>
      </c>
      <c r="S69" s="67"/>
      <c r="T69" s="81" t="n">
        <f aca="false">'High SIPA income'!J64</f>
        <v>122658975.907618</v>
      </c>
      <c r="U69" s="9"/>
      <c r="V69" s="81" t="n">
        <f aca="false">'High SIPA income'!F64</f>
        <v>122692.712624049</v>
      </c>
      <c r="W69" s="67"/>
      <c r="X69" s="81" t="n">
        <f aca="false">'High SIPA income'!M64</f>
        <v>308168.720821019</v>
      </c>
      <c r="Y69" s="9"/>
      <c r="Z69" s="9" t="n">
        <f aca="false">R69+V69-N69-L69-F69</f>
        <v>-3495978.95252633</v>
      </c>
      <c r="AA69" s="9"/>
      <c r="AB69" s="9" t="n">
        <f aca="false">T69-P69-D69</f>
        <v>-72276117.0914638</v>
      </c>
      <c r="AC69" s="50"/>
      <c r="AD69" s="9"/>
      <c r="AE69" s="9"/>
      <c r="AF69" s="9"/>
      <c r="AG69" s="9" t="n">
        <f aca="false">BF69/100*$AG$53</f>
        <v>6428462730.87969</v>
      </c>
      <c r="AH69" s="40" t="n">
        <f aca="false">(AG69-AG68)/AG68</f>
        <v>0.00415110476625808</v>
      </c>
      <c r="AI69" s="40" t="n">
        <f aca="false">(AG69-AG65)/AG65</f>
        <v>0.0330943945151498</v>
      </c>
      <c r="AJ69" s="40" t="n">
        <f aca="false">AB69/AG69</f>
        <v>-0.011243141652557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12970769</v>
      </c>
      <c r="AX69" s="7"/>
      <c r="AY69" s="40" t="n">
        <f aca="false">(AW69-AW68)/AW68</f>
        <v>0.000641622433780275</v>
      </c>
      <c r="AZ69" s="12" t="n">
        <f aca="false">workers_and_wage_high!B57</f>
        <v>7726.20526195129</v>
      </c>
      <c r="BA69" s="40" t="n">
        <f aca="false">(AZ69-AZ68)/AZ68</f>
        <v>0.00350723201373747</v>
      </c>
      <c r="BB69" s="39"/>
      <c r="BC69" s="39"/>
      <c r="BD69" s="39"/>
      <c r="BE69" s="39"/>
      <c r="BF69" s="7" t="n">
        <f aca="false">BF68*(1+AY69)*(1+BA69)*(1-BE69)</f>
        <v>115.713675698467</v>
      </c>
      <c r="BG69" s="7"/>
      <c r="BH69" s="7"/>
      <c r="BI69" s="40" t="n">
        <f aca="false">T76/AG76</f>
        <v>0.0167637511507734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162821157.594663</v>
      </c>
      <c r="E70" s="6"/>
      <c r="F70" s="80" t="n">
        <f aca="false">'High pensions'!I70</f>
        <v>29594672.7435092</v>
      </c>
      <c r="G70" s="80" t="n">
        <f aca="false">'High pensions'!K70</f>
        <v>2579620.44966409</v>
      </c>
      <c r="H70" s="80" t="n">
        <f aca="false">'High pensions'!V70</f>
        <v>14192310.6029713</v>
      </c>
      <c r="I70" s="80" t="n">
        <f aca="false">'High pensions'!M70</f>
        <v>79782.0757628069</v>
      </c>
      <c r="J70" s="80" t="n">
        <f aca="false">'High pensions'!W70</f>
        <v>438937.441329009</v>
      </c>
      <c r="K70" s="6"/>
      <c r="L70" s="80" t="n">
        <f aca="false">'High pensions'!N70</f>
        <v>5591793.23424465</v>
      </c>
      <c r="M70" s="8"/>
      <c r="N70" s="80" t="n">
        <f aca="false">'High pensions'!L70</f>
        <v>1310983.60575994</v>
      </c>
      <c r="O70" s="6"/>
      <c r="P70" s="80" t="n">
        <f aca="false">'High pensions'!X70</f>
        <v>36228486.6709558</v>
      </c>
      <c r="Q70" s="8"/>
      <c r="R70" s="80" t="n">
        <f aca="false">'High SIPA income'!G65</f>
        <v>28094434.8655108</v>
      </c>
      <c r="S70" s="8"/>
      <c r="T70" s="80" t="n">
        <f aca="false">'High SIPA income'!J65</f>
        <v>107421506.700711</v>
      </c>
      <c r="U70" s="6"/>
      <c r="V70" s="80" t="n">
        <f aca="false">'High SIPA income'!F65</f>
        <v>128245.905811666</v>
      </c>
      <c r="W70" s="8"/>
      <c r="X70" s="80" t="n">
        <f aca="false">'High SIPA income'!M65</f>
        <v>322116.741078293</v>
      </c>
      <c r="Y70" s="6"/>
      <c r="Z70" s="6" t="n">
        <f aca="false">R70+V70-N70-L70-F70</f>
        <v>-8274768.81219131</v>
      </c>
      <c r="AA70" s="6"/>
      <c r="AB70" s="6" t="n">
        <f aca="false">T70-P70-D70</f>
        <v>-91628137.5649072</v>
      </c>
      <c r="AC70" s="50"/>
      <c r="AD70" s="6"/>
      <c r="AE70" s="6"/>
      <c r="AF70" s="6"/>
      <c r="AG70" s="6" t="n">
        <f aca="false">BF70/100*$AG$53</f>
        <v>6480039970.08502</v>
      </c>
      <c r="AH70" s="61" t="n">
        <f aca="false">(AG70-AG69)/AG69</f>
        <v>0.0080232617601678</v>
      </c>
      <c r="AI70" s="61"/>
      <c r="AJ70" s="61" t="n">
        <f aca="false">AB70/AG70</f>
        <v>-0.0141400574669148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0.0089768507998899</v>
      </c>
      <c r="AV70" s="5"/>
      <c r="AW70" s="5" t="n">
        <f aca="false">workers_and_wage_high!C58</f>
        <v>13006035</v>
      </c>
      <c r="AX70" s="5"/>
      <c r="AY70" s="61" t="n">
        <f aca="false">(AW70-AW69)/AW69</f>
        <v>0.00271888274318971</v>
      </c>
      <c r="AZ70" s="11" t="n">
        <f aca="false">workers_and_wage_high!B58</f>
        <v>7767.07685794661</v>
      </c>
      <c r="BA70" s="61" t="n">
        <f aca="false">(AZ70-AZ69)/AZ69</f>
        <v>0.00528999613776753</v>
      </c>
      <c r="BB70" s="66"/>
      <c r="BC70" s="66"/>
      <c r="BD70" s="66"/>
      <c r="BE70" s="66"/>
      <c r="BF70" s="5" t="n">
        <f aca="false">BF69*(1+AY70)*(1+BA70)*(1-BE70)</f>
        <v>116.642076807827</v>
      </c>
      <c r="BG70" s="5"/>
      <c r="BH70" s="5"/>
      <c r="BI70" s="61" t="n">
        <f aca="false">T77/AG77</f>
        <v>0.0193280180785058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165705609.976405</v>
      </c>
      <c r="E71" s="9"/>
      <c r="F71" s="81" t="n">
        <f aca="false">'High pensions'!I71</f>
        <v>30118956.1078027</v>
      </c>
      <c r="G71" s="81" t="n">
        <f aca="false">'High pensions'!K71</f>
        <v>2678486.02496916</v>
      </c>
      <c r="H71" s="81" t="n">
        <f aca="false">'High pensions'!V71</f>
        <v>14736239.8282391</v>
      </c>
      <c r="I71" s="81" t="n">
        <f aca="false">'High pensions'!M71</f>
        <v>82839.7739681182</v>
      </c>
      <c r="J71" s="81" t="n">
        <f aca="false">'High pensions'!W71</f>
        <v>455759.994687809</v>
      </c>
      <c r="K71" s="9"/>
      <c r="L71" s="81" t="n">
        <f aca="false">'High pensions'!N71</f>
        <v>4697531.9833756</v>
      </c>
      <c r="M71" s="67"/>
      <c r="N71" s="81" t="n">
        <f aca="false">'High pensions'!L71</f>
        <v>1335290.70063202</v>
      </c>
      <c r="O71" s="9"/>
      <c r="P71" s="81" t="n">
        <f aca="false">'High pensions'!X71</f>
        <v>31721891.2532909</v>
      </c>
      <c r="Q71" s="67"/>
      <c r="R71" s="81" t="n">
        <f aca="false">'High SIPA income'!G66</f>
        <v>32740830.054166</v>
      </c>
      <c r="S71" s="67"/>
      <c r="T71" s="81" t="n">
        <f aca="false">'High SIPA income'!J66</f>
        <v>125187401.415504</v>
      </c>
      <c r="U71" s="9"/>
      <c r="V71" s="81" t="n">
        <f aca="false">'High SIPA income'!F66</f>
        <v>124474.433240909</v>
      </c>
      <c r="W71" s="67"/>
      <c r="X71" s="81" t="n">
        <f aca="false">'High SIPA income'!M66</f>
        <v>312643.889326265</v>
      </c>
      <c r="Y71" s="9"/>
      <c r="Z71" s="9" t="n">
        <f aca="false">R71+V71-N71-L71-F71</f>
        <v>-3286474.30440338</v>
      </c>
      <c r="AA71" s="9"/>
      <c r="AB71" s="9" t="n">
        <f aca="false">T71-P71-D71</f>
        <v>-72240099.8141913</v>
      </c>
      <c r="AC71" s="50"/>
      <c r="AD71" s="9"/>
      <c r="AE71" s="9"/>
      <c r="AF71" s="9"/>
      <c r="AG71" s="9" t="n">
        <f aca="false">BF71/100*$AG$53</f>
        <v>6555292999.54043</v>
      </c>
      <c r="AH71" s="40" t="n">
        <f aca="false">(AG71-AG70)/AG70</f>
        <v>0.0116130501976554</v>
      </c>
      <c r="AI71" s="40"/>
      <c r="AJ71" s="40" t="n">
        <f aca="false">AB71/AG71</f>
        <v>-0.0110201176086646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13099415</v>
      </c>
      <c r="AX71" s="7"/>
      <c r="AY71" s="40" t="n">
        <f aca="false">(AW71-AW70)/AW70</f>
        <v>0.00717974386505957</v>
      </c>
      <c r="AZ71" s="12" t="n">
        <f aca="false">workers_and_wage_high!B59</f>
        <v>7801.26522524633</v>
      </c>
      <c r="BA71" s="40" t="n">
        <f aca="false">(AZ71-AZ70)/AZ70</f>
        <v>0.00440170323082856</v>
      </c>
      <c r="BB71" s="39"/>
      <c r="BC71" s="39"/>
      <c r="BD71" s="39"/>
      <c r="BE71" s="39"/>
      <c r="BF71" s="7" t="n">
        <f aca="false">BF70*(1+AY71)*(1+BA71)*(1-BE71)</f>
        <v>117.996647100955</v>
      </c>
      <c r="BG71" s="7"/>
      <c r="BH71" s="7"/>
      <c r="BI71" s="40" t="n">
        <f aca="false">T78/AG78</f>
        <v>0.0167802686383697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164743175.794526</v>
      </c>
      <c r="E72" s="9"/>
      <c r="F72" s="81" t="n">
        <f aca="false">'High pensions'!I72</f>
        <v>29944022.3026963</v>
      </c>
      <c r="G72" s="81" t="n">
        <f aca="false">'High pensions'!K72</f>
        <v>2725758.45584259</v>
      </c>
      <c r="H72" s="81" t="n">
        <f aca="false">'High pensions'!V72</f>
        <v>14996318.7952828</v>
      </c>
      <c r="I72" s="81" t="n">
        <f aca="false">'High pensions'!M72</f>
        <v>84301.807912657</v>
      </c>
      <c r="J72" s="81" t="n">
        <f aca="false">'High pensions'!W72</f>
        <v>463803.674080909</v>
      </c>
      <c r="K72" s="9"/>
      <c r="L72" s="81" t="n">
        <f aca="false">'High pensions'!N72</f>
        <v>4580171.19659828</v>
      </c>
      <c r="M72" s="67"/>
      <c r="N72" s="81" t="n">
        <f aca="false">'High pensions'!L72</f>
        <v>1329401.4285538</v>
      </c>
      <c r="O72" s="9"/>
      <c r="P72" s="81" t="n">
        <f aca="false">'High pensions'!X72</f>
        <v>31080504.5354354</v>
      </c>
      <c r="Q72" s="67"/>
      <c r="R72" s="81" t="n">
        <f aca="false">'High SIPA income'!G67</f>
        <v>28809870.9027963</v>
      </c>
      <c r="S72" s="67"/>
      <c r="T72" s="81" t="n">
        <f aca="false">'High SIPA income'!J67</f>
        <v>110157038.39733</v>
      </c>
      <c r="U72" s="9"/>
      <c r="V72" s="81" t="n">
        <f aca="false">'High SIPA income'!F67</f>
        <v>123588.963803643</v>
      </c>
      <c r="W72" s="67"/>
      <c r="X72" s="81" t="n">
        <f aca="false">'High SIPA income'!M67</f>
        <v>310419.845387776</v>
      </c>
      <c r="Y72" s="9"/>
      <c r="Z72" s="9" t="n">
        <f aca="false">R72+V72-N72-L72-F72</f>
        <v>-6920135.06124838</v>
      </c>
      <c r="AA72" s="9"/>
      <c r="AB72" s="9" t="n">
        <f aca="false">T72-P72-D72</f>
        <v>-85666641.9326315</v>
      </c>
      <c r="AC72" s="50"/>
      <c r="AD72" s="9"/>
      <c r="AE72" s="9"/>
      <c r="AF72" s="9"/>
      <c r="AG72" s="9" t="n">
        <f aca="false">BF72/100*$AG$53</f>
        <v>6621566466.73766</v>
      </c>
      <c r="AH72" s="40" t="n">
        <f aca="false">(AG72-AG71)/AG71</f>
        <v>0.0101099168567872</v>
      </c>
      <c r="AI72" s="40"/>
      <c r="AJ72" s="40" t="n">
        <f aca="false">AB72/AG72</f>
        <v>-0.0129375189938761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13151183</v>
      </c>
      <c r="AX72" s="7"/>
      <c r="AY72" s="40" t="n">
        <f aca="false">(AW72-AW71)/AW71</f>
        <v>0.00395193220460608</v>
      </c>
      <c r="AZ72" s="12" t="n">
        <f aca="false">workers_and_wage_high!B60</f>
        <v>7849.11619299054</v>
      </c>
      <c r="BA72" s="40" t="n">
        <f aca="false">(AZ72-AZ71)/AZ71</f>
        <v>0.0061337445097185</v>
      </c>
      <c r="BB72" s="39"/>
      <c r="BC72" s="39"/>
      <c r="BD72" s="39"/>
      <c r="BE72" s="39"/>
      <c r="BF72" s="7" t="n">
        <f aca="false">BF71*(1+AY72)*(1+BA72)*(1-BE72)</f>
        <v>119.189583392525</v>
      </c>
      <c r="BG72" s="7"/>
      <c r="BH72" s="7"/>
      <c r="BI72" s="40" t="n">
        <f aca="false">T79/AG79</f>
        <v>0.0194471991737681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167511060.393397</v>
      </c>
      <c r="E73" s="9"/>
      <c r="F73" s="81" t="n">
        <f aca="false">'High pensions'!I73</f>
        <v>30447118.0926139</v>
      </c>
      <c r="G73" s="81" t="n">
        <f aca="false">'High pensions'!K73</f>
        <v>2838011.31571241</v>
      </c>
      <c r="H73" s="81" t="n">
        <f aca="false">'High pensions'!V73</f>
        <v>15613900.9103384</v>
      </c>
      <c r="I73" s="81" t="n">
        <f aca="false">'High pensions'!M73</f>
        <v>87773.5458467756</v>
      </c>
      <c r="J73" s="81" t="n">
        <f aca="false">'High pensions'!W73</f>
        <v>482904.151866137</v>
      </c>
      <c r="K73" s="9"/>
      <c r="L73" s="81" t="n">
        <f aca="false">'High pensions'!N73</f>
        <v>4656786.57926911</v>
      </c>
      <c r="M73" s="67"/>
      <c r="N73" s="81" t="n">
        <f aca="false">'High pensions'!L73</f>
        <v>1353016.18735875</v>
      </c>
      <c r="O73" s="9"/>
      <c r="P73" s="81" t="n">
        <f aca="false">'High pensions'!X73</f>
        <v>31607983.5557931</v>
      </c>
      <c r="Q73" s="67"/>
      <c r="R73" s="81" t="n">
        <f aca="false">'High SIPA income'!G68</f>
        <v>33458862.7095113</v>
      </c>
      <c r="S73" s="67"/>
      <c r="T73" s="81" t="n">
        <f aca="false">'High SIPA income'!J68</f>
        <v>127932861.506328</v>
      </c>
      <c r="U73" s="9"/>
      <c r="V73" s="81" t="n">
        <f aca="false">'High SIPA income'!F68</f>
        <v>120391.348274233</v>
      </c>
      <c r="W73" s="67"/>
      <c r="X73" s="81" t="n">
        <f aca="false">'High SIPA income'!M68</f>
        <v>302388.357076034</v>
      </c>
      <c r="Y73" s="9"/>
      <c r="Z73" s="9" t="n">
        <f aca="false">R73+V73-N73-L73-F73</f>
        <v>-2877666.80145622</v>
      </c>
      <c r="AA73" s="9"/>
      <c r="AB73" s="9" t="n">
        <f aca="false">T73-P73-D73</f>
        <v>-71186182.4428624</v>
      </c>
      <c r="AC73" s="50"/>
      <c r="AD73" s="9"/>
      <c r="AE73" s="9"/>
      <c r="AF73" s="9"/>
      <c r="AG73" s="9" t="n">
        <f aca="false">BF73/100*$AG$53</f>
        <v>6662363092.44076</v>
      </c>
      <c r="AH73" s="40" t="n">
        <f aca="false">(AG73-AG72)/AG72</f>
        <v>0.00616117438494912</v>
      </c>
      <c r="AI73" s="40" t="n">
        <f aca="false">(AG73-AG69)/AG69</f>
        <v>0.0363851159060962</v>
      </c>
      <c r="AJ73" s="40" t="n">
        <f aca="false">AB73/AG73</f>
        <v>-0.0106848248069265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13192061</v>
      </c>
      <c r="AX73" s="7"/>
      <c r="AY73" s="40" t="n">
        <f aca="false">(AW73-AW72)/AW72</f>
        <v>0.00310831352586303</v>
      </c>
      <c r="AZ73" s="12" t="n">
        <f aca="false">workers_and_wage_high!B61</f>
        <v>7873.00420117559</v>
      </c>
      <c r="BA73" s="40" t="n">
        <f aca="false">(AZ73-AZ72)/AZ72</f>
        <v>0.00304340101454782</v>
      </c>
      <c r="BB73" s="39"/>
      <c r="BC73" s="39"/>
      <c r="BD73" s="39"/>
      <c r="BE73" s="39"/>
      <c r="BF73" s="7" t="n">
        <f aca="false">BF72*(1+AY73)*(1+BA73)*(1-BE73)</f>
        <v>119.923931200676</v>
      </c>
      <c r="BG73" s="7"/>
      <c r="BH73" s="7"/>
      <c r="BI73" s="40" t="n">
        <f aca="false">T80/AG80</f>
        <v>0.0169498000081668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166204525.496229</v>
      </c>
      <c r="E74" s="6"/>
      <c r="F74" s="80" t="n">
        <f aca="false">'High pensions'!I74</f>
        <v>30209639.909306</v>
      </c>
      <c r="G74" s="80" t="n">
        <f aca="false">'High pensions'!K74</f>
        <v>2896207.13053595</v>
      </c>
      <c r="H74" s="80" t="n">
        <f aca="false">'High pensions'!V74</f>
        <v>15934077.1129562</v>
      </c>
      <c r="I74" s="80" t="n">
        <f aca="false">'High pensions'!M74</f>
        <v>89573.4164083279</v>
      </c>
      <c r="J74" s="80" t="n">
        <f aca="false">'High pensions'!W74</f>
        <v>492806.508648128</v>
      </c>
      <c r="K74" s="6"/>
      <c r="L74" s="80" t="n">
        <f aca="false">'High pensions'!N74</f>
        <v>5561481.57458266</v>
      </c>
      <c r="M74" s="8"/>
      <c r="N74" s="80" t="n">
        <f aca="false">'High pensions'!L74</f>
        <v>1344048.07157774</v>
      </c>
      <c r="O74" s="6"/>
      <c r="P74" s="80" t="n">
        <f aca="false">'High pensions'!X74</f>
        <v>36253110.260209</v>
      </c>
      <c r="Q74" s="8"/>
      <c r="R74" s="80" t="n">
        <f aca="false">'High SIPA income'!G69</f>
        <v>29313899.5978274</v>
      </c>
      <c r="S74" s="8"/>
      <c r="T74" s="80" t="n">
        <f aca="false">'High SIPA income'!J69</f>
        <v>112084235.797805</v>
      </c>
      <c r="U74" s="6"/>
      <c r="V74" s="80" t="n">
        <f aca="false">'High SIPA income'!F69</f>
        <v>123005.881571495</v>
      </c>
      <c r="W74" s="8"/>
      <c r="X74" s="80" t="n">
        <f aca="false">'High SIPA income'!M69</f>
        <v>308955.310927891</v>
      </c>
      <c r="Y74" s="6"/>
      <c r="Z74" s="6" t="n">
        <f aca="false">R74+V74-N74-L74-F74</f>
        <v>-7678264.07606757</v>
      </c>
      <c r="AA74" s="6"/>
      <c r="AB74" s="6" t="n">
        <f aca="false">T74-P74-D74</f>
        <v>-90373399.958633</v>
      </c>
      <c r="AC74" s="50"/>
      <c r="AD74" s="6"/>
      <c r="AE74" s="6"/>
      <c r="AF74" s="6"/>
      <c r="AG74" s="6" t="n">
        <f aca="false">BF74/100*$AG$53</f>
        <v>6706147850.53584</v>
      </c>
      <c r="AH74" s="61" t="n">
        <f aca="false">(AG74-AG73)/AG73</f>
        <v>0.00657195614942568</v>
      </c>
      <c r="AI74" s="61"/>
      <c r="AJ74" s="61" t="n">
        <f aca="false">AB74/AG74</f>
        <v>-0.0134762015351946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0.00981154316341892</v>
      </c>
      <c r="AV74" s="5"/>
      <c r="AW74" s="5" t="n">
        <f aca="false">workers_and_wage_high!C62</f>
        <v>13209187</v>
      </c>
      <c r="AX74" s="5"/>
      <c r="AY74" s="61" t="n">
        <f aca="false">(AW74-AW73)/AW73</f>
        <v>0.00129820503407314</v>
      </c>
      <c r="AZ74" s="11" t="n">
        <f aca="false">workers_and_wage_high!B62</f>
        <v>7914.47063393097</v>
      </c>
      <c r="BA74" s="61" t="n">
        <f aca="false">(AZ74-AZ73)/AZ73</f>
        <v>0.00526691358162701</v>
      </c>
      <c r="BB74" s="66"/>
      <c r="BC74" s="66"/>
      <c r="BD74" s="66"/>
      <c r="BE74" s="66"/>
      <c r="BF74" s="5" t="n">
        <f aca="false">BF73*(1+AY74)*(1+BA74)*(1-BE74)</f>
        <v>120.712066017794</v>
      </c>
      <c r="BG74" s="5"/>
      <c r="BH74" s="5"/>
      <c r="BI74" s="61" t="n">
        <f aca="false">T81/AG81</f>
        <v>0.0195140694539301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170124066.285471</v>
      </c>
      <c r="E75" s="9"/>
      <c r="F75" s="81" t="n">
        <f aca="false">'High pensions'!I75</f>
        <v>30922062.8442371</v>
      </c>
      <c r="G75" s="81" t="n">
        <f aca="false">'High pensions'!K75</f>
        <v>3031703.879438</v>
      </c>
      <c r="H75" s="81" t="n">
        <f aca="false">'High pensions'!V75</f>
        <v>16679540.2474111</v>
      </c>
      <c r="I75" s="81" t="n">
        <f aca="false">'High pensions'!M75</f>
        <v>93764.0375083913</v>
      </c>
      <c r="J75" s="81" t="n">
        <f aca="false">'High pensions'!W75</f>
        <v>515862.069507559</v>
      </c>
      <c r="K75" s="9"/>
      <c r="L75" s="81" t="n">
        <f aca="false">'High pensions'!N75</f>
        <v>4749469.8014631</v>
      </c>
      <c r="M75" s="67"/>
      <c r="N75" s="81" t="n">
        <f aca="false">'High pensions'!L75</f>
        <v>1377382.42188476</v>
      </c>
      <c r="O75" s="9"/>
      <c r="P75" s="81" t="n">
        <f aca="false">'High pensions'!X75</f>
        <v>32222973.0695159</v>
      </c>
      <c r="Q75" s="67"/>
      <c r="R75" s="81" t="n">
        <f aca="false">'High SIPA income'!G70</f>
        <v>34191696.4707036</v>
      </c>
      <c r="S75" s="67"/>
      <c r="T75" s="81" t="n">
        <f aca="false">'High SIPA income'!J70</f>
        <v>130734914.908194</v>
      </c>
      <c r="U75" s="9"/>
      <c r="V75" s="81" t="n">
        <f aca="false">'High SIPA income'!F70</f>
        <v>124086.749981322</v>
      </c>
      <c r="W75" s="67"/>
      <c r="X75" s="81" t="n">
        <f aca="false">'High SIPA income'!M70</f>
        <v>311670.140750368</v>
      </c>
      <c r="Y75" s="9"/>
      <c r="Z75" s="9" t="n">
        <f aca="false">R75+V75-N75-L75-F75</f>
        <v>-2733131.84690005</v>
      </c>
      <c r="AA75" s="9"/>
      <c r="AB75" s="9" t="n">
        <f aca="false">T75-P75-D75</f>
        <v>-71612124.4467929</v>
      </c>
      <c r="AC75" s="50"/>
      <c r="AD75" s="9"/>
      <c r="AE75" s="9"/>
      <c r="AF75" s="9"/>
      <c r="AG75" s="9" t="n">
        <f aca="false">BF75/100*$AG$53</f>
        <v>6781693108.48075</v>
      </c>
      <c r="AH75" s="40" t="n">
        <f aca="false">(AG75-AG74)/AG74</f>
        <v>0.0112650749176179</v>
      </c>
      <c r="AI75" s="40"/>
      <c r="AJ75" s="40" t="n">
        <f aca="false">AB75/AG75</f>
        <v>-0.010559623283047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13289914</v>
      </c>
      <c r="AX75" s="7"/>
      <c r="AY75" s="40" t="n">
        <f aca="false">(AW75-AW74)/AW74</f>
        <v>0.00611142835664299</v>
      </c>
      <c r="AZ75" s="12" t="n">
        <f aca="false">workers_and_wage_high!B63</f>
        <v>7955.01125718094</v>
      </c>
      <c r="BA75" s="40" t="n">
        <f aca="false">(AZ75-AZ74)/AZ74</f>
        <v>0.00512234173643428</v>
      </c>
      <c r="BB75" s="39"/>
      <c r="BC75" s="39"/>
      <c r="BD75" s="39"/>
      <c r="BE75" s="39"/>
      <c r="BF75" s="7" t="n">
        <f aca="false">BF74*(1+AY75)*(1+BA75)*(1-BE75)</f>
        <v>122.071896484944</v>
      </c>
      <c r="BG75" s="7"/>
      <c r="BH75" s="7"/>
      <c r="BI75" s="40" t="n">
        <f aca="false">T82/AG82</f>
        <v>0.0169746290663345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169213602.983639</v>
      </c>
      <c r="E76" s="9"/>
      <c r="F76" s="81" t="n">
        <f aca="false">'High pensions'!I76</f>
        <v>30756575.3617701</v>
      </c>
      <c r="G76" s="81" t="n">
        <f aca="false">'High pensions'!K76</f>
        <v>3076816.93296503</v>
      </c>
      <c r="H76" s="81" t="n">
        <f aca="false">'High pensions'!V76</f>
        <v>16927738.9574142</v>
      </c>
      <c r="I76" s="81" t="n">
        <f aca="false">'High pensions'!M76</f>
        <v>95159.2865865477</v>
      </c>
      <c r="J76" s="81" t="n">
        <f aca="false">'High pensions'!W76</f>
        <v>523538.318270545</v>
      </c>
      <c r="K76" s="9"/>
      <c r="L76" s="81" t="n">
        <f aca="false">'High pensions'!N76</f>
        <v>4533317.87485358</v>
      </c>
      <c r="M76" s="67"/>
      <c r="N76" s="81" t="n">
        <f aca="false">'High pensions'!L76</f>
        <v>1371703.63006521</v>
      </c>
      <c r="O76" s="9"/>
      <c r="P76" s="81" t="n">
        <f aca="false">'High pensions'!X76</f>
        <v>31070116.6577194</v>
      </c>
      <c r="Q76" s="67"/>
      <c r="R76" s="81" t="n">
        <f aca="false">'High SIPA income'!G71</f>
        <v>30069927.2532644</v>
      </c>
      <c r="S76" s="67"/>
      <c r="T76" s="81" t="n">
        <f aca="false">'High SIPA income'!J71</f>
        <v>114974973.06457</v>
      </c>
      <c r="U76" s="9"/>
      <c r="V76" s="81" t="n">
        <f aca="false">'High SIPA income'!F71</f>
        <v>124989.809157842</v>
      </c>
      <c r="W76" s="67"/>
      <c r="X76" s="81" t="n">
        <f aca="false">'High SIPA income'!M71</f>
        <v>313938.3650426</v>
      </c>
      <c r="Y76" s="9"/>
      <c r="Z76" s="9" t="n">
        <f aca="false">R76+V76-N76-L76-F76</f>
        <v>-6466679.80426663</v>
      </c>
      <c r="AA76" s="9"/>
      <c r="AB76" s="9" t="n">
        <f aca="false">T76-P76-D76</f>
        <v>-85308746.5767877</v>
      </c>
      <c r="AC76" s="50"/>
      <c r="AD76" s="9"/>
      <c r="AE76" s="9"/>
      <c r="AF76" s="9"/>
      <c r="AG76" s="9" t="n">
        <f aca="false">BF76/100*$AG$53</f>
        <v>6858546874.77068</v>
      </c>
      <c r="AH76" s="40" t="n">
        <f aca="false">(AG76-AG75)/AG75</f>
        <v>0.0113325337877382</v>
      </c>
      <c r="AI76" s="40"/>
      <c r="AJ76" s="40" t="n">
        <f aca="false">AB76/AG76</f>
        <v>-0.0124383120994037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13340178</v>
      </c>
      <c r="AX76" s="7"/>
      <c r="AY76" s="40" t="n">
        <f aca="false">(AW76-AW75)/AW75</f>
        <v>0.0037821162725357</v>
      </c>
      <c r="AZ76" s="12" t="n">
        <f aca="false">workers_and_wage_high!B64</f>
        <v>8014.84860171632</v>
      </c>
      <c r="BA76" s="40" t="n">
        <f aca="false">(AZ76-AZ75)/AZ75</f>
        <v>0.00752196855552721</v>
      </c>
      <c r="BB76" s="39"/>
      <c r="BC76" s="39"/>
      <c r="BD76" s="39"/>
      <c r="BE76" s="39"/>
      <c r="BF76" s="7" t="n">
        <f aca="false">BF75*(1+AY76)*(1+BA76)*(1-BE76)</f>
        <v>123.455280376393</v>
      </c>
      <c r="BG76" s="7"/>
      <c r="BH76" s="7"/>
      <c r="BI76" s="40" t="n">
        <f aca="false">T83/AG83</f>
        <v>0.0195360955624399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171559521.101677</v>
      </c>
      <c r="E77" s="9"/>
      <c r="F77" s="81" t="n">
        <f aca="false">'High pensions'!I77</f>
        <v>31182973.7488842</v>
      </c>
      <c r="G77" s="81" t="n">
        <f aca="false">'High pensions'!K77</f>
        <v>3161018.4638421</v>
      </c>
      <c r="H77" s="81" t="n">
        <f aca="false">'High pensions'!V77</f>
        <v>17390990.9368318</v>
      </c>
      <c r="I77" s="81" t="n">
        <f aca="false">'High pensions'!M77</f>
        <v>97763.4576446009</v>
      </c>
      <c r="J77" s="81" t="n">
        <f aca="false">'High pensions'!W77</f>
        <v>537865.699077272</v>
      </c>
      <c r="K77" s="9"/>
      <c r="L77" s="81" t="n">
        <f aca="false">'High pensions'!N77</f>
        <v>4724314.56632669</v>
      </c>
      <c r="M77" s="67"/>
      <c r="N77" s="81" t="n">
        <f aca="false">'High pensions'!L77</f>
        <v>1390148.54805453</v>
      </c>
      <c r="O77" s="9"/>
      <c r="P77" s="81" t="n">
        <f aca="false">'High pensions'!X77</f>
        <v>32162677.89438</v>
      </c>
      <c r="Q77" s="67"/>
      <c r="R77" s="81" t="n">
        <f aca="false">'High SIPA income'!G72</f>
        <v>35018924.8882042</v>
      </c>
      <c r="S77" s="67"/>
      <c r="T77" s="81" t="n">
        <f aca="false">'High SIPA income'!J72</f>
        <v>133897894.459801</v>
      </c>
      <c r="U77" s="9"/>
      <c r="V77" s="81" t="n">
        <f aca="false">'High SIPA income'!F72</f>
        <v>123420.069086635</v>
      </c>
      <c r="W77" s="67"/>
      <c r="X77" s="81" t="n">
        <f aca="false">'High SIPA income'!M72</f>
        <v>309995.630552348</v>
      </c>
      <c r="Y77" s="9"/>
      <c r="Z77" s="9" t="n">
        <f aca="false">R77+V77-N77-L77-F77</f>
        <v>-2155091.90597459</v>
      </c>
      <c r="AA77" s="9"/>
      <c r="AB77" s="9" t="n">
        <f aca="false">T77-P77-D77</f>
        <v>-69824304.5362561</v>
      </c>
      <c r="AC77" s="50"/>
      <c r="AD77" s="9"/>
      <c r="AE77" s="9"/>
      <c r="AF77" s="9"/>
      <c r="AG77" s="9" t="n">
        <f aca="false">BF77/100*$AG$53</f>
        <v>6927657761.69807</v>
      </c>
      <c r="AH77" s="40" t="n">
        <f aca="false">(AG77-AG76)/AG76</f>
        <v>0.010076607798894</v>
      </c>
      <c r="AI77" s="40" t="n">
        <f aca="false">(AG77-AG73)/AG73</f>
        <v>0.0398199055764932</v>
      </c>
      <c r="AJ77" s="40" t="n">
        <f aca="false">AB77/AG77</f>
        <v>-0.0100790637958913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13350473</v>
      </c>
      <c r="AX77" s="7"/>
      <c r="AY77" s="40" t="n">
        <f aca="false">(AW77-AW76)/AW76</f>
        <v>0.000771728833003578</v>
      </c>
      <c r="AZ77" s="12" t="n">
        <f aca="false">workers_and_wage_high!B65</f>
        <v>8089.368288894</v>
      </c>
      <c r="BA77" s="40" t="n">
        <f aca="false">(AZ77-AZ76)/AZ76</f>
        <v>0.00929770365989516</v>
      </c>
      <c r="BB77" s="39"/>
      <c r="BC77" s="39"/>
      <c r="BD77" s="39"/>
      <c r="BE77" s="39"/>
      <c r="BF77" s="7" t="n">
        <f aca="false">BF76*(1+AY77)*(1+BA77)*(1-BE77)</f>
        <v>124.699290817449</v>
      </c>
      <c r="BG77" s="7"/>
      <c r="BH77" s="7"/>
      <c r="BI77" s="40" t="n">
        <f aca="false">T84/AG84</f>
        <v>0.0169828073743023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170476044.815293</v>
      </c>
      <c r="E78" s="6"/>
      <c r="F78" s="80" t="n">
        <f aca="false">'High pensions'!I78</f>
        <v>30986039.1084814</v>
      </c>
      <c r="G78" s="80" t="n">
        <f aca="false">'High pensions'!K78</f>
        <v>3213848.22401661</v>
      </c>
      <c r="H78" s="80" t="n">
        <f aca="false">'High pensions'!V78</f>
        <v>17681644.6900128</v>
      </c>
      <c r="I78" s="80" t="n">
        <f aca="false">'High pensions'!M78</f>
        <v>99397.3677530908</v>
      </c>
      <c r="J78" s="80" t="n">
        <f aca="false">'High pensions'!W78</f>
        <v>546854.990412764</v>
      </c>
      <c r="K78" s="6"/>
      <c r="L78" s="80" t="n">
        <f aca="false">'High pensions'!N78</f>
        <v>5623539.87363967</v>
      </c>
      <c r="M78" s="8"/>
      <c r="N78" s="80" t="n">
        <f aca="false">'High pensions'!L78</f>
        <v>1381658.17811827</v>
      </c>
      <c r="O78" s="6"/>
      <c r="P78" s="80" t="n">
        <f aca="false">'High pensions'!X78</f>
        <v>36782050.7784392</v>
      </c>
      <c r="Q78" s="8"/>
      <c r="R78" s="80" t="n">
        <f aca="false">'High SIPA income'!G73</f>
        <v>30548246.7340347</v>
      </c>
      <c r="S78" s="8"/>
      <c r="T78" s="80" t="n">
        <f aca="false">'High SIPA income'!J73</f>
        <v>116803869.056058</v>
      </c>
      <c r="U78" s="6"/>
      <c r="V78" s="80" t="n">
        <f aca="false">'High SIPA income'!F73</f>
        <v>128540.861736403</v>
      </c>
      <c r="W78" s="8"/>
      <c r="X78" s="80" t="n">
        <f aca="false">'High SIPA income'!M73</f>
        <v>322857.585323078</v>
      </c>
      <c r="Y78" s="6"/>
      <c r="Z78" s="6" t="n">
        <f aca="false">R78+V78-N78-L78-F78</f>
        <v>-7314449.56446821</v>
      </c>
      <c r="AA78" s="6"/>
      <c r="AB78" s="6" t="n">
        <f aca="false">T78-P78-D78</f>
        <v>-90454226.5376745</v>
      </c>
      <c r="AC78" s="50"/>
      <c r="AD78" s="6"/>
      <c r="AE78" s="6"/>
      <c r="AF78" s="6"/>
      <c r="AG78" s="6" t="n">
        <f aca="false">BF78/100*$AG$53</f>
        <v>6960786598.43234</v>
      </c>
      <c r="AH78" s="61" t="n">
        <f aca="false">(AG78-AG77)/AG77</f>
        <v>0.00478211220499894</v>
      </c>
      <c r="AI78" s="61"/>
      <c r="AJ78" s="61" t="n">
        <f aca="false">AB78/AG78</f>
        <v>-0.0129948282796151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0.00604294086117186</v>
      </c>
      <c r="AV78" s="5"/>
      <c r="AW78" s="5" t="n">
        <f aca="false">workers_and_wage_high!C66</f>
        <v>13371414</v>
      </c>
      <c r="AX78" s="5"/>
      <c r="AY78" s="61" t="n">
        <f aca="false">(AW78-AW77)/AW77</f>
        <v>0.00156855865706032</v>
      </c>
      <c r="AZ78" s="11" t="n">
        <f aca="false">workers_and_wage_high!B66</f>
        <v>8115.32319526628</v>
      </c>
      <c r="BA78" s="61" t="n">
        <f aca="false">(AZ78-AZ77)/AZ77</f>
        <v>0.00320852079486961</v>
      </c>
      <c r="BB78" s="66"/>
      <c r="BC78" s="66"/>
      <c r="BD78" s="66"/>
      <c r="BE78" s="66"/>
      <c r="BF78" s="5" t="n">
        <f aca="false">BF77*(1+AY78)*(1+BA78)*(1-BE78)</f>
        <v>125.295616818022</v>
      </c>
      <c r="BG78" s="5"/>
      <c r="BH78" s="5"/>
      <c r="BI78" s="61" t="n">
        <f aca="false">T85/AG85</f>
        <v>0.0195827318617793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172733664.228341</v>
      </c>
      <c r="E79" s="9"/>
      <c r="F79" s="81" t="n">
        <f aca="false">'High pensions'!I79</f>
        <v>31396388.1607518</v>
      </c>
      <c r="G79" s="81" t="n">
        <f aca="false">'High pensions'!K79</f>
        <v>3346890.16248588</v>
      </c>
      <c r="H79" s="81" t="n">
        <f aca="false">'High pensions'!V79</f>
        <v>18413602.1817527</v>
      </c>
      <c r="I79" s="81" t="n">
        <f aca="false">'High pensions'!M79</f>
        <v>103512.066881007</v>
      </c>
      <c r="J79" s="81" t="n">
        <f aca="false">'High pensions'!W79</f>
        <v>569492.850982043</v>
      </c>
      <c r="K79" s="9"/>
      <c r="L79" s="81" t="n">
        <f aca="false">'High pensions'!N79</f>
        <v>4807553.58327587</v>
      </c>
      <c r="M79" s="67"/>
      <c r="N79" s="81" t="n">
        <f aca="false">'High pensions'!L79</f>
        <v>1400933.29422466</v>
      </c>
      <c r="O79" s="9"/>
      <c r="P79" s="81" t="n">
        <f aca="false">'High pensions'!X79</f>
        <v>32653940.0404445</v>
      </c>
      <c r="Q79" s="67"/>
      <c r="R79" s="81" t="n">
        <f aca="false">'High SIPA income'!G74</f>
        <v>35801999.2087153</v>
      </c>
      <c r="S79" s="67"/>
      <c r="T79" s="81" t="n">
        <f aca="false">'High SIPA income'!J74</f>
        <v>136892046.994658</v>
      </c>
      <c r="U79" s="9"/>
      <c r="V79" s="81" t="n">
        <f aca="false">'High SIPA income'!F74</f>
        <v>125881.899755573</v>
      </c>
      <c r="W79" s="67"/>
      <c r="X79" s="81" t="n">
        <f aca="false">'High SIPA income'!M74</f>
        <v>316179.039427245</v>
      </c>
      <c r="Y79" s="9"/>
      <c r="Z79" s="9" t="n">
        <f aca="false">R79+V79-N79-L79-F79</f>
        <v>-1676993.92978155</v>
      </c>
      <c r="AA79" s="9"/>
      <c r="AB79" s="9" t="n">
        <f aca="false">T79-P79-D79</f>
        <v>-68495557.2741284</v>
      </c>
      <c r="AC79" s="50"/>
      <c r="AD79" s="9"/>
      <c r="AE79" s="9"/>
      <c r="AF79" s="9"/>
      <c r="AG79" s="9" t="n">
        <f aca="false">BF79/100*$AG$53</f>
        <v>7039165165.71234</v>
      </c>
      <c r="AH79" s="40" t="n">
        <f aca="false">(AG79-AG78)/AG78</f>
        <v>0.0112600158289074</v>
      </c>
      <c r="AI79" s="40"/>
      <c r="AJ79" s="40" t="n">
        <f aca="false">AB79/AG79</f>
        <v>-0.00973063646918944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13426423</v>
      </c>
      <c r="AX79" s="7"/>
      <c r="AY79" s="40" t="n">
        <f aca="false">(AW79-AW78)/AW78</f>
        <v>0.0041139254232948</v>
      </c>
      <c r="AZ79" s="12" t="n">
        <f aca="false">workers_and_wage_high!B67</f>
        <v>8173.07842777108</v>
      </c>
      <c r="BA79" s="40" t="n">
        <f aca="false">(AZ79-AZ78)/AZ78</f>
        <v>0.00711681237026954</v>
      </c>
      <c r="BB79" s="39"/>
      <c r="BC79" s="39"/>
      <c r="BD79" s="39"/>
      <c r="BE79" s="39"/>
      <c r="BF79" s="7" t="n">
        <f aca="false">BF78*(1+AY79)*(1+BA79)*(1-BE79)</f>
        <v>126.706447446685</v>
      </c>
      <c r="BG79" s="7"/>
      <c r="BH79" s="7"/>
      <c r="BI79" s="40" t="n">
        <f aca="false">T86/AG86</f>
        <v>0.0170871274330253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171786242.934158</v>
      </c>
      <c r="E80" s="9"/>
      <c r="F80" s="81" t="n">
        <f aca="false">'High pensions'!I80</f>
        <v>31224183.1256949</v>
      </c>
      <c r="G80" s="81" t="n">
        <f aca="false">'High pensions'!K80</f>
        <v>3417633.50546671</v>
      </c>
      <c r="H80" s="81" t="n">
        <f aca="false">'High pensions'!V80</f>
        <v>18802811.1821726</v>
      </c>
      <c r="I80" s="81" t="n">
        <f aca="false">'High pensions'!M80</f>
        <v>105700.005323712</v>
      </c>
      <c r="J80" s="81" t="n">
        <f aca="false">'High pensions'!W80</f>
        <v>581530.242747604</v>
      </c>
      <c r="K80" s="9"/>
      <c r="L80" s="81" t="n">
        <f aca="false">'High pensions'!N80</f>
        <v>4673003.19082382</v>
      </c>
      <c r="M80" s="67"/>
      <c r="N80" s="81" t="n">
        <f aca="false">'High pensions'!L80</f>
        <v>1395232.15043199</v>
      </c>
      <c r="O80" s="9"/>
      <c r="P80" s="81" t="n">
        <f aca="false">'High pensions'!X80</f>
        <v>31924391.4033472</v>
      </c>
      <c r="Q80" s="67"/>
      <c r="R80" s="81" t="n">
        <f aca="false">'High SIPA income'!G75</f>
        <v>31368937.5088567</v>
      </c>
      <c r="S80" s="67"/>
      <c r="T80" s="81" t="n">
        <f aca="false">'High SIPA income'!J75</f>
        <v>119941851.364255</v>
      </c>
      <c r="U80" s="9"/>
      <c r="V80" s="81" t="n">
        <f aca="false">'High SIPA income'!F75</f>
        <v>124573.129249943</v>
      </c>
      <c r="W80" s="67"/>
      <c r="X80" s="81" t="n">
        <f aca="false">'High SIPA income'!M75</f>
        <v>312891.78524611</v>
      </c>
      <c r="Y80" s="9"/>
      <c r="Z80" s="9" t="n">
        <f aca="false">R80+V80-N80-L80-F80</f>
        <v>-5798907.82884405</v>
      </c>
      <c r="AA80" s="9"/>
      <c r="AB80" s="9" t="n">
        <f aca="false">T80-P80-D80</f>
        <v>-83768782.9732502</v>
      </c>
      <c r="AC80" s="50"/>
      <c r="AD80" s="9"/>
      <c r="AE80" s="9"/>
      <c r="AF80" s="9"/>
      <c r="AG80" s="9" t="n">
        <f aca="false">BF80/100*$AG$53</f>
        <v>7076298912.46295</v>
      </c>
      <c r="AH80" s="40" t="n">
        <f aca="false">(AG80-AG79)/AG79</f>
        <v>0.00527530550518901</v>
      </c>
      <c r="AI80" s="40"/>
      <c r="AJ80" s="40" t="n">
        <f aca="false">AB80/AG80</f>
        <v>-0.0118379373185769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13447573</v>
      </c>
      <c r="AX80" s="7"/>
      <c r="AY80" s="40" t="n">
        <f aca="false">(AW80-AW79)/AW79</f>
        <v>0.00157525202356577</v>
      </c>
      <c r="AZ80" s="12" t="n">
        <f aca="false">workers_and_wage_high!B68</f>
        <v>8203.2716930611</v>
      </c>
      <c r="BA80" s="40" t="n">
        <f aca="false">(AZ80-AZ79)/AZ79</f>
        <v>0.00369423413183173</v>
      </c>
      <c r="BB80" s="39"/>
      <c r="BC80" s="39"/>
      <c r="BD80" s="39"/>
      <c r="BE80" s="39"/>
      <c r="BF80" s="7" t="n">
        <f aca="false">BF79*(1+AY80)*(1+BA80)*(1-BE80)</f>
        <v>127.374862666444</v>
      </c>
      <c r="BG80" s="7"/>
      <c r="BH80" s="7"/>
      <c r="BI80" s="40" t="n">
        <f aca="false">T87/AG87</f>
        <v>0.0196128311058027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174385023.624088</v>
      </c>
      <c r="E81" s="9"/>
      <c r="F81" s="81" t="n">
        <f aca="false">'High pensions'!I81</f>
        <v>31696542.2784414</v>
      </c>
      <c r="G81" s="81" t="n">
        <f aca="false">'High pensions'!K81</f>
        <v>3603154.09479597</v>
      </c>
      <c r="H81" s="81" t="n">
        <f aca="false">'High pensions'!V81</f>
        <v>19823490.727239</v>
      </c>
      <c r="I81" s="81" t="n">
        <f aca="false">'High pensions'!M81</f>
        <v>111437.755509154</v>
      </c>
      <c r="J81" s="81" t="n">
        <f aca="false">'High pensions'!W81</f>
        <v>613097.651357911</v>
      </c>
      <c r="K81" s="9"/>
      <c r="L81" s="81" t="n">
        <f aca="false">'High pensions'!N81</f>
        <v>4703883.6016544</v>
      </c>
      <c r="M81" s="67"/>
      <c r="N81" s="81" t="n">
        <f aca="false">'High pensions'!L81</f>
        <v>1416905.77896592</v>
      </c>
      <c r="O81" s="9"/>
      <c r="P81" s="81" t="n">
        <f aca="false">'High pensions'!X81</f>
        <v>32203871.9113858</v>
      </c>
      <c r="Q81" s="67"/>
      <c r="R81" s="81" t="n">
        <f aca="false">'High SIPA income'!G76</f>
        <v>36217705.3398539</v>
      </c>
      <c r="S81" s="67"/>
      <c r="T81" s="81" t="n">
        <f aca="false">'High SIPA income'!J76</f>
        <v>138481535.417023</v>
      </c>
      <c r="U81" s="9"/>
      <c r="V81" s="81" t="n">
        <f aca="false">'High SIPA income'!F76</f>
        <v>123279.245223519</v>
      </c>
      <c r="W81" s="67"/>
      <c r="X81" s="81" t="n">
        <f aca="false">'High SIPA income'!M76</f>
        <v>309641.921608848</v>
      </c>
      <c r="Y81" s="9"/>
      <c r="Z81" s="9" t="n">
        <f aca="false">R81+V81-N81-L81-F81</f>
        <v>-1476347.0739843</v>
      </c>
      <c r="AA81" s="9"/>
      <c r="AB81" s="9" t="n">
        <f aca="false">T81-P81-D81</f>
        <v>-68107360.11845</v>
      </c>
      <c r="AC81" s="50"/>
      <c r="AD81" s="9"/>
      <c r="AE81" s="9"/>
      <c r="AF81" s="9"/>
      <c r="AG81" s="9" t="n">
        <f aca="false">BF81/100*$AG$53</f>
        <v>7096497004.0697</v>
      </c>
      <c r="AH81" s="40" t="n">
        <f aca="false">(AG81-AG80)/AG80</f>
        <v>0.00285432990559204</v>
      </c>
      <c r="AI81" s="40" t="n">
        <f aca="false">(AG81-AG77)/AG77</f>
        <v>0.024371764336443</v>
      </c>
      <c r="AJ81" s="40" t="n">
        <f aca="false">AB81/AG81</f>
        <v>-0.00959732105564079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13476809</v>
      </c>
      <c r="AX81" s="7"/>
      <c r="AY81" s="40" t="n">
        <f aca="false">(AW81-AW80)/AW80</f>
        <v>0.00217407260031234</v>
      </c>
      <c r="AZ81" s="12" t="n">
        <f aca="false">workers_and_wage_high!B69</f>
        <v>8208.83992282174</v>
      </c>
      <c r="BA81" s="40" t="n">
        <f aca="false">(AZ81-AZ80)/AZ80</f>
        <v>0.000678781584834671</v>
      </c>
      <c r="BB81" s="39"/>
      <c r="BC81" s="39"/>
      <c r="BD81" s="39"/>
      <c r="BE81" s="39"/>
      <c r="BF81" s="7" t="n">
        <f aca="false">BF80*(1+AY81)*(1+BA81)*(1-BE81)</f>
        <v>127.738432546173</v>
      </c>
      <c r="BG81" s="7"/>
      <c r="BH81" s="7"/>
      <c r="BI81" s="40" t="n">
        <f aca="false">T88/AG88</f>
        <v>0.0171431015606845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173070020.63126</v>
      </c>
      <c r="E82" s="6"/>
      <c r="F82" s="80" t="n">
        <f aca="false">'High pensions'!I82</f>
        <v>31457524.9185087</v>
      </c>
      <c r="G82" s="80" t="n">
        <f aca="false">'High pensions'!K82</f>
        <v>3704148.56783604</v>
      </c>
      <c r="H82" s="80" t="n">
        <f aca="false">'High pensions'!V82</f>
        <v>20379132.5197185</v>
      </c>
      <c r="I82" s="80" t="n">
        <f aca="false">'High pensions'!M82</f>
        <v>114561.295912454</v>
      </c>
      <c r="J82" s="80" t="n">
        <f aca="false">'High pensions'!W82</f>
        <v>630282.449063456</v>
      </c>
      <c r="K82" s="6"/>
      <c r="L82" s="80" t="n">
        <f aca="false">'High pensions'!N82</f>
        <v>5589733.0225226</v>
      </c>
      <c r="M82" s="8"/>
      <c r="N82" s="80" t="n">
        <f aca="false">'High pensions'!L82</f>
        <v>1407897.9580845</v>
      </c>
      <c r="O82" s="6"/>
      <c r="P82" s="80" t="n">
        <f aca="false">'High pensions'!X82</f>
        <v>36750990.3946692</v>
      </c>
      <c r="Q82" s="8"/>
      <c r="R82" s="80" t="n">
        <f aca="false">'High SIPA income'!G77</f>
        <v>31827515.2030513</v>
      </c>
      <c r="S82" s="8"/>
      <c r="T82" s="80" t="n">
        <f aca="false">'High SIPA income'!J77</f>
        <v>121695262.923716</v>
      </c>
      <c r="U82" s="6"/>
      <c r="V82" s="80" t="n">
        <f aca="false">'High SIPA income'!F77</f>
        <v>128991.665409217</v>
      </c>
      <c r="W82" s="8"/>
      <c r="X82" s="80" t="n">
        <f aca="false">'High SIPA income'!M77</f>
        <v>323989.874178882</v>
      </c>
      <c r="Y82" s="6"/>
      <c r="Z82" s="6" t="n">
        <f aca="false">R82+V82-N82-L82-F82</f>
        <v>-6498649.03065522</v>
      </c>
      <c r="AA82" s="6"/>
      <c r="AB82" s="6" t="n">
        <f aca="false">T82-P82-D82</f>
        <v>-88125748.1022128</v>
      </c>
      <c r="AC82" s="50"/>
      <c r="AD82" s="6"/>
      <c r="AE82" s="6"/>
      <c r="AF82" s="6"/>
      <c r="AG82" s="6" t="n">
        <f aca="false">BF82/100*$AG$53</f>
        <v>7169244314.45</v>
      </c>
      <c r="AH82" s="61" t="n">
        <f aca="false">(AG82-AG81)/AG81</f>
        <v>0.0102511577667935</v>
      </c>
      <c r="AI82" s="61"/>
      <c r="AJ82" s="61" t="n">
        <f aca="false">AB82/AG82</f>
        <v>-0.0122921948586116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0.00744261090904238</v>
      </c>
      <c r="AV82" s="5"/>
      <c r="AW82" s="5" t="n">
        <f aca="false">workers_and_wage_high!C70</f>
        <v>13512530</v>
      </c>
      <c r="AX82" s="5"/>
      <c r="AY82" s="61" t="n">
        <f aca="false">(AW82-AW81)/AW81</f>
        <v>0.00265055325782238</v>
      </c>
      <c r="AZ82" s="11" t="n">
        <f aca="false">workers_and_wage_high!B70</f>
        <v>8271.06713202049</v>
      </c>
      <c r="BA82" s="61" t="n">
        <f aca="false">(AZ82-AZ81)/AZ81</f>
        <v>0.00758051195830388</v>
      </c>
      <c r="BB82" s="66"/>
      <c r="BC82" s="66"/>
      <c r="BD82" s="66"/>
      <c r="BE82" s="66"/>
      <c r="BF82" s="5" t="n">
        <f aca="false">BF81*(1+AY82)*(1+BA82)*(1-BE82)</f>
        <v>129.047899371087</v>
      </c>
      <c r="BG82" s="5"/>
      <c r="BH82" s="5"/>
      <c r="BI82" s="61" t="n">
        <f aca="false">T89/AG89</f>
        <v>0.0197172362084284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176556496.788356</v>
      </c>
      <c r="E83" s="9"/>
      <c r="F83" s="81" t="n">
        <f aca="false">'High pensions'!I83</f>
        <v>32091233.2302636</v>
      </c>
      <c r="G83" s="81" t="n">
        <f aca="false">'High pensions'!K83</f>
        <v>3873112.86527235</v>
      </c>
      <c r="H83" s="81" t="n">
        <f aca="false">'High pensions'!V83</f>
        <v>21308724.2316857</v>
      </c>
      <c r="I83" s="81" t="n">
        <f aca="false">'High pensions'!M83</f>
        <v>119786.995833165</v>
      </c>
      <c r="J83" s="81" t="n">
        <f aca="false">'High pensions'!W83</f>
        <v>659032.708196466</v>
      </c>
      <c r="K83" s="9"/>
      <c r="L83" s="81" t="n">
        <f aca="false">'High pensions'!N83</f>
        <v>4738249.26077593</v>
      </c>
      <c r="M83" s="67"/>
      <c r="N83" s="81" t="n">
        <f aca="false">'High pensions'!L83</f>
        <v>1438651.99758323</v>
      </c>
      <c r="O83" s="9"/>
      <c r="P83" s="81" t="n">
        <f aca="false">'High pensions'!X83</f>
        <v>32501836.7585955</v>
      </c>
      <c r="Q83" s="67"/>
      <c r="R83" s="81" t="n">
        <f aca="false">'High SIPA income'!G78</f>
        <v>36985381.2158133</v>
      </c>
      <c r="S83" s="67"/>
      <c r="T83" s="81" t="n">
        <f aca="false">'High SIPA income'!J78</f>
        <v>141416810.664527</v>
      </c>
      <c r="U83" s="9"/>
      <c r="V83" s="81" t="n">
        <f aca="false">'High SIPA income'!F78</f>
        <v>129774.367389352</v>
      </c>
      <c r="W83" s="67"/>
      <c r="X83" s="81" t="n">
        <f aca="false">'High SIPA income'!M78</f>
        <v>325955.79589374</v>
      </c>
      <c r="Y83" s="9"/>
      <c r="Z83" s="9" t="n">
        <f aca="false">R83+V83-N83-L83-F83</f>
        <v>-1152978.90542014</v>
      </c>
      <c r="AA83" s="9"/>
      <c r="AB83" s="9" t="n">
        <f aca="false">T83-P83-D83</f>
        <v>-67641522.882424</v>
      </c>
      <c r="AC83" s="50"/>
      <c r="AD83" s="9"/>
      <c r="AE83" s="9"/>
      <c r="AF83" s="9"/>
      <c r="AG83" s="9" t="n">
        <f aca="false">BF83/100*$AG$53</f>
        <v>7238744825.57381</v>
      </c>
      <c r="AH83" s="40" t="n">
        <f aca="false">(AG83-AG82)/AG82</f>
        <v>0.00969425898678492</v>
      </c>
      <c r="AI83" s="40"/>
      <c r="AJ83" s="40" t="n">
        <f aca="false">AB83/AG83</f>
        <v>-0.00934437178161782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13591607</v>
      </c>
      <c r="AX83" s="7"/>
      <c r="AY83" s="40" t="n">
        <f aca="false">(AW83-AW82)/AW82</f>
        <v>0.00585212391757872</v>
      </c>
      <c r="AZ83" s="12" t="n">
        <f aca="false">workers_and_wage_high!B71</f>
        <v>8302.6607990537</v>
      </c>
      <c r="BA83" s="40" t="n">
        <f aca="false">(AZ83-AZ82)/AZ82</f>
        <v>0.00381978123607477</v>
      </c>
      <c r="BB83" s="39"/>
      <c r="BC83" s="39"/>
      <c r="BD83" s="39"/>
      <c r="BE83" s="39"/>
      <c r="BF83" s="7" t="n">
        <f aca="false">BF82*(1+AY83)*(1+BA83)*(1-BE83)</f>
        <v>130.298923129291</v>
      </c>
      <c r="BG83" s="7"/>
      <c r="BH83" s="7"/>
      <c r="BI83" s="40" t="n">
        <f aca="false">T90/AG90</f>
        <v>0.017125091147667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175427854.639344</v>
      </c>
      <c r="E84" s="9"/>
      <c r="F84" s="81" t="n">
        <f aca="false">'High pensions'!I84</f>
        <v>31886089.1596896</v>
      </c>
      <c r="G84" s="81" t="n">
        <f aca="false">'High pensions'!K84</f>
        <v>3991205.20683413</v>
      </c>
      <c r="H84" s="81" t="n">
        <f aca="false">'High pensions'!V84</f>
        <v>21958433.4520849</v>
      </c>
      <c r="I84" s="81" t="n">
        <f aca="false">'High pensions'!M84</f>
        <v>123439.336293839</v>
      </c>
      <c r="J84" s="81" t="n">
        <f aca="false">'High pensions'!W84</f>
        <v>679126.807796441</v>
      </c>
      <c r="K84" s="9"/>
      <c r="L84" s="81" t="n">
        <f aca="false">'High pensions'!N84</f>
        <v>4711151.99086224</v>
      </c>
      <c r="M84" s="67"/>
      <c r="N84" s="81" t="n">
        <f aca="false">'High pensions'!L84</f>
        <v>1431115.32106128</v>
      </c>
      <c r="O84" s="9"/>
      <c r="P84" s="81" t="n">
        <f aca="false">'High pensions'!X84</f>
        <v>32319764.3256538</v>
      </c>
      <c r="Q84" s="67"/>
      <c r="R84" s="81" t="n">
        <f aca="false">'High SIPA income'!G79</f>
        <v>32264315.3098828</v>
      </c>
      <c r="S84" s="67"/>
      <c r="T84" s="81" t="n">
        <f aca="false">'High SIPA income'!J79</f>
        <v>123365405.990394</v>
      </c>
      <c r="U84" s="9"/>
      <c r="V84" s="81" t="n">
        <f aca="false">'High SIPA income'!F79</f>
        <v>131350.300578297</v>
      </c>
      <c r="W84" s="67"/>
      <c r="X84" s="81" t="n">
        <f aca="false">'High SIPA income'!M79</f>
        <v>329914.085710224</v>
      </c>
      <c r="Y84" s="9"/>
      <c r="Z84" s="9" t="n">
        <f aca="false">R84+V84-N84-L84-F84</f>
        <v>-5632690.86115198</v>
      </c>
      <c r="AA84" s="9"/>
      <c r="AB84" s="9" t="n">
        <f aca="false">T84-P84-D84</f>
        <v>-84382212.974603</v>
      </c>
      <c r="AC84" s="50"/>
      <c r="AD84" s="9"/>
      <c r="AE84" s="9"/>
      <c r="AF84" s="9"/>
      <c r="AG84" s="9" t="n">
        <f aca="false">BF84/100*$AG$53</f>
        <v>7264135032.05987</v>
      </c>
      <c r="AH84" s="40" t="n">
        <f aca="false">(AG84-AG83)/AG83</f>
        <v>0.00350754268838956</v>
      </c>
      <c r="AI84" s="40"/>
      <c r="AJ84" s="40" t="n">
        <f aca="false">AB84/AG84</f>
        <v>-0.011616278139405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13620726</v>
      </c>
      <c r="AX84" s="7"/>
      <c r="AY84" s="40" t="n">
        <f aca="false">(AW84-AW83)/AW83</f>
        <v>0.00214242510102006</v>
      </c>
      <c r="AZ84" s="12" t="n">
        <f aca="false">workers_and_wage_high!B72</f>
        <v>8313.97067676655</v>
      </c>
      <c r="BA84" s="40" t="n">
        <f aca="false">(AZ84-AZ83)/AZ83</f>
        <v>0.00136219917765856</v>
      </c>
      <c r="BB84" s="39"/>
      <c r="BC84" s="39"/>
      <c r="BD84" s="39"/>
      <c r="BE84" s="39"/>
      <c r="BF84" s="7" t="n">
        <f aca="false">BF83*(1+AY84)*(1+BA84)*(1-BE84)</f>
        <v>130.755952164418</v>
      </c>
      <c r="BG84" s="7"/>
      <c r="BH84" s="7"/>
      <c r="BI84" s="40" t="n">
        <f aca="false">T91/AG91</f>
        <v>0.01973993580453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178310339.304721</v>
      </c>
      <c r="E85" s="9"/>
      <c r="F85" s="81" t="n">
        <f aca="false">'High pensions'!I85</f>
        <v>32410014.8682415</v>
      </c>
      <c r="G85" s="81" t="n">
        <f aca="false">'High pensions'!K85</f>
        <v>4079286.52297794</v>
      </c>
      <c r="H85" s="81" t="n">
        <f aca="false">'High pensions'!V85</f>
        <v>22443030.8653184</v>
      </c>
      <c r="I85" s="81" t="n">
        <f aca="false">'High pensions'!M85</f>
        <v>126163.500710658</v>
      </c>
      <c r="J85" s="81" t="n">
        <f aca="false">'High pensions'!W85</f>
        <v>694114.356659333</v>
      </c>
      <c r="K85" s="9"/>
      <c r="L85" s="81" t="n">
        <f aca="false">'High pensions'!N85</f>
        <v>4707161.83014349</v>
      </c>
      <c r="M85" s="67"/>
      <c r="N85" s="81" t="n">
        <f aca="false">'High pensions'!L85</f>
        <v>1455845.47204195</v>
      </c>
      <c r="O85" s="9"/>
      <c r="P85" s="81" t="n">
        <f aca="false">'High pensions'!X85</f>
        <v>32435117.3568372</v>
      </c>
      <c r="Q85" s="67"/>
      <c r="R85" s="81" t="n">
        <f aca="false">'High SIPA income'!G80</f>
        <v>37438743.5463822</v>
      </c>
      <c r="S85" s="67"/>
      <c r="T85" s="81" t="n">
        <f aca="false">'High SIPA income'!J80</f>
        <v>143150280.829141</v>
      </c>
      <c r="U85" s="9"/>
      <c r="V85" s="81" t="n">
        <f aca="false">'High SIPA income'!F80</f>
        <v>129940.103886588</v>
      </c>
      <c r="W85" s="67"/>
      <c r="X85" s="81" t="n">
        <f aca="false">'High SIPA income'!M80</f>
        <v>326372.078191637</v>
      </c>
      <c r="Y85" s="9"/>
      <c r="Z85" s="9" t="n">
        <f aca="false">R85+V85-N85-L85-F85</f>
        <v>-1004338.52015809</v>
      </c>
      <c r="AA85" s="9"/>
      <c r="AB85" s="9" t="n">
        <f aca="false">T85-P85-D85</f>
        <v>-67595175.8324164</v>
      </c>
      <c r="AC85" s="50"/>
      <c r="AD85" s="9"/>
      <c r="AE85" s="9"/>
      <c r="AF85" s="9"/>
      <c r="AG85" s="9" t="n">
        <f aca="false">BF85/100*$AG$53</f>
        <v>7310026090.30946</v>
      </c>
      <c r="AH85" s="40" t="n">
        <f aca="false">(AG85-AG84)/AG84</f>
        <v>0.00631748419420158</v>
      </c>
      <c r="AI85" s="40" t="n">
        <f aca="false">(AG85-AG81)/AG81</f>
        <v>0.0300893646706675</v>
      </c>
      <c r="AJ85" s="40" t="n">
        <f aca="false">AB85/AG85</f>
        <v>-0.0092469130749101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13682427</v>
      </c>
      <c r="AX85" s="7"/>
      <c r="AY85" s="40" t="n">
        <f aca="false">(AW85-AW84)/AW84</f>
        <v>0.00452993474797158</v>
      </c>
      <c r="AZ85" s="12" t="n">
        <f aca="false">workers_and_wage_high!B73</f>
        <v>8328.76529180503</v>
      </c>
      <c r="BA85" s="40" t="n">
        <f aca="false">(AZ85-AZ84)/AZ84</f>
        <v>0.00177948847953302</v>
      </c>
      <c r="BB85" s="39"/>
      <c r="BC85" s="39"/>
      <c r="BD85" s="39"/>
      <c r="BE85" s="39"/>
      <c r="BF85" s="7" t="n">
        <f aca="false">BF84*(1+AY85)*(1+BA85)*(1-BE85)</f>
        <v>131.582000825514</v>
      </c>
      <c r="BG85" s="7"/>
      <c r="BH85" s="7"/>
      <c r="BI85" s="40" t="n">
        <f aca="false">T92/AG92</f>
        <v>0.0172001220476508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176730969.591829</v>
      </c>
      <c r="E86" s="6"/>
      <c r="F86" s="80" t="n">
        <f aca="false">'High pensions'!I86</f>
        <v>32122945.7275688</v>
      </c>
      <c r="G86" s="80" t="n">
        <f aca="false">'High pensions'!K86</f>
        <v>4184992.76967296</v>
      </c>
      <c r="H86" s="80" t="n">
        <f aca="false">'High pensions'!V86</f>
        <v>23024595.4462494</v>
      </c>
      <c r="I86" s="80" t="n">
        <f aca="false">'High pensions'!M86</f>
        <v>129432.76607236</v>
      </c>
      <c r="J86" s="80" t="n">
        <f aca="false">'High pensions'!W86</f>
        <v>712100.890090192</v>
      </c>
      <c r="K86" s="6"/>
      <c r="L86" s="80" t="n">
        <f aca="false">'High pensions'!N86</f>
        <v>5737126.82582145</v>
      </c>
      <c r="M86" s="8"/>
      <c r="N86" s="80" t="n">
        <f aca="false">'High pensions'!L86</f>
        <v>1443474.25579378</v>
      </c>
      <c r="O86" s="6"/>
      <c r="P86" s="80" t="n">
        <f aca="false">'High pensions'!X86</f>
        <v>37711547.8339592</v>
      </c>
      <c r="Q86" s="8"/>
      <c r="R86" s="80" t="n">
        <f aca="false">'High SIPA income'!G81</f>
        <v>32865088.1044192</v>
      </c>
      <c r="S86" s="8"/>
      <c r="T86" s="80" t="n">
        <f aca="false">'High SIPA income'!J81</f>
        <v>125662512.840304</v>
      </c>
      <c r="U86" s="6"/>
      <c r="V86" s="80" t="n">
        <f aca="false">'High SIPA income'!F81</f>
        <v>128851.162954657</v>
      </c>
      <c r="W86" s="8"/>
      <c r="X86" s="80" t="n">
        <f aca="false">'High SIPA income'!M81</f>
        <v>323636.97252101</v>
      </c>
      <c r="Y86" s="6"/>
      <c r="Z86" s="6" t="n">
        <f aca="false">R86+V86-N86-L86-F86</f>
        <v>-6309607.54181013</v>
      </c>
      <c r="AA86" s="6"/>
      <c r="AB86" s="6" t="n">
        <f aca="false">T86-P86-D86</f>
        <v>-88780004.5854849</v>
      </c>
      <c r="AC86" s="50"/>
      <c r="AD86" s="6"/>
      <c r="AE86" s="6"/>
      <c r="AF86" s="6"/>
      <c r="AG86" s="6" t="n">
        <f aca="false">BF86/100*$AG$53</f>
        <v>7354221084.43041</v>
      </c>
      <c r="AH86" s="61" t="n">
        <f aca="false">(AG86-AG85)/AG85</f>
        <v>0.00604580525089282</v>
      </c>
      <c r="AI86" s="61"/>
      <c r="AJ86" s="61" t="n">
        <f aca="false">AB86/AG86</f>
        <v>-0.0120719792845826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0.00734762273560133</v>
      </c>
      <c r="AV86" s="5"/>
      <c r="AW86" s="5" t="n">
        <f aca="false">workers_and_wage_high!C74</f>
        <v>13733245</v>
      </c>
      <c r="AX86" s="5"/>
      <c r="AY86" s="61" t="n">
        <f aca="false">(AW86-AW85)/AW85</f>
        <v>0.00371410715365044</v>
      </c>
      <c r="AZ86" s="11" t="n">
        <f aca="false">workers_and_wage_high!B74</f>
        <v>8348.11359631213</v>
      </c>
      <c r="BA86" s="61" t="n">
        <f aca="false">(AZ86-AZ85)/AZ85</f>
        <v>0.00232306996646168</v>
      </c>
      <c r="BB86" s="66"/>
      <c r="BC86" s="66"/>
      <c r="BD86" s="66"/>
      <c r="BE86" s="66"/>
      <c r="BF86" s="5" t="n">
        <f aca="false">BF85*(1+AY86)*(1+BA86)*(1-BE86)</f>
        <v>132.377519977028</v>
      </c>
      <c r="BG86" s="5"/>
      <c r="BH86" s="5"/>
      <c r="BI86" s="61" t="n">
        <f aca="false">T93/AG93</f>
        <v>0.0198473587616456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179114139.567084</v>
      </c>
      <c r="E87" s="9"/>
      <c r="F87" s="81" t="n">
        <f aca="false">'High pensions'!I87</f>
        <v>32556115.0806906</v>
      </c>
      <c r="G87" s="81" t="n">
        <f aca="false">'High pensions'!K87</f>
        <v>4297983.78794234</v>
      </c>
      <c r="H87" s="81" t="n">
        <f aca="false">'High pensions'!V87</f>
        <v>23646238.6910275</v>
      </c>
      <c r="I87" s="81" t="n">
        <f aca="false">'High pensions'!M87</f>
        <v>132927.333647702</v>
      </c>
      <c r="J87" s="81" t="n">
        <f aca="false">'High pensions'!W87</f>
        <v>731326.969825596</v>
      </c>
      <c r="K87" s="9"/>
      <c r="L87" s="81" t="n">
        <f aca="false">'High pensions'!N87</f>
        <v>4799673.13320288</v>
      </c>
      <c r="M87" s="67"/>
      <c r="N87" s="81" t="n">
        <f aca="false">'High pensions'!L87</f>
        <v>1462658.40121399</v>
      </c>
      <c r="O87" s="9"/>
      <c r="P87" s="81" t="n">
        <f aca="false">'High pensions'!X87</f>
        <v>32952641.6743581</v>
      </c>
      <c r="Q87" s="67"/>
      <c r="R87" s="81" t="n">
        <f aca="false">'High SIPA income'!G82</f>
        <v>37990375.3961494</v>
      </c>
      <c r="S87" s="67"/>
      <c r="T87" s="81" t="n">
        <f aca="false">'High SIPA income'!J82</f>
        <v>145259493.017597</v>
      </c>
      <c r="U87" s="9"/>
      <c r="V87" s="81" t="n">
        <f aca="false">'High SIPA income'!F82</f>
        <v>133087.662802958</v>
      </c>
      <c r="W87" s="67"/>
      <c r="X87" s="81" t="n">
        <f aca="false">'High SIPA income'!M82</f>
        <v>334277.838723142</v>
      </c>
      <c r="Y87" s="9"/>
      <c r="Z87" s="9" t="n">
        <f aca="false">R87+V87-N87-L87-F87</f>
        <v>-694983.556155071</v>
      </c>
      <c r="AA87" s="9"/>
      <c r="AB87" s="9" t="n">
        <f aca="false">T87-P87-D87</f>
        <v>-66807288.2238456</v>
      </c>
      <c r="AC87" s="50"/>
      <c r="AD87" s="9"/>
      <c r="AE87" s="9"/>
      <c r="AF87" s="9"/>
      <c r="AG87" s="9" t="n">
        <f aca="false">BF87/100*$AG$53</f>
        <v>7406350069.1963</v>
      </c>
      <c r="AH87" s="40" t="n">
        <f aca="false">(AG87-AG86)/AG86</f>
        <v>0.00708830808421753</v>
      </c>
      <c r="AI87" s="40"/>
      <c r="AJ87" s="40" t="n">
        <f aca="false">AB87/AG87</f>
        <v>-0.00902027146970859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13810923</v>
      </c>
      <c r="AX87" s="7"/>
      <c r="AY87" s="40" t="n">
        <f aca="false">(AW87-AW86)/AW86</f>
        <v>0.00565620142945094</v>
      </c>
      <c r="AZ87" s="12" t="n">
        <f aca="false">workers_and_wage_high!B75</f>
        <v>8360.00174359251</v>
      </c>
      <c r="BA87" s="40" t="n">
        <f aca="false">(AZ87-AZ86)/AZ86</f>
        <v>0.00142405193020323</v>
      </c>
      <c r="BB87" s="39"/>
      <c r="BC87" s="39"/>
      <c r="BD87" s="39"/>
      <c r="BE87" s="39"/>
      <c r="BF87" s="7" t="n">
        <f aca="false">BF86*(1+AY87)*(1+BA87)*(1-BE87)</f>
        <v>133.31585262205</v>
      </c>
      <c r="BG87" s="7"/>
      <c r="BH87" s="7"/>
      <c r="BI87" s="40" t="n">
        <f aca="false">T94/AG94</f>
        <v>0.0172823818850335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177331798.216553</v>
      </c>
      <c r="E88" s="9"/>
      <c r="F88" s="81" t="n">
        <f aca="false">'High pensions'!I88</f>
        <v>32232153.442256</v>
      </c>
      <c r="G88" s="81" t="n">
        <f aca="false">'High pensions'!K88</f>
        <v>4378280.25020246</v>
      </c>
      <c r="H88" s="81" t="n">
        <f aca="false">'High pensions'!V88</f>
        <v>24088006.1350961</v>
      </c>
      <c r="I88" s="81" t="n">
        <f aca="false">'High pensions'!M88</f>
        <v>135410.729387705</v>
      </c>
      <c r="J88" s="81" t="n">
        <f aca="false">'High pensions'!W88</f>
        <v>744989.880466893</v>
      </c>
      <c r="K88" s="9"/>
      <c r="L88" s="81" t="n">
        <f aca="false">'High pensions'!N88</f>
        <v>4726418.1866184</v>
      </c>
      <c r="M88" s="67"/>
      <c r="N88" s="81" t="n">
        <f aca="false">'High pensions'!L88</f>
        <v>1448947.44648446</v>
      </c>
      <c r="O88" s="9"/>
      <c r="P88" s="81" t="n">
        <f aca="false">'High pensions'!X88</f>
        <v>32497087.7807556</v>
      </c>
      <c r="Q88" s="67"/>
      <c r="R88" s="81" t="n">
        <f aca="false">'High SIPA income'!G83</f>
        <v>33440970.9382741</v>
      </c>
      <c r="S88" s="67"/>
      <c r="T88" s="81" t="n">
        <f aca="false">'High SIPA income'!J83</f>
        <v>127864450.768292</v>
      </c>
      <c r="U88" s="9"/>
      <c r="V88" s="81" t="n">
        <f aca="false">'High SIPA income'!F83</f>
        <v>129054.352333579</v>
      </c>
      <c r="W88" s="67"/>
      <c r="X88" s="81" t="n">
        <f aca="false">'High SIPA income'!M83</f>
        <v>324147.325659737</v>
      </c>
      <c r="Y88" s="9"/>
      <c r="Z88" s="9" t="n">
        <f aca="false">R88+V88-N88-L88-F88</f>
        <v>-4837493.78475118</v>
      </c>
      <c r="AA88" s="9"/>
      <c r="AB88" s="9" t="n">
        <f aca="false">T88-P88-D88</f>
        <v>-81964435.229017</v>
      </c>
      <c r="AC88" s="50"/>
      <c r="AD88" s="9"/>
      <c r="AE88" s="9"/>
      <c r="AF88" s="9"/>
      <c r="AG88" s="9" t="n">
        <f aca="false">BF88/100*$AG$53</f>
        <v>7458653284.86021</v>
      </c>
      <c r="AH88" s="40" t="n">
        <f aca="false">(AG88-AG87)/AG87</f>
        <v>0.00706194214089815</v>
      </c>
      <c r="AI88" s="40"/>
      <c r="AJ88" s="40" t="n">
        <f aca="false">AB88/AG88</f>
        <v>-0.0109891735275309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13819810</v>
      </c>
      <c r="AX88" s="7"/>
      <c r="AY88" s="40" t="n">
        <f aca="false">(AW88-AW87)/AW87</f>
        <v>0.000643476181859822</v>
      </c>
      <c r="AZ88" s="12" t="n">
        <f aca="false">workers_and_wage_high!B76</f>
        <v>8413.62562451111</v>
      </c>
      <c r="BA88" s="40" t="n">
        <f aca="false">(AZ88-AZ87)/AZ87</f>
        <v>0.00641433848500086</v>
      </c>
      <c r="BB88" s="39"/>
      <c r="BC88" s="39"/>
      <c r="BD88" s="39"/>
      <c r="BE88" s="39"/>
      <c r="BF88" s="7" t="n">
        <f aca="false">BF87*(1+AY88)*(1+BA88)*(1-BE88)</f>
        <v>134.257321459732</v>
      </c>
      <c r="BG88" s="7"/>
      <c r="BH88" s="7"/>
      <c r="BI88" s="40" t="n">
        <f aca="false">T95/AG95</f>
        <v>0.0198632039135828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180578981.77599</v>
      </c>
      <c r="E89" s="9"/>
      <c r="F89" s="81" t="n">
        <f aca="false">'High pensions'!I89</f>
        <v>32822367.4918261</v>
      </c>
      <c r="G89" s="81" t="n">
        <f aca="false">'High pensions'!K89</f>
        <v>4503039.74928047</v>
      </c>
      <c r="H89" s="81" t="n">
        <f aca="false">'High pensions'!V89</f>
        <v>24774396.0890201</v>
      </c>
      <c r="I89" s="81" t="n">
        <f aca="false">'High pensions'!M89</f>
        <v>139269.270596303</v>
      </c>
      <c r="J89" s="81" t="n">
        <f aca="false">'High pensions'!W89</f>
        <v>766218.435742889</v>
      </c>
      <c r="K89" s="9"/>
      <c r="L89" s="81" t="n">
        <f aca="false">'High pensions'!N89</f>
        <v>4770030.92507393</v>
      </c>
      <c r="M89" s="67"/>
      <c r="N89" s="81" t="n">
        <f aca="false">'High pensions'!L89</f>
        <v>1477537.16471875</v>
      </c>
      <c r="O89" s="9"/>
      <c r="P89" s="81" t="n">
        <f aca="false">'High pensions'!X89</f>
        <v>32880686.6823221</v>
      </c>
      <c r="Q89" s="67"/>
      <c r="R89" s="81" t="n">
        <f aca="false">'High SIPA income'!G84</f>
        <v>38815963.1461669</v>
      </c>
      <c r="S89" s="67"/>
      <c r="T89" s="81" t="n">
        <f aca="false">'High SIPA income'!J84</f>
        <v>148416199.334882</v>
      </c>
      <c r="U89" s="9"/>
      <c r="V89" s="81" t="n">
        <f aca="false">'High SIPA income'!F84</f>
        <v>127895.117146542</v>
      </c>
      <c r="W89" s="67"/>
      <c r="X89" s="81" t="n">
        <f aca="false">'High SIPA income'!M84</f>
        <v>321235.66108668</v>
      </c>
      <c r="Y89" s="9"/>
      <c r="Z89" s="9" t="n">
        <f aca="false">R89+V89-N89-L89-F89</f>
        <v>-126077.318305332</v>
      </c>
      <c r="AA89" s="9"/>
      <c r="AB89" s="9" t="n">
        <f aca="false">T89-P89-D89</f>
        <v>-65043469.1234301</v>
      </c>
      <c r="AC89" s="50"/>
      <c r="AD89" s="9"/>
      <c r="AE89" s="9"/>
      <c r="AF89" s="9"/>
      <c r="AG89" s="9" t="n">
        <f aca="false">BF89/100*$AG$53</f>
        <v>7527231391.15408</v>
      </c>
      <c r="AH89" s="40" t="n">
        <f aca="false">(AG89-AG88)/AG88</f>
        <v>0.0091944354663968</v>
      </c>
      <c r="AI89" s="40" t="n">
        <f aca="false">(AG89-AG85)/AG85</f>
        <v>0.0297133413973122</v>
      </c>
      <c r="AJ89" s="40" t="n">
        <f aca="false">AB89/AG89</f>
        <v>-0.00864108803668085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13867095</v>
      </c>
      <c r="AX89" s="7"/>
      <c r="AY89" s="40" t="n">
        <f aca="false">(AW89-AW88)/AW88</f>
        <v>0.00342153763329597</v>
      </c>
      <c r="AZ89" s="12" t="n">
        <f aca="false">workers_and_wage_high!B77</f>
        <v>8462.031004817</v>
      </c>
      <c r="BA89" s="40" t="n">
        <f aca="false">(AZ89-AZ88)/AZ88</f>
        <v>0.00575321299831443</v>
      </c>
      <c r="BB89" s="39"/>
      <c r="BC89" s="39"/>
      <c r="BD89" s="39"/>
      <c r="BE89" s="39"/>
      <c r="BF89" s="7" t="n">
        <f aca="false">BF88*(1+AY89)*(1+BA89)*(1-BE89)</f>
        <v>135.491741737784</v>
      </c>
      <c r="BG89" s="7"/>
      <c r="BH89" s="7"/>
      <c r="BI89" s="40" t="n">
        <f aca="false">T96/AG96</f>
        <v>0.0172807244250413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179491333.483213</v>
      </c>
      <c r="E90" s="6"/>
      <c r="F90" s="80" t="n">
        <f aca="false">'High pensions'!I90</f>
        <v>32624674.5398763</v>
      </c>
      <c r="G90" s="80" t="n">
        <f aca="false">'High pensions'!K90</f>
        <v>4515667.10919755</v>
      </c>
      <c r="H90" s="80" t="n">
        <f aca="false">'High pensions'!V90</f>
        <v>24843868.0976104</v>
      </c>
      <c r="I90" s="80" t="n">
        <f aca="false">'High pensions'!M90</f>
        <v>139659.807500956</v>
      </c>
      <c r="J90" s="80" t="n">
        <f aca="false">'High pensions'!W90</f>
        <v>768367.054565272</v>
      </c>
      <c r="K90" s="6"/>
      <c r="L90" s="80" t="n">
        <f aca="false">'High pensions'!N90</f>
        <v>5654416.38337217</v>
      </c>
      <c r="M90" s="8"/>
      <c r="N90" s="80" t="n">
        <f aca="false">'High pensions'!L90</f>
        <v>1469281.60365685</v>
      </c>
      <c r="O90" s="6"/>
      <c r="P90" s="80" t="n">
        <f aca="false">'High pensions'!X90</f>
        <v>37424347.368445</v>
      </c>
      <c r="Q90" s="8"/>
      <c r="R90" s="80" t="n">
        <f aca="false">'High SIPA income'!G85</f>
        <v>34184173.2062547</v>
      </c>
      <c r="S90" s="8"/>
      <c r="T90" s="80" t="n">
        <f aca="false">'High SIPA income'!J85</f>
        <v>130706149.05452</v>
      </c>
      <c r="U90" s="6"/>
      <c r="V90" s="80" t="n">
        <f aca="false">'High SIPA income'!F85</f>
        <v>132789.655330165</v>
      </c>
      <c r="W90" s="8"/>
      <c r="X90" s="80" t="n">
        <f aca="false">'High SIPA income'!M85</f>
        <v>333529.329869425</v>
      </c>
      <c r="Y90" s="6"/>
      <c r="Z90" s="6" t="n">
        <f aca="false">R90+V90-N90-L90-F90</f>
        <v>-5431409.66532043</v>
      </c>
      <c r="AA90" s="6"/>
      <c r="AB90" s="6" t="n">
        <f aca="false">T90-P90-D90</f>
        <v>-86209531.7971382</v>
      </c>
      <c r="AC90" s="50"/>
      <c r="AD90" s="6"/>
      <c r="AE90" s="6"/>
      <c r="AF90" s="6"/>
      <c r="AG90" s="6" t="n">
        <f aca="false">BF90/100*$AG$53</f>
        <v>7632435233.62657</v>
      </c>
      <c r="AH90" s="61" t="n">
        <f aca="false">(AG90-AG89)/AG89</f>
        <v>0.0139764326357928</v>
      </c>
      <c r="AI90" s="61"/>
      <c r="AJ90" s="61" t="n">
        <f aca="false">AB90/AG90</f>
        <v>-0.011295154057426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0.00820602902858906</v>
      </c>
      <c r="AV90" s="5"/>
      <c r="AW90" s="5" t="n">
        <f aca="false">workers_and_wage_high!C78</f>
        <v>13938870</v>
      </c>
      <c r="AX90" s="5"/>
      <c r="AY90" s="61" t="n">
        <f aca="false">(AW90-AW89)/AW89</f>
        <v>0.00517592184952941</v>
      </c>
      <c r="AZ90" s="11" t="n">
        <f aca="false">workers_and_wage_high!B78</f>
        <v>8536.11773283429</v>
      </c>
      <c r="BA90" s="61" t="n">
        <f aca="false">(AZ90-AZ89)/AZ89</f>
        <v>0.0087551945833229</v>
      </c>
      <c r="BB90" s="66"/>
      <c r="BC90" s="66"/>
      <c r="BD90" s="66"/>
      <c r="BE90" s="66"/>
      <c r="BF90" s="5" t="n">
        <f aca="false">BF89*(1+AY90)*(1+BA90)*(1-BE90)</f>
        <v>137.385432938889</v>
      </c>
      <c r="BG90" s="5"/>
      <c r="BH90" s="5"/>
      <c r="BI90" s="61" t="n">
        <f aca="false">T97/AG97</f>
        <v>0.0199261074486835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182574829.01666</v>
      </c>
      <c r="E91" s="9"/>
      <c r="F91" s="81" t="n">
        <f aca="false">'High pensions'!I91</f>
        <v>33185136.3531107</v>
      </c>
      <c r="G91" s="81" t="n">
        <f aca="false">'High pensions'!K91</f>
        <v>4714036.03793686</v>
      </c>
      <c r="H91" s="81" t="n">
        <f aca="false">'High pensions'!V91</f>
        <v>25935235.4152379</v>
      </c>
      <c r="I91" s="81" t="n">
        <f aca="false">'High pensions'!M91</f>
        <v>145794.929008357</v>
      </c>
      <c r="J91" s="81" t="n">
        <f aca="false">'High pensions'!W91</f>
        <v>802120.682945506</v>
      </c>
      <c r="K91" s="9"/>
      <c r="L91" s="81" t="n">
        <f aca="false">'High pensions'!N91</f>
        <v>4779063.88165332</v>
      </c>
      <c r="M91" s="67"/>
      <c r="N91" s="81" t="n">
        <f aca="false">'High pensions'!L91</f>
        <v>1495129.83358995</v>
      </c>
      <c r="O91" s="9"/>
      <c r="P91" s="81" t="n">
        <f aca="false">'High pensions'!X91</f>
        <v>33024348.4104062</v>
      </c>
      <c r="Q91" s="67"/>
      <c r="R91" s="81" t="n">
        <f aca="false">'High SIPA income'!G86</f>
        <v>39585652.9206364</v>
      </c>
      <c r="S91" s="67"/>
      <c r="T91" s="81" t="n">
        <f aca="false">'High SIPA income'!J86</f>
        <v>151359174.897887</v>
      </c>
      <c r="U91" s="9"/>
      <c r="V91" s="81" t="n">
        <f aca="false">'High SIPA income'!F86</f>
        <v>129997.201591362</v>
      </c>
      <c r="W91" s="67"/>
      <c r="X91" s="81" t="n">
        <f aca="false">'High SIPA income'!M86</f>
        <v>326515.491164306</v>
      </c>
      <c r="Y91" s="9"/>
      <c r="Z91" s="9" t="n">
        <f aca="false">R91+V91-N91-L91-F91</f>
        <v>256320.053873736</v>
      </c>
      <c r="AA91" s="9"/>
      <c r="AB91" s="9" t="n">
        <f aca="false">T91-P91-D91</f>
        <v>-64240002.5291789</v>
      </c>
      <c r="AC91" s="50"/>
      <c r="AD91" s="9"/>
      <c r="AE91" s="9"/>
      <c r="AF91" s="9"/>
      <c r="AG91" s="9" t="n">
        <f aca="false">BF91/100*$AG$53</f>
        <v>7667662975.03118</v>
      </c>
      <c r="AH91" s="40" t="n">
        <f aca="false">(AG91-AG90)/AG90</f>
        <v>0.00461553099715858</v>
      </c>
      <c r="AI91" s="40"/>
      <c r="AJ91" s="40" t="n">
        <f aca="false">AB91/AG91</f>
        <v>-0.00837804201076244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13942076</v>
      </c>
      <c r="AX91" s="7"/>
      <c r="AY91" s="40" t="n">
        <f aca="false">(AW91-AW90)/AW90</f>
        <v>0.000230004297335437</v>
      </c>
      <c r="AZ91" s="12" t="n">
        <f aca="false">workers_and_wage_high!B79</f>
        <v>8573.54449674793</v>
      </c>
      <c r="BA91" s="40" t="n">
        <f aca="false">(AZ91-AZ90)/AZ90</f>
        <v>0.00438451824178581</v>
      </c>
      <c r="BB91" s="39"/>
      <c r="BC91" s="39"/>
      <c r="BD91" s="39"/>
      <c r="BE91" s="39"/>
      <c r="BF91" s="7" t="n">
        <f aca="false">BF90*(1+AY91)*(1+BA91)*(1-BE91)</f>
        <v>138.019539663176</v>
      </c>
      <c r="BG91" s="7"/>
      <c r="BH91" s="7"/>
      <c r="BI91" s="40" t="n">
        <f aca="false">T98/AG98</f>
        <v>0.0173814539739329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181463174.520955</v>
      </c>
      <c r="E92" s="9"/>
      <c r="F92" s="81" t="n">
        <f aca="false">'High pensions'!I92</f>
        <v>32983079.989612</v>
      </c>
      <c r="G92" s="81" t="n">
        <f aca="false">'High pensions'!K92</f>
        <v>4668760.29963902</v>
      </c>
      <c r="H92" s="81" t="n">
        <f aca="false">'High pensions'!V92</f>
        <v>25686141.6616256</v>
      </c>
      <c r="I92" s="81" t="n">
        <f aca="false">'High pensions'!M92</f>
        <v>144394.648442443</v>
      </c>
      <c r="J92" s="81" t="n">
        <f aca="false">'High pensions'!W92</f>
        <v>794416.752421409</v>
      </c>
      <c r="K92" s="9"/>
      <c r="L92" s="81" t="n">
        <f aca="false">'High pensions'!N92</f>
        <v>4745753.05041294</v>
      </c>
      <c r="M92" s="67"/>
      <c r="N92" s="81" t="n">
        <f aca="false">'High pensions'!L92</f>
        <v>1485953.54348585</v>
      </c>
      <c r="O92" s="9"/>
      <c r="P92" s="81" t="n">
        <f aca="false">'High pensions'!X92</f>
        <v>32801013.1080374</v>
      </c>
      <c r="Q92" s="67"/>
      <c r="R92" s="81" t="n">
        <f aca="false">'High SIPA income'!G87</f>
        <v>34748044.3075212</v>
      </c>
      <c r="S92" s="67"/>
      <c r="T92" s="81" t="n">
        <f aca="false">'High SIPA income'!J87</f>
        <v>132862159.081879</v>
      </c>
      <c r="U92" s="9"/>
      <c r="V92" s="81" t="n">
        <f aca="false">'High SIPA income'!F87</f>
        <v>126896.924565728</v>
      </c>
      <c r="W92" s="67"/>
      <c r="X92" s="81" t="n">
        <f aca="false">'High SIPA income'!M87</f>
        <v>318728.489110582</v>
      </c>
      <c r="Y92" s="9"/>
      <c r="Z92" s="9" t="n">
        <f aca="false">R92+V92-N92-L92-F92</f>
        <v>-4339845.35142384</v>
      </c>
      <c r="AA92" s="9"/>
      <c r="AB92" s="9" t="n">
        <f aca="false">T92-P92-D92</f>
        <v>-81402028.5471136</v>
      </c>
      <c r="AC92" s="50"/>
      <c r="AD92" s="9"/>
      <c r="AE92" s="9"/>
      <c r="AF92" s="9"/>
      <c r="AG92" s="9" t="n">
        <f aca="false">BF92/100*$AG$53</f>
        <v>7724489321.28509</v>
      </c>
      <c r="AH92" s="40" t="n">
        <f aca="false">(AG92-AG91)/AG91</f>
        <v>0.00741116901446505</v>
      </c>
      <c r="AI92" s="40"/>
      <c r="AJ92" s="40" t="n">
        <f aca="false">AB92/AG92</f>
        <v>-0.0105381760736995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13996377</v>
      </c>
      <c r="AX92" s="7"/>
      <c r="AY92" s="40" t="n">
        <f aca="false">(AW92-AW91)/AW91</f>
        <v>0.0038947571365986</v>
      </c>
      <c r="AZ92" s="12" t="n">
        <f aca="false">workers_and_wage_high!B80</f>
        <v>8603.57564641722</v>
      </c>
      <c r="BA92" s="40" t="n">
        <f aca="false">(AZ92-AZ91)/AZ91</f>
        <v>0.0035027694415858</v>
      </c>
      <c r="BB92" s="39"/>
      <c r="BC92" s="39"/>
      <c r="BD92" s="39"/>
      <c r="BE92" s="39"/>
      <c r="BF92" s="7" t="n">
        <f aca="false">BF91*(1+AY92)*(1+BA92)*(1-BE92)</f>
        <v>139.042425798919</v>
      </c>
      <c r="BG92" s="7"/>
      <c r="BH92" s="7"/>
      <c r="BI92" s="40" t="n">
        <f aca="false">T99/AG99</f>
        <v>0.0199633275564266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183957298.463337</v>
      </c>
      <c r="E93" s="9"/>
      <c r="F93" s="81" t="n">
        <f aca="false">'High pensions'!I93</f>
        <v>33436416.5396462</v>
      </c>
      <c r="G93" s="81" t="n">
        <f aca="false">'High pensions'!K93</f>
        <v>4791399.18129751</v>
      </c>
      <c r="H93" s="81" t="n">
        <f aca="false">'High pensions'!V93</f>
        <v>26360864.6041907</v>
      </c>
      <c r="I93" s="81" t="n">
        <f aca="false">'High pensions'!M93</f>
        <v>148187.603545285</v>
      </c>
      <c r="J93" s="81" t="n">
        <f aca="false">'High pensions'!W93</f>
        <v>815284.472294563</v>
      </c>
      <c r="K93" s="9"/>
      <c r="L93" s="81" t="n">
        <f aca="false">'High pensions'!N93</f>
        <v>4755412.12876273</v>
      </c>
      <c r="M93" s="67"/>
      <c r="N93" s="81" t="n">
        <f aca="false">'High pensions'!L93</f>
        <v>1506133.28417764</v>
      </c>
      <c r="O93" s="9"/>
      <c r="P93" s="81" t="n">
        <f aca="false">'High pensions'!X93</f>
        <v>32962157.0908119</v>
      </c>
      <c r="Q93" s="67"/>
      <c r="R93" s="81" t="n">
        <f aca="false">'High SIPA income'!G88</f>
        <v>40369541.4507652</v>
      </c>
      <c r="S93" s="67"/>
      <c r="T93" s="81" t="n">
        <f aca="false">'High SIPA income'!J88</f>
        <v>154356440.633786</v>
      </c>
      <c r="U93" s="9"/>
      <c r="V93" s="81" t="n">
        <f aca="false">'High SIPA income'!F88</f>
        <v>128889.70781038</v>
      </c>
      <c r="W93" s="67"/>
      <c r="X93" s="81" t="n">
        <f aca="false">'High SIPA income'!M88</f>
        <v>323733.786085796</v>
      </c>
      <c r="Y93" s="9"/>
      <c r="Z93" s="9" t="n">
        <f aca="false">R93+V93-N93-L93-F93</f>
        <v>800469.205988936</v>
      </c>
      <c r="AA93" s="9"/>
      <c r="AB93" s="9" t="n">
        <f aca="false">T93-P93-D93</f>
        <v>-62563014.9203629</v>
      </c>
      <c r="AC93" s="50"/>
      <c r="AD93" s="9"/>
      <c r="AE93" s="9"/>
      <c r="AF93" s="9"/>
      <c r="AG93" s="9" t="n">
        <f aca="false">BF93/100*$AG$53</f>
        <v>7777177935.23613</v>
      </c>
      <c r="AH93" s="40" t="n">
        <f aca="false">(AG93-AG92)/AG92</f>
        <v>0.00682098346693976</v>
      </c>
      <c r="AI93" s="40" t="n">
        <f aca="false">(AG93-AG89)/AG89</f>
        <v>0.0332056411040829</v>
      </c>
      <c r="AJ93" s="40" t="n">
        <f aca="false">AB93/AG93</f>
        <v>-0.00804443661201425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14042685</v>
      </c>
      <c r="AX93" s="7"/>
      <c r="AY93" s="40" t="n">
        <f aca="false">(AW93-AW92)/AW92</f>
        <v>0.00330857049649349</v>
      </c>
      <c r="AZ93" s="12" t="n">
        <f aca="false">workers_and_wage_high!B81</f>
        <v>8633.69530409914</v>
      </c>
      <c r="BA93" s="40" t="n">
        <f aca="false">(AZ93-AZ92)/AZ92</f>
        <v>0.00350083022684467</v>
      </c>
      <c r="BB93" s="39"/>
      <c r="BC93" s="39"/>
      <c r="BD93" s="39"/>
      <c r="BE93" s="39"/>
      <c r="BF93" s="7" t="n">
        <f aca="false">BF92*(1+AY93)*(1+BA93)*(1-BE93)</f>
        <v>139.990831886496</v>
      </c>
      <c r="BG93" s="7"/>
      <c r="BH93" s="7"/>
      <c r="BI93" s="40" t="n">
        <f aca="false">T100/AG100</f>
        <v>0.0174031061115096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182943645.438548</v>
      </c>
      <c r="E94" s="6"/>
      <c r="F94" s="80" t="n">
        <f aca="false">'High pensions'!I94</f>
        <v>33252173.1035518</v>
      </c>
      <c r="G94" s="80" t="n">
        <f aca="false">'High pensions'!K94</f>
        <v>4906613.14568062</v>
      </c>
      <c r="H94" s="80" t="n">
        <f aca="false">'High pensions'!V94</f>
        <v>26994737.8426113</v>
      </c>
      <c r="I94" s="80" t="n">
        <f aca="false">'High pensions'!M94</f>
        <v>151750.92203136</v>
      </c>
      <c r="J94" s="80" t="n">
        <f aca="false">'High pensions'!W94</f>
        <v>834888.799256023</v>
      </c>
      <c r="K94" s="6"/>
      <c r="L94" s="80" t="n">
        <f aca="false">'High pensions'!N94</f>
        <v>5695669.25780718</v>
      </c>
      <c r="M94" s="8"/>
      <c r="N94" s="80" t="n">
        <f aca="false">'High pensions'!L94</f>
        <v>1499976.05126156</v>
      </c>
      <c r="O94" s="6"/>
      <c r="P94" s="80" t="n">
        <f aca="false">'High pensions'!X94</f>
        <v>37807280.5243911</v>
      </c>
      <c r="Q94" s="8"/>
      <c r="R94" s="80" t="n">
        <f aca="false">'High SIPA income'!G89</f>
        <v>35373595.0785706</v>
      </c>
      <c r="S94" s="8"/>
      <c r="T94" s="80" t="n">
        <f aca="false">'High SIPA income'!J89</f>
        <v>135254006.672535</v>
      </c>
      <c r="U94" s="6"/>
      <c r="V94" s="80" t="n">
        <f aca="false">'High SIPA income'!F89</f>
        <v>132325.753825198</v>
      </c>
      <c r="W94" s="8"/>
      <c r="X94" s="80" t="n">
        <f aca="false">'High SIPA income'!M89</f>
        <v>332364.143035464</v>
      </c>
      <c r="Y94" s="6"/>
      <c r="Z94" s="6" t="n">
        <f aca="false">R94+V94-N94-L94-F94</f>
        <v>-4941897.58022468</v>
      </c>
      <c r="AA94" s="6"/>
      <c r="AB94" s="6" t="n">
        <f aca="false">T94-P94-D94</f>
        <v>-85496919.2904033</v>
      </c>
      <c r="AC94" s="50"/>
      <c r="AD94" s="6"/>
      <c r="AE94" s="6"/>
      <c r="AF94" s="6"/>
      <c r="AG94" s="6" t="n">
        <f aca="false">BF94/100*$AG$53</f>
        <v>7826120703.28479</v>
      </c>
      <c r="AH94" s="61" t="n">
        <f aca="false">(AG94-AG93)/AG93</f>
        <v>0.00629312694864689</v>
      </c>
      <c r="AI94" s="61"/>
      <c r="AJ94" s="61" t="n">
        <f aca="false">AB94/AG94</f>
        <v>-0.0109245592461305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0.00602311363266193</v>
      </c>
      <c r="AV94" s="5"/>
      <c r="AW94" s="5" t="n">
        <f aca="false">workers_and_wage_high!C82</f>
        <v>14078040</v>
      </c>
      <c r="AX94" s="5"/>
      <c r="AY94" s="61" t="n">
        <f aca="false">(AW94-AW93)/AW93</f>
        <v>0.00251768091358597</v>
      </c>
      <c r="AZ94" s="11" t="n">
        <f aca="false">workers_and_wage_high!B82</f>
        <v>8666.20949444646</v>
      </c>
      <c r="BA94" s="61" t="n">
        <f aca="false">(AZ94-AZ93)/AZ93</f>
        <v>0.00376596453802207</v>
      </c>
      <c r="BB94" s="66"/>
      <c r="BC94" s="66"/>
      <c r="BD94" s="66"/>
      <c r="BE94" s="66"/>
      <c r="BF94" s="5" t="n">
        <f aca="false">BF93*(1+AY94)*(1+BA94)*(1-BE94)</f>
        <v>140.871811963205</v>
      </c>
      <c r="BG94" s="5"/>
      <c r="BH94" s="5"/>
      <c r="BI94" s="61" t="n">
        <f aca="false">T101/AG101</f>
        <v>0.0200289615027864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185753217.331287</v>
      </c>
      <c r="E95" s="9"/>
      <c r="F95" s="81" t="n">
        <f aca="false">'High pensions'!I95</f>
        <v>33762846.0525918</v>
      </c>
      <c r="G95" s="81" t="n">
        <f aca="false">'High pensions'!K95</f>
        <v>5128905.90108452</v>
      </c>
      <c r="H95" s="81" t="n">
        <f aca="false">'High pensions'!V95</f>
        <v>28217726.9958774</v>
      </c>
      <c r="I95" s="81" t="n">
        <f aca="false">'High pensions'!M95</f>
        <v>158625.955703646</v>
      </c>
      <c r="J95" s="81" t="n">
        <f aca="false">'High pensions'!W95</f>
        <v>872713.206058069</v>
      </c>
      <c r="K95" s="9"/>
      <c r="L95" s="81" t="n">
        <f aca="false">'High pensions'!N95</f>
        <v>4797782.73371171</v>
      </c>
      <c r="M95" s="67"/>
      <c r="N95" s="81" t="n">
        <f aca="false">'High pensions'!L95</f>
        <v>1523627.34995325</v>
      </c>
      <c r="O95" s="9"/>
      <c r="P95" s="81" t="n">
        <f aca="false">'High pensions'!X95</f>
        <v>33278265.5496271</v>
      </c>
      <c r="Q95" s="67"/>
      <c r="R95" s="81" t="n">
        <f aca="false">'High SIPA income'!G90</f>
        <v>40802310.3467301</v>
      </c>
      <c r="S95" s="67"/>
      <c r="T95" s="81" t="n">
        <f aca="false">'High SIPA income'!J90</f>
        <v>156011170.016324</v>
      </c>
      <c r="U95" s="9"/>
      <c r="V95" s="81" t="n">
        <f aca="false">'High SIPA income'!F90</f>
        <v>133620.604903841</v>
      </c>
      <c r="W95" s="67"/>
      <c r="X95" s="81" t="n">
        <f aca="false">'High SIPA income'!M90</f>
        <v>335616.43562909</v>
      </c>
      <c r="Y95" s="9"/>
      <c r="Z95" s="9" t="n">
        <f aca="false">R95+V95-N95-L95-F95</f>
        <v>851674.815377206</v>
      </c>
      <c r="AA95" s="9"/>
      <c r="AB95" s="9" t="n">
        <f aca="false">T95-P95-D95</f>
        <v>-63020312.8645896</v>
      </c>
      <c r="AC95" s="50"/>
      <c r="AD95" s="9"/>
      <c r="AE95" s="9"/>
      <c r="AF95" s="9"/>
      <c r="AG95" s="9" t="n">
        <f aca="false">BF95/100*$AG$53</f>
        <v>7854280240.74409</v>
      </c>
      <c r="AH95" s="40" t="n">
        <f aca="false">(AG95-AG94)/AG94</f>
        <v>0.0035981476042765</v>
      </c>
      <c r="AI95" s="40"/>
      <c r="AJ95" s="40" t="n">
        <f aca="false">AB95/AG95</f>
        <v>-0.0080236903870162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14127123</v>
      </c>
      <c r="AX95" s="7"/>
      <c r="AY95" s="40" t="n">
        <f aca="false">(AW95-AW94)/AW94</f>
        <v>0.00348649385852008</v>
      </c>
      <c r="AZ95" s="12" t="n">
        <f aca="false">workers_and_wage_high!B83</f>
        <v>8667.17374733625</v>
      </c>
      <c r="BA95" s="40" t="n">
        <f aca="false">(AZ95-AZ94)/AZ94</f>
        <v>0.000111265818164635</v>
      </c>
      <c r="BB95" s="39"/>
      <c r="BC95" s="39"/>
      <c r="BD95" s="39"/>
      <c r="BE95" s="39"/>
      <c r="BF95" s="7" t="n">
        <f aca="false">BF94*(1+AY95)*(1+BA95)*(1-BE95)</f>
        <v>141.37868953593</v>
      </c>
      <c r="BG95" s="7"/>
      <c r="BH95" s="7"/>
      <c r="BI95" s="40" t="n">
        <f aca="false">T102/AG102</f>
        <v>0.0173989022641469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183608028.198028</v>
      </c>
      <c r="E96" s="9"/>
      <c r="F96" s="81" t="n">
        <f aca="false">'High pensions'!I96</f>
        <v>33372932.5345355</v>
      </c>
      <c r="G96" s="81" t="n">
        <f aca="false">'High pensions'!K96</f>
        <v>5132656.86999393</v>
      </c>
      <c r="H96" s="81" t="n">
        <f aca="false">'High pensions'!V96</f>
        <v>28238363.7201022</v>
      </c>
      <c r="I96" s="81" t="n">
        <f aca="false">'High pensions'!M96</f>
        <v>158741.96505136</v>
      </c>
      <c r="J96" s="81" t="n">
        <f aca="false">'High pensions'!W96</f>
        <v>873351.455260898</v>
      </c>
      <c r="K96" s="9"/>
      <c r="L96" s="81" t="n">
        <f aca="false">'High pensions'!N96</f>
        <v>4731178.64545079</v>
      </c>
      <c r="M96" s="67"/>
      <c r="N96" s="81" t="n">
        <f aca="false">'High pensions'!L96</f>
        <v>1505476.38267905</v>
      </c>
      <c r="O96" s="9"/>
      <c r="P96" s="81" t="n">
        <f aca="false">'High pensions'!X96</f>
        <v>32832795.3524772</v>
      </c>
      <c r="Q96" s="67"/>
      <c r="R96" s="81" t="n">
        <f aca="false">'High SIPA income'!G91</f>
        <v>35797924.1718882</v>
      </c>
      <c r="S96" s="67"/>
      <c r="T96" s="81" t="n">
        <f aca="false">'High SIPA income'!J91</f>
        <v>136876465.738159</v>
      </c>
      <c r="U96" s="9"/>
      <c r="V96" s="81" t="n">
        <f aca="false">'High SIPA income'!F91</f>
        <v>131961.818391732</v>
      </c>
      <c r="W96" s="67"/>
      <c r="X96" s="81" t="n">
        <f aca="false">'High SIPA income'!M91</f>
        <v>331450.042152093</v>
      </c>
      <c r="Y96" s="9"/>
      <c r="Z96" s="9" t="n">
        <f aca="false">R96+V96-N96-L96-F96</f>
        <v>-3679701.57238543</v>
      </c>
      <c r="AA96" s="9"/>
      <c r="AB96" s="9" t="n">
        <f aca="false">T96-P96-D96</f>
        <v>-79564357.812346</v>
      </c>
      <c r="AC96" s="50"/>
      <c r="AD96" s="9"/>
      <c r="AE96" s="9"/>
      <c r="AF96" s="9"/>
      <c r="AG96" s="9" t="n">
        <f aca="false">BF96/100*$AG$53</f>
        <v>7920759707.26164</v>
      </c>
      <c r="AH96" s="40" t="n">
        <f aca="false">(AG96-AG95)/AG95</f>
        <v>0.00846410676470228</v>
      </c>
      <c r="AI96" s="40"/>
      <c r="AJ96" s="40" t="n">
        <f aca="false">AB96/AG96</f>
        <v>-0.0100450412274725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14164816</v>
      </c>
      <c r="AX96" s="7"/>
      <c r="AY96" s="40" t="n">
        <f aca="false">(AW96-AW95)/AW95</f>
        <v>0.00266812995115849</v>
      </c>
      <c r="AZ96" s="12" t="n">
        <f aca="false">workers_and_wage_high!B84</f>
        <v>8717.27480927083</v>
      </c>
      <c r="BA96" s="40" t="n">
        <f aca="false">(AZ96-AZ95)/AZ95</f>
        <v>0.00578055354549494</v>
      </c>
      <c r="BB96" s="39"/>
      <c r="BC96" s="39"/>
      <c r="BD96" s="39"/>
      <c r="BE96" s="39"/>
      <c r="BF96" s="7" t="n">
        <f aca="false">BF95*(1+AY96)*(1+BA96)*(1-BE96)</f>
        <v>142.575333858416</v>
      </c>
      <c r="BG96" s="7"/>
      <c r="BH96" s="7"/>
      <c r="BI96" s="40" t="n">
        <f aca="false">T103/AG103</f>
        <v>0.0200763366684818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185178960.672956</v>
      </c>
      <c r="E97" s="9"/>
      <c r="F97" s="81" t="n">
        <f aca="false">'High pensions'!I97</f>
        <v>33658468.107335</v>
      </c>
      <c r="G97" s="81" t="n">
        <f aca="false">'High pensions'!K97</f>
        <v>5257473.00800063</v>
      </c>
      <c r="H97" s="81" t="n">
        <f aca="false">'High pensions'!V97</f>
        <v>28925065.2847006</v>
      </c>
      <c r="I97" s="81" t="n">
        <f aca="false">'High pensions'!M97</f>
        <v>162602.257979402</v>
      </c>
      <c r="J97" s="81" t="n">
        <f aca="false">'High pensions'!W97</f>
        <v>894589.64798044</v>
      </c>
      <c r="K97" s="9"/>
      <c r="L97" s="81" t="n">
        <f aca="false">'High pensions'!N97</f>
        <v>4684661.03192175</v>
      </c>
      <c r="M97" s="67"/>
      <c r="N97" s="81" t="n">
        <f aca="false">'High pensions'!L97</f>
        <v>1518472.96046146</v>
      </c>
      <c r="O97" s="9"/>
      <c r="P97" s="81" t="n">
        <f aca="false">'High pensions'!X97</f>
        <v>32662918.571088</v>
      </c>
      <c r="Q97" s="67"/>
      <c r="R97" s="81" t="n">
        <f aca="false">'High SIPA income'!G92</f>
        <v>41514788.1752273</v>
      </c>
      <c r="S97" s="67"/>
      <c r="T97" s="81" t="n">
        <f aca="false">'High SIPA income'!J92</f>
        <v>158735390.745248</v>
      </c>
      <c r="U97" s="9"/>
      <c r="V97" s="81" t="n">
        <f aca="false">'High SIPA income'!F92</f>
        <v>131483.335256734</v>
      </c>
      <c r="W97" s="67"/>
      <c r="X97" s="81" t="n">
        <f aca="false">'High SIPA income'!M92</f>
        <v>330248.230467495</v>
      </c>
      <c r="Y97" s="9"/>
      <c r="Z97" s="9" t="n">
        <f aca="false">R97+V97-N97-L97-F97</f>
        <v>1784669.41076586</v>
      </c>
      <c r="AA97" s="9"/>
      <c r="AB97" s="9" t="n">
        <f aca="false">T97-P97-D97</f>
        <v>-59106488.4987965</v>
      </c>
      <c r="AC97" s="50"/>
      <c r="AD97" s="9"/>
      <c r="AE97" s="9"/>
      <c r="AF97" s="9"/>
      <c r="AG97" s="9" t="n">
        <f aca="false">BF97/100*$AG$53</f>
        <v>7966201685.60496</v>
      </c>
      <c r="AH97" s="40" t="n">
        <f aca="false">(AG97-AG96)/AG96</f>
        <v>0.00573707321302205</v>
      </c>
      <c r="AI97" s="40" t="n">
        <f aca="false">(AG97-AG93)/AG93</f>
        <v>0.0243049280783988</v>
      </c>
      <c r="AJ97" s="40" t="n">
        <f aca="false">AB97/AG97</f>
        <v>-0.00741965755218109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14206314</v>
      </c>
      <c r="AX97" s="7"/>
      <c r="AY97" s="40" t="n">
        <f aca="false">(AW97-AW96)/AW96</f>
        <v>0.00292965330435637</v>
      </c>
      <c r="AZ97" s="12" t="n">
        <f aca="false">workers_and_wage_high!B85</f>
        <v>8741.67637200081</v>
      </c>
      <c r="BA97" s="40" t="n">
        <f aca="false">(AZ97-AZ96)/AZ96</f>
        <v>0.00279921916698338</v>
      </c>
      <c r="BB97" s="39"/>
      <c r="BC97" s="39"/>
      <c r="BD97" s="39"/>
      <c r="BE97" s="39"/>
      <c r="BF97" s="7" t="n">
        <f aca="false">BF96*(1+AY97)*(1+BA97)*(1-BE97)</f>
        <v>143.393298987133</v>
      </c>
      <c r="BG97" s="7"/>
      <c r="BH97" s="7"/>
      <c r="BI97" s="40" t="n">
        <f aca="false">T104/AG104</f>
        <v>0.0174557282815716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183479936.746857</v>
      </c>
      <c r="E98" s="6"/>
      <c r="F98" s="80" t="n">
        <f aca="false">'High pensions'!I98</f>
        <v>33349650.397038</v>
      </c>
      <c r="G98" s="80" t="n">
        <f aca="false">'High pensions'!K98</f>
        <v>5328032.12866222</v>
      </c>
      <c r="H98" s="80" t="n">
        <f aca="false">'High pensions'!V98</f>
        <v>29313260.7482744</v>
      </c>
      <c r="I98" s="80" t="n">
        <f aca="false">'High pensions'!M98</f>
        <v>164784.498824605</v>
      </c>
      <c r="J98" s="80" t="n">
        <f aca="false">'High pensions'!W98</f>
        <v>906595.693245602</v>
      </c>
      <c r="K98" s="6"/>
      <c r="L98" s="80" t="n">
        <f aca="false">'High pensions'!N98</f>
        <v>5696555.28129394</v>
      </c>
      <c r="M98" s="8"/>
      <c r="N98" s="80" t="n">
        <f aca="false">'High pensions'!L98</f>
        <v>1503695.63735754</v>
      </c>
      <c r="O98" s="6"/>
      <c r="P98" s="80" t="n">
        <f aca="false">'High pensions'!X98</f>
        <v>37832342.1697206</v>
      </c>
      <c r="Q98" s="8"/>
      <c r="R98" s="80" t="n">
        <f aca="false">'High SIPA income'!G93</f>
        <v>36371063.8424433</v>
      </c>
      <c r="S98" s="8"/>
      <c r="T98" s="80" t="n">
        <f aca="false">'High SIPA income'!J93</f>
        <v>139067914.943516</v>
      </c>
      <c r="U98" s="6"/>
      <c r="V98" s="80" t="n">
        <f aca="false">'High SIPA income'!F93</f>
        <v>132159.083923411</v>
      </c>
      <c r="W98" s="8"/>
      <c r="X98" s="80" t="n">
        <f aca="false">'High SIPA income'!M93</f>
        <v>331945.51629444</v>
      </c>
      <c r="Y98" s="6"/>
      <c r="Z98" s="6" t="n">
        <f aca="false">R98+V98-N98-L98-F98</f>
        <v>-4046678.38932278</v>
      </c>
      <c r="AA98" s="6"/>
      <c r="AB98" s="6" t="n">
        <f aca="false">T98-P98-D98</f>
        <v>-82244363.9730622</v>
      </c>
      <c r="AC98" s="50"/>
      <c r="AD98" s="6"/>
      <c r="AE98" s="6"/>
      <c r="AF98" s="6"/>
      <c r="AG98" s="6" t="n">
        <f aca="false">BF98/100*$AG$53</f>
        <v>8000936811.84999</v>
      </c>
      <c r="AH98" s="61" t="n">
        <f aca="false">(AG98-AG97)/AG97</f>
        <v>0.00436031218087275</v>
      </c>
      <c r="AI98" s="61"/>
      <c r="AJ98" s="61" t="n">
        <f aca="false">AB98/AG98</f>
        <v>-0.0102793417704852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0.00671709185030692</v>
      </c>
      <c r="AV98" s="5"/>
      <c r="AW98" s="5" t="n">
        <f aca="false">workers_and_wage_high!C86</f>
        <v>14225420</v>
      </c>
      <c r="AX98" s="5"/>
      <c r="AY98" s="61" t="n">
        <f aca="false">(AW98-AW97)/AW97</f>
        <v>0.00134489495304693</v>
      </c>
      <c r="AZ98" s="11" t="n">
        <f aca="false">workers_and_wage_high!B86</f>
        <v>8768.00076998303</v>
      </c>
      <c r="BA98" s="61" t="n">
        <f aca="false">(AZ98-AZ97)/AZ97</f>
        <v>0.00301136725520264</v>
      </c>
      <c r="BB98" s="66"/>
      <c r="BC98" s="66"/>
      <c r="BD98" s="66"/>
      <c r="BE98" s="66"/>
      <c r="BF98" s="5" t="n">
        <f aca="false">BF97*(1+AY98)*(1+BA98)*(1-BE98)</f>
        <v>144.018538535362</v>
      </c>
      <c r="BG98" s="5"/>
      <c r="BH98" s="5"/>
      <c r="BI98" s="61" t="n">
        <f aca="false">T105/AG105</f>
        <v>0.0201438525939829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186219339.563487</v>
      </c>
      <c r="E99" s="9"/>
      <c r="F99" s="81" t="n">
        <f aca="false">'High pensions'!I99</f>
        <v>33847569.285888</v>
      </c>
      <c r="G99" s="81" t="n">
        <f aca="false">'High pensions'!K99</f>
        <v>5505418.28480979</v>
      </c>
      <c r="H99" s="81" t="n">
        <f aca="false">'High pensions'!V99</f>
        <v>30289187.042021</v>
      </c>
      <c r="I99" s="81" t="n">
        <f aca="false">'High pensions'!M99</f>
        <v>170270.668602364</v>
      </c>
      <c r="J99" s="81" t="n">
        <f aca="false">'High pensions'!W99</f>
        <v>936778.980681059</v>
      </c>
      <c r="K99" s="9"/>
      <c r="L99" s="81" t="n">
        <f aca="false">'High pensions'!N99</f>
        <v>4785243.27402128</v>
      </c>
      <c r="M99" s="67"/>
      <c r="N99" s="81" t="n">
        <f aca="false">'High pensions'!L99</f>
        <v>1524473.20498281</v>
      </c>
      <c r="O99" s="9"/>
      <c r="P99" s="81" t="n">
        <f aca="false">'High pensions'!X99</f>
        <v>33217851.8784885</v>
      </c>
      <c r="Q99" s="67"/>
      <c r="R99" s="81" t="n">
        <f aca="false">'High SIPA income'!G94</f>
        <v>42011560.4862068</v>
      </c>
      <c r="S99" s="67"/>
      <c r="T99" s="81" t="n">
        <f aca="false">'High SIPA income'!J94</f>
        <v>160634842.732379</v>
      </c>
      <c r="U99" s="9"/>
      <c r="V99" s="81" t="n">
        <f aca="false">'High SIPA income'!F94</f>
        <v>133323.309805817</v>
      </c>
      <c r="W99" s="67"/>
      <c r="X99" s="81" t="n">
        <f aca="false">'High SIPA income'!M94</f>
        <v>334869.716055409</v>
      </c>
      <c r="Y99" s="9"/>
      <c r="Z99" s="9" t="n">
        <f aca="false">R99+V99-N99-L99-F99</f>
        <v>1987598.03112049</v>
      </c>
      <c r="AA99" s="9"/>
      <c r="AB99" s="9" t="n">
        <f aca="false">T99-P99-D99</f>
        <v>-58802348.7095973</v>
      </c>
      <c r="AC99" s="50"/>
      <c r="AD99" s="9"/>
      <c r="AE99" s="9"/>
      <c r="AF99" s="9"/>
      <c r="AG99" s="9" t="n">
        <f aca="false">BF99/100*$AG$53</f>
        <v>8046496370.82507</v>
      </c>
      <c r="AH99" s="40" t="n">
        <f aca="false">(AG99-AG98)/AG98</f>
        <v>0.00569427806348895</v>
      </c>
      <c r="AI99" s="40"/>
      <c r="AJ99" s="40" t="n">
        <f aca="false">AB99/AG99</f>
        <v>-0.00730782019896293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14271429</v>
      </c>
      <c r="AX99" s="7"/>
      <c r="AY99" s="40" t="n">
        <f aca="false">(AW99-AW98)/AW98</f>
        <v>0.00323428060472028</v>
      </c>
      <c r="AZ99" s="12" t="n">
        <f aca="false">workers_and_wage_high!B87</f>
        <v>8789.50049345703</v>
      </c>
      <c r="BA99" s="40" t="n">
        <f aca="false">(AZ99-AZ98)/AZ98</f>
        <v>0.00245206678671902</v>
      </c>
      <c r="BB99" s="39"/>
      <c r="BC99" s="39"/>
      <c r="BD99" s="39"/>
      <c r="BE99" s="39"/>
      <c r="BF99" s="7" t="n">
        <f aca="false">BF98*(1+AY99)*(1+BA99)*(1-BE99)</f>
        <v>144.83862014008</v>
      </c>
      <c r="BG99" s="7"/>
      <c r="BH99" s="7"/>
      <c r="BI99" s="40" t="n">
        <f aca="false">T106/AG106</f>
        <v>0.0175250545148966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184451610.923086</v>
      </c>
      <c r="E100" s="9"/>
      <c r="F100" s="81" t="n">
        <f aca="false">'High pensions'!I100</f>
        <v>33526263.6804935</v>
      </c>
      <c r="G100" s="81" t="n">
        <f aca="false">'High pensions'!K100</f>
        <v>5546123.66035768</v>
      </c>
      <c r="H100" s="81" t="n">
        <f aca="false">'High pensions'!V100</f>
        <v>30513136.008258</v>
      </c>
      <c r="I100" s="81" t="n">
        <f aca="false">'High pensions'!M100</f>
        <v>171529.597743021</v>
      </c>
      <c r="J100" s="81" t="n">
        <f aca="false">'High pensions'!W100</f>
        <v>943705.237368807</v>
      </c>
      <c r="K100" s="9"/>
      <c r="L100" s="81" t="n">
        <f aca="false">'High pensions'!N100</f>
        <v>4717530.53626875</v>
      </c>
      <c r="M100" s="67"/>
      <c r="N100" s="81" t="n">
        <f aca="false">'High pensions'!L100</f>
        <v>1509623.10537872</v>
      </c>
      <c r="O100" s="9"/>
      <c r="P100" s="81" t="n">
        <f aca="false">'High pensions'!X100</f>
        <v>32784789.2938638</v>
      </c>
      <c r="Q100" s="67"/>
      <c r="R100" s="81" t="n">
        <f aca="false">'High SIPA income'!G95</f>
        <v>36929532.2631289</v>
      </c>
      <c r="S100" s="67"/>
      <c r="T100" s="81" t="n">
        <f aca="false">'High SIPA income'!J95</f>
        <v>141203267.353415</v>
      </c>
      <c r="U100" s="9"/>
      <c r="V100" s="81" t="n">
        <f aca="false">'High SIPA income'!F95</f>
        <v>134951.518899557</v>
      </c>
      <c r="W100" s="67"/>
      <c r="X100" s="81" t="n">
        <f aca="false">'High SIPA income'!M95</f>
        <v>338959.307873177</v>
      </c>
      <c r="Y100" s="9"/>
      <c r="Z100" s="9" t="n">
        <f aca="false">R100+V100-N100-L100-F100</f>
        <v>-2688933.54011247</v>
      </c>
      <c r="AA100" s="9"/>
      <c r="AB100" s="9" t="n">
        <f aca="false">T100-P100-D100</f>
        <v>-76033132.8635355</v>
      </c>
      <c r="AC100" s="50"/>
      <c r="AD100" s="9"/>
      <c r="AE100" s="9"/>
      <c r="AF100" s="9"/>
      <c r="AG100" s="9" t="n">
        <f aca="false">BF100/100*$AG$53</f>
        <v>8113681916.81768</v>
      </c>
      <c r="AH100" s="40" t="n">
        <f aca="false">(AG100-AG99)/AG99</f>
        <v>0.00834966461132319</v>
      </c>
      <c r="AI100" s="40"/>
      <c r="AJ100" s="40" t="n">
        <f aca="false">AB100/AG100</f>
        <v>-0.00937097776854394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14306415</v>
      </c>
      <c r="AX100" s="7"/>
      <c r="AY100" s="40" t="n">
        <f aca="false">(AW100-AW99)/AW99</f>
        <v>0.00245147139785371</v>
      </c>
      <c r="AZ100" s="12" t="n">
        <f aca="false">workers_and_wage_high!B88</f>
        <v>8841.21588680969</v>
      </c>
      <c r="BA100" s="40" t="n">
        <f aca="false">(AZ100-AZ99)/AZ99</f>
        <v>0.00588376932126686</v>
      </c>
      <c r="BB100" s="39"/>
      <c r="BC100" s="39"/>
      <c r="BD100" s="39"/>
      <c r="BE100" s="39"/>
      <c r="BF100" s="7" t="n">
        <f aca="false">BF99*(1+AY100)*(1+BA100)*(1-BE100)</f>
        <v>146.047974041016</v>
      </c>
      <c r="BG100" s="7"/>
      <c r="BH100" s="7"/>
      <c r="BI100" s="40" t="n">
        <f aca="false">T107/AG107</f>
        <v>0.020203792126916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187044190.096476</v>
      </c>
      <c r="E101" s="9"/>
      <c r="F101" s="81" t="n">
        <f aca="false">'High pensions'!I101</f>
        <v>33997495.6342001</v>
      </c>
      <c r="G101" s="81" t="n">
        <f aca="false">'High pensions'!K101</f>
        <v>5767522.57525716</v>
      </c>
      <c r="H101" s="81" t="n">
        <f aca="false">'High pensions'!V101</f>
        <v>31731207.5147943</v>
      </c>
      <c r="I101" s="81" t="n">
        <f aca="false">'High pensions'!M101</f>
        <v>178376.986863624</v>
      </c>
      <c r="J101" s="81" t="n">
        <f aca="false">'High pensions'!W101</f>
        <v>981377.552003954</v>
      </c>
      <c r="K101" s="9"/>
      <c r="L101" s="81" t="n">
        <f aca="false">'High pensions'!N101</f>
        <v>4821779.12862934</v>
      </c>
      <c r="M101" s="67"/>
      <c r="N101" s="81" t="n">
        <f aca="false">'High pensions'!L101</f>
        <v>1533226.81771781</v>
      </c>
      <c r="O101" s="9"/>
      <c r="P101" s="81" t="n">
        <f aca="false">'High pensions'!X101</f>
        <v>33455596.3962685</v>
      </c>
      <c r="Q101" s="67"/>
      <c r="R101" s="81" t="n">
        <f aca="false">'High SIPA income'!G96</f>
        <v>42861357.1763432</v>
      </c>
      <c r="S101" s="67"/>
      <c r="T101" s="81" t="n">
        <f aca="false">'High SIPA income'!J96</f>
        <v>163884114.030439</v>
      </c>
      <c r="U101" s="9"/>
      <c r="V101" s="81" t="n">
        <f aca="false">'High SIPA income'!F96</f>
        <v>134289.580797905</v>
      </c>
      <c r="W101" s="67"/>
      <c r="X101" s="81" t="n">
        <f aca="false">'High SIPA income'!M96</f>
        <v>337296.710203877</v>
      </c>
      <c r="Y101" s="9"/>
      <c r="Z101" s="9" t="n">
        <f aca="false">R101+V101-N101-L101-F101</f>
        <v>2643145.17659389</v>
      </c>
      <c r="AA101" s="9"/>
      <c r="AB101" s="9" t="n">
        <f aca="false">T101-P101-D101</f>
        <v>-56615672.4623056</v>
      </c>
      <c r="AC101" s="50"/>
      <c r="AD101" s="9"/>
      <c r="AE101" s="9"/>
      <c r="AF101" s="9"/>
      <c r="AG101" s="9" t="n">
        <f aca="false">BF101/100*$AG$53</f>
        <v>8182357033.72037</v>
      </c>
      <c r="AH101" s="40" t="n">
        <f aca="false">(AG101-AG100)/AG100</f>
        <v>0.00846411254554281</v>
      </c>
      <c r="AI101" s="40" t="n">
        <f aca="false">(AG101-AG97)/AG97</f>
        <v>0.0271340541761585</v>
      </c>
      <c r="AJ101" s="40" t="n">
        <f aca="false">AB101/AG101</f>
        <v>-0.00691923760219536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14349117</v>
      </c>
      <c r="AX101" s="7"/>
      <c r="AY101" s="40" t="n">
        <f aca="false">(AW101-AW100)/AW100</f>
        <v>0.00298481485403576</v>
      </c>
      <c r="AZ101" s="12" t="n">
        <f aca="false">workers_and_wage_high!B89</f>
        <v>8889.51537557689</v>
      </c>
      <c r="BA101" s="40" t="n">
        <f aca="false">(AZ101-AZ100)/AZ100</f>
        <v>0.00546299167281461</v>
      </c>
      <c r="BB101" s="39"/>
      <c r="BC101" s="39"/>
      <c r="BD101" s="39"/>
      <c r="BE101" s="39"/>
      <c r="BF101" s="7" t="n">
        <f aca="false">BF100*(1+AY101)*(1+BA101)*(1-BE101)</f>
        <v>147.284140530348</v>
      </c>
      <c r="BG101" s="7"/>
      <c r="BH101" s="7"/>
      <c r="BI101" s="40" t="n">
        <f aca="false">T108/AG108</f>
        <v>0.0176215056235743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185657738.259288</v>
      </c>
      <c r="E102" s="6"/>
      <c r="F102" s="80" t="n">
        <f aca="false">'High pensions'!I102</f>
        <v>33745491.6010487</v>
      </c>
      <c r="G102" s="80" t="n">
        <f aca="false">'High pensions'!K102</f>
        <v>5802976.63884737</v>
      </c>
      <c r="H102" s="80" t="n">
        <f aca="false">'High pensions'!V102</f>
        <v>31926265.3120278</v>
      </c>
      <c r="I102" s="80" t="n">
        <f aca="false">'High pensions'!M102</f>
        <v>179473.504294248</v>
      </c>
      <c r="J102" s="80" t="n">
        <f aca="false">'High pensions'!W102</f>
        <v>987410.267382301</v>
      </c>
      <c r="K102" s="6"/>
      <c r="L102" s="80" t="n">
        <f aca="false">'High pensions'!N102</f>
        <v>5766179.80734234</v>
      </c>
      <c r="M102" s="8"/>
      <c r="N102" s="80" t="n">
        <f aca="false">'High pensions'!L102</f>
        <v>1521478.14612986</v>
      </c>
      <c r="O102" s="6"/>
      <c r="P102" s="80" t="n">
        <f aca="false">'High pensions'!X102</f>
        <v>38291458.2829438</v>
      </c>
      <c r="Q102" s="8"/>
      <c r="R102" s="80" t="n">
        <f aca="false">'High SIPA income'!G97</f>
        <v>37422367.4928798</v>
      </c>
      <c r="S102" s="8"/>
      <c r="T102" s="80" t="n">
        <f aca="false">'High SIPA income'!J97</f>
        <v>143087665.569235</v>
      </c>
      <c r="U102" s="6"/>
      <c r="V102" s="80" t="n">
        <f aca="false">'High SIPA income'!F97</f>
        <v>139592.249718995</v>
      </c>
      <c r="W102" s="8"/>
      <c r="X102" s="80" t="n">
        <f aca="false">'High SIPA income'!M97</f>
        <v>350615.485731784</v>
      </c>
      <c r="Y102" s="6"/>
      <c r="Z102" s="6" t="n">
        <f aca="false">R102+V102-N102-L102-F102</f>
        <v>-3471189.81192211</v>
      </c>
      <c r="AA102" s="6"/>
      <c r="AB102" s="6" t="n">
        <f aca="false">T102-P102-D102</f>
        <v>-80861530.972997</v>
      </c>
      <c r="AC102" s="50"/>
      <c r="AD102" s="6"/>
      <c r="AE102" s="6"/>
      <c r="AF102" s="6"/>
      <c r="AG102" s="6" t="n">
        <f aca="false">BF102/100*$AG$53</f>
        <v>8223947890.32692</v>
      </c>
      <c r="AH102" s="61" t="n">
        <f aca="false">(AG102-AG101)/AG101</f>
        <v>0.00508299215435804</v>
      </c>
      <c r="AI102" s="61"/>
      <c r="AJ102" s="61" t="n">
        <f aca="false">AB102/AG102</f>
        <v>-0.00983244690401152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0.00645706871629531</v>
      </c>
      <c r="AV102" s="5"/>
      <c r="AW102" s="5" t="n">
        <f aca="false">workers_and_wage_high!C90</f>
        <v>14405408</v>
      </c>
      <c r="AX102" s="5"/>
      <c r="AY102" s="61" t="n">
        <f aca="false">(AW102-AW101)/AW101</f>
        <v>0.00392295916187735</v>
      </c>
      <c r="AZ102" s="11" t="n">
        <f aca="false">workers_and_wage_high!B90</f>
        <v>8899.78721070998</v>
      </c>
      <c r="BA102" s="61" t="n">
        <f aca="false">(AZ102-AZ101)/AZ101</f>
        <v>0.00115550001311775</v>
      </c>
      <c r="BB102" s="66"/>
      <c r="BC102" s="66"/>
      <c r="BD102" s="66"/>
      <c r="BE102" s="66"/>
      <c r="BF102" s="5" t="n">
        <f aca="false">BF101*(1+AY102)*(1+BA102)*(1-BE102)</f>
        <v>148.032784661125</v>
      </c>
      <c r="BG102" s="5"/>
      <c r="BH102" s="5"/>
      <c r="BI102" s="61" t="n">
        <f aca="false">T109/AG109</f>
        <v>0.0203176478317139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188534694.253545</v>
      </c>
      <c r="E103" s="9"/>
      <c r="F103" s="81" t="n">
        <f aca="false">'High pensions'!I103</f>
        <v>34268412.4081804</v>
      </c>
      <c r="G103" s="81" t="n">
        <f aca="false">'High pensions'!K103</f>
        <v>6018949.5100258</v>
      </c>
      <c r="H103" s="81" t="n">
        <f aca="false">'High pensions'!V103</f>
        <v>33114484.3269526</v>
      </c>
      <c r="I103" s="81" t="n">
        <f aca="false">'High pensions'!M103</f>
        <v>186153.077629664</v>
      </c>
      <c r="J103" s="81" t="n">
        <f aca="false">'High pensions'!W103</f>
        <v>1024159.30908101</v>
      </c>
      <c r="K103" s="9"/>
      <c r="L103" s="81" t="n">
        <f aca="false">'High pensions'!N103</f>
        <v>4770208.60375753</v>
      </c>
      <c r="M103" s="67"/>
      <c r="N103" s="81" t="n">
        <f aca="false">'High pensions'!L103</f>
        <v>1546213.83541564</v>
      </c>
      <c r="O103" s="9"/>
      <c r="P103" s="81" t="n">
        <f aca="false">'High pensions'!X103</f>
        <v>33259447.4371365</v>
      </c>
      <c r="Q103" s="67"/>
      <c r="R103" s="81" t="n">
        <f aca="false">'High SIPA income'!G98</f>
        <v>43559320.8880954</v>
      </c>
      <c r="S103" s="67"/>
      <c r="T103" s="81" t="n">
        <f aca="false">'High SIPA income'!J98</f>
        <v>166552838.776025</v>
      </c>
      <c r="U103" s="9"/>
      <c r="V103" s="81" t="n">
        <f aca="false">'High SIPA income'!F98</f>
        <v>133098.512669825</v>
      </c>
      <c r="W103" s="67"/>
      <c r="X103" s="81" t="n">
        <f aca="false">'High SIPA income'!M98</f>
        <v>334305.090460608</v>
      </c>
      <c r="Y103" s="9"/>
      <c r="Z103" s="9" t="n">
        <f aca="false">R103+V103-N103-L103-F103</f>
        <v>3107584.55341165</v>
      </c>
      <c r="AA103" s="9"/>
      <c r="AB103" s="9" t="n">
        <f aca="false">T103-P103-D103</f>
        <v>-55241302.9146565</v>
      </c>
      <c r="AC103" s="50"/>
      <c r="AD103" s="9"/>
      <c r="AE103" s="9"/>
      <c r="AF103" s="9"/>
      <c r="AG103" s="9" t="n">
        <f aca="false">BF103/100*$AG$53</f>
        <v>8295977574.31012</v>
      </c>
      <c r="AH103" s="40" t="n">
        <f aca="false">(AG103-AG102)/AG102</f>
        <v>0.00875852874358741</v>
      </c>
      <c r="AI103" s="40"/>
      <c r="AJ103" s="40" t="n">
        <f aca="false">AB103/AG103</f>
        <v>-0.00665880571877634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14434011</v>
      </c>
      <c r="AX103" s="7"/>
      <c r="AY103" s="40" t="n">
        <f aca="false">(AW103-AW102)/AW102</f>
        <v>0.00198557375119122</v>
      </c>
      <c r="AZ103" s="12" t="n">
        <f aca="false">workers_and_wage_high!B91</f>
        <v>8959.94561997168</v>
      </c>
      <c r="BA103" s="40" t="n">
        <f aca="false">(AZ103-AZ102)/AZ102</f>
        <v>0.00675953344022709</v>
      </c>
      <c r="BB103" s="39"/>
      <c r="BC103" s="39"/>
      <c r="BD103" s="39"/>
      <c r="BE103" s="39"/>
      <c r="BF103" s="7" t="n">
        <f aca="false">BF102*(1+AY103)*(1+BA103)*(1-BE103)</f>
        <v>149.329334060573</v>
      </c>
      <c r="BG103" s="7"/>
      <c r="BH103" s="7"/>
      <c r="BI103" s="40" t="n">
        <f aca="false">T110/AG110</f>
        <v>0.0177013963887465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187159969.69899</v>
      </c>
      <c r="E104" s="9"/>
      <c r="F104" s="81" t="n">
        <f aca="false">'High pensions'!I104</f>
        <v>34018539.9474662</v>
      </c>
      <c r="G104" s="81" t="n">
        <f aca="false">'High pensions'!K104</f>
        <v>6114095.42666209</v>
      </c>
      <c r="H104" s="81" t="n">
        <f aca="false">'High pensions'!V104</f>
        <v>33637949.0877016</v>
      </c>
      <c r="I104" s="81" t="n">
        <f aca="false">'High pensions'!M104</f>
        <v>189095.734845219</v>
      </c>
      <c r="J104" s="81" t="n">
        <f aca="false">'High pensions'!W104</f>
        <v>1040348.94085675</v>
      </c>
      <c r="K104" s="9"/>
      <c r="L104" s="81" t="n">
        <f aca="false">'High pensions'!N104</f>
        <v>4694321.7951336</v>
      </c>
      <c r="M104" s="67"/>
      <c r="N104" s="81" t="n">
        <f aca="false">'High pensions'!L104</f>
        <v>1536055.53840296</v>
      </c>
      <c r="O104" s="9"/>
      <c r="P104" s="81" t="n">
        <f aca="false">'High pensions'!X104</f>
        <v>32809782.4734546</v>
      </c>
      <c r="Q104" s="67"/>
      <c r="R104" s="81" t="n">
        <f aca="false">'High SIPA income'!G99</f>
        <v>38110778.2022139</v>
      </c>
      <c r="S104" s="67"/>
      <c r="T104" s="81" t="n">
        <f aca="false">'High SIPA income'!J99</f>
        <v>145719863.5821</v>
      </c>
      <c r="U104" s="9"/>
      <c r="V104" s="81" t="n">
        <f aca="false">'High SIPA income'!F99</f>
        <v>138020.188130972</v>
      </c>
      <c r="W104" s="67"/>
      <c r="X104" s="81" t="n">
        <f aca="false">'High SIPA income'!M99</f>
        <v>346666.920260603</v>
      </c>
      <c r="Y104" s="9"/>
      <c r="Z104" s="9" t="n">
        <f aca="false">R104+V104-N104-L104-F104</f>
        <v>-2000118.89065785</v>
      </c>
      <c r="AA104" s="9"/>
      <c r="AB104" s="9" t="n">
        <f aca="false">T104-P104-D104</f>
        <v>-74249888.5903447</v>
      </c>
      <c r="AC104" s="50"/>
      <c r="AD104" s="9"/>
      <c r="AE104" s="9"/>
      <c r="AF104" s="9"/>
      <c r="AG104" s="9" t="n">
        <f aca="false">BF104/100*$AG$53</f>
        <v>8347968141.54925</v>
      </c>
      <c r="AH104" s="40" t="n">
        <f aca="false">(AG104-AG103)/AG103</f>
        <v>0.00626696091852226</v>
      </c>
      <c r="AI104" s="40"/>
      <c r="AJ104" s="40" t="n">
        <f aca="false">AB104/AG104</f>
        <v>-0.00889436654900375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14471195</v>
      </c>
      <c r="AX104" s="7"/>
      <c r="AY104" s="40" t="n">
        <f aca="false">(AW104-AW103)/AW103</f>
        <v>0.00257613770697556</v>
      </c>
      <c r="AZ104" s="12" t="n">
        <f aca="false">workers_and_wage_high!B92</f>
        <v>8992.9302223621</v>
      </c>
      <c r="BA104" s="40" t="n">
        <f aca="false">(AZ104-AZ103)/AZ103</f>
        <v>0.00368133957385841</v>
      </c>
      <c r="BB104" s="39"/>
      <c r="BC104" s="39"/>
      <c r="BD104" s="39"/>
      <c r="BE104" s="39"/>
      <c r="BF104" s="7" t="n">
        <f aca="false">BF103*(1+AY104)*(1+BA104)*(1-BE104)</f>
        <v>150.265175161119</v>
      </c>
      <c r="BG104" s="7"/>
      <c r="BH104" s="7"/>
      <c r="BI104" s="40" t="n">
        <f aca="false">T111/AG111</f>
        <v>0.0203329811977575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189799979.114549</v>
      </c>
      <c r="E105" s="9"/>
      <c r="F105" s="81" t="n">
        <f aca="false">'High pensions'!I105</f>
        <v>34498392.9091295</v>
      </c>
      <c r="G105" s="81" t="n">
        <f aca="false">'High pensions'!K105</f>
        <v>6339591.37870517</v>
      </c>
      <c r="H105" s="81" t="n">
        <f aca="false">'High pensions'!V105</f>
        <v>34878561.2837806</v>
      </c>
      <c r="I105" s="81" t="n">
        <f aca="false">'High pensions'!M105</f>
        <v>196069.836454799</v>
      </c>
      <c r="J105" s="81" t="n">
        <f aca="false">'High pensions'!W105</f>
        <v>1078718.39022002</v>
      </c>
      <c r="K105" s="9"/>
      <c r="L105" s="81" t="n">
        <f aca="false">'High pensions'!N105</f>
        <v>4854173.32396961</v>
      </c>
      <c r="M105" s="67"/>
      <c r="N105" s="81" t="n">
        <f aca="false">'High pensions'!L105</f>
        <v>1558105.00576099</v>
      </c>
      <c r="O105" s="9"/>
      <c r="P105" s="81" t="n">
        <f aca="false">'High pensions'!X105</f>
        <v>33760562.4802461</v>
      </c>
      <c r="Q105" s="67"/>
      <c r="R105" s="81" t="n">
        <f aca="false">'High SIPA income'!G100</f>
        <v>44231266.6074762</v>
      </c>
      <c r="S105" s="67"/>
      <c r="T105" s="81" t="n">
        <f aca="false">'High SIPA income'!J100</f>
        <v>169122081.472755</v>
      </c>
      <c r="U105" s="9"/>
      <c r="V105" s="81" t="n">
        <f aca="false">'High SIPA income'!F100</f>
        <v>133546.158811442</v>
      </c>
      <c r="W105" s="67"/>
      <c r="X105" s="81" t="n">
        <f aca="false">'High SIPA income'!M100</f>
        <v>335429.448508388</v>
      </c>
      <c r="Y105" s="9"/>
      <c r="Z105" s="9" t="n">
        <f aca="false">R105+V105-N105-L105-F105</f>
        <v>3454141.52742754</v>
      </c>
      <c r="AA105" s="9"/>
      <c r="AB105" s="9" t="n">
        <f aca="false">T105-P105-D105</f>
        <v>-54438460.1220398</v>
      </c>
      <c r="AC105" s="50"/>
      <c r="AD105" s="9"/>
      <c r="AE105" s="9"/>
      <c r="AF105" s="9"/>
      <c r="AG105" s="9" t="n">
        <f aca="false">BF105/100*$AG$53</f>
        <v>8395716791.69617</v>
      </c>
      <c r="AH105" s="40" t="n">
        <f aca="false">(AG105-AG104)/AG104</f>
        <v>0.00571979304871353</v>
      </c>
      <c r="AI105" s="40" t="n">
        <f aca="false">(AG105-AG101)/AG101</f>
        <v>0.0260755864229006</v>
      </c>
      <c r="AJ105" s="40" t="n">
        <f aca="false">AB105/AG105</f>
        <v>-0.00648407532944447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14484277</v>
      </c>
      <c r="AX105" s="7"/>
      <c r="AY105" s="40" t="n">
        <f aca="false">(AW105-AW104)/AW104</f>
        <v>0.000904002744762958</v>
      </c>
      <c r="AZ105" s="12" t="n">
        <f aca="false">workers_and_wage_high!B93</f>
        <v>9036.19917328066</v>
      </c>
      <c r="BA105" s="40" t="n">
        <f aca="false">(AZ105-AZ104)/AZ104</f>
        <v>0.00481144074830804</v>
      </c>
      <c r="BB105" s="39"/>
      <c r="BC105" s="39"/>
      <c r="BD105" s="39"/>
      <c r="BE105" s="39"/>
      <c r="BF105" s="7" t="n">
        <f aca="false">BF104*(1+AY105)*(1+BA105)*(1-BE105)</f>
        <v>151.12466086547</v>
      </c>
      <c r="BG105" s="7"/>
      <c r="BH105" s="7"/>
      <c r="BI105" s="40" t="n">
        <f aca="false">T112/AG112</f>
        <v>0.0177161369242693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189098898.323562</v>
      </c>
      <c r="E106" s="6"/>
      <c r="F106" s="80" t="n">
        <f aca="false">'High pensions'!I106</f>
        <v>34370963.1765165</v>
      </c>
      <c r="G106" s="80" t="n">
        <f aca="false">'High pensions'!K106</f>
        <v>6348225.88241666</v>
      </c>
      <c r="H106" s="80" t="n">
        <f aca="false">'High pensions'!V106</f>
        <v>34926065.7756108</v>
      </c>
      <c r="I106" s="80" t="n">
        <f aca="false">'High pensions'!M106</f>
        <v>196336.882961341</v>
      </c>
      <c r="J106" s="80" t="n">
        <f aca="false">'High pensions'!W106</f>
        <v>1080187.60130756</v>
      </c>
      <c r="K106" s="6"/>
      <c r="L106" s="80" t="n">
        <f aca="false">'High pensions'!N106</f>
        <v>5777925.88232492</v>
      </c>
      <c r="M106" s="8"/>
      <c r="N106" s="80" t="n">
        <f aca="false">'High pensions'!L106</f>
        <v>1552747.56549656</v>
      </c>
      <c r="O106" s="6"/>
      <c r="P106" s="80" t="n">
        <f aca="false">'High pensions'!X106</f>
        <v>38524443.8412523</v>
      </c>
      <c r="Q106" s="8"/>
      <c r="R106" s="80" t="n">
        <f aca="false">'High SIPA income'!G101</f>
        <v>38774090.4087643</v>
      </c>
      <c r="S106" s="8"/>
      <c r="T106" s="80" t="n">
        <f aca="false">'High SIPA income'!J101</f>
        <v>148256095.294242</v>
      </c>
      <c r="U106" s="6"/>
      <c r="V106" s="80" t="n">
        <f aca="false">'High SIPA income'!F101</f>
        <v>134461.556507665</v>
      </c>
      <c r="W106" s="8"/>
      <c r="X106" s="80" t="n">
        <f aca="false">'High SIPA income'!M101</f>
        <v>337728.663604821</v>
      </c>
      <c r="Y106" s="6"/>
      <c r="Z106" s="6" t="n">
        <f aca="false">R106+V106-N106-L106-F106</f>
        <v>-2793084.65906604</v>
      </c>
      <c r="AA106" s="6"/>
      <c r="AB106" s="6" t="n">
        <f aca="false">T106-P106-D106</f>
        <v>-79367246.8705721</v>
      </c>
      <c r="AC106" s="50"/>
      <c r="AD106" s="6"/>
      <c r="AE106" s="6"/>
      <c r="AF106" s="6"/>
      <c r="AG106" s="6" t="n">
        <f aca="false">BF106/100*$AG$53</f>
        <v>8459665284.81962</v>
      </c>
      <c r="AH106" s="61" t="n">
        <f aca="false">(AG106-AG105)/AG105</f>
        <v>0.00761679969799599</v>
      </c>
      <c r="AI106" s="61"/>
      <c r="AJ106" s="61" t="n">
        <f aca="false">AB106/AG106</f>
        <v>-0.00938184244865953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0.00685832853139937</v>
      </c>
      <c r="AV106" s="5"/>
      <c r="AW106" s="5" t="n">
        <f aca="false">workers_and_wage_high!C94</f>
        <v>14583923</v>
      </c>
      <c r="AX106" s="5"/>
      <c r="AY106" s="61" t="n">
        <f aca="false">(AW106-AW105)/AW105</f>
        <v>0.00687959778731103</v>
      </c>
      <c r="AZ106" s="11" t="n">
        <f aca="false">workers_and_wage_high!B94</f>
        <v>9042.81516124041</v>
      </c>
      <c r="BA106" s="61" t="n">
        <f aca="false">(AZ106-AZ105)/AZ105</f>
        <v>0.000732164910586131</v>
      </c>
      <c r="BB106" s="66"/>
      <c r="BC106" s="66"/>
      <c r="BD106" s="66"/>
      <c r="BE106" s="66"/>
      <c r="BF106" s="5" t="n">
        <f aca="false">BF105*(1+AY106)*(1+BA106)*(1-BE106)</f>
        <v>152.275747136709</v>
      </c>
      <c r="BG106" s="5"/>
      <c r="BH106" s="5"/>
      <c r="BI106" s="61" t="n">
        <f aca="false">T113/AG113</f>
        <v>0.0202977142977615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191841274.199468</v>
      </c>
      <c r="E107" s="9"/>
      <c r="F107" s="81" t="n">
        <f aca="false">'High pensions'!I107</f>
        <v>34869422.4540828</v>
      </c>
      <c r="G107" s="81" t="n">
        <f aca="false">'High pensions'!K107</f>
        <v>6467548.41657257</v>
      </c>
      <c r="H107" s="81" t="n">
        <f aca="false">'High pensions'!V107</f>
        <v>35582543.1526973</v>
      </c>
      <c r="I107" s="81" t="n">
        <f aca="false">'High pensions'!M107</f>
        <v>200027.270615647</v>
      </c>
      <c r="J107" s="81" t="n">
        <f aca="false">'High pensions'!W107</f>
        <v>1100491.02534116</v>
      </c>
      <c r="K107" s="9"/>
      <c r="L107" s="81" t="n">
        <f aca="false">'High pensions'!N107</f>
        <v>4829848.03898213</v>
      </c>
      <c r="M107" s="67"/>
      <c r="N107" s="81" t="n">
        <f aca="false">'High pensions'!L107</f>
        <v>1573454.23486747</v>
      </c>
      <c r="O107" s="9"/>
      <c r="P107" s="81" t="n">
        <f aca="false">'High pensions'!X107</f>
        <v>33718785.3905977</v>
      </c>
      <c r="Q107" s="67"/>
      <c r="R107" s="81" t="n">
        <f aca="false">'High SIPA income'!G102</f>
        <v>45081594.2938179</v>
      </c>
      <c r="S107" s="67"/>
      <c r="T107" s="81" t="n">
        <f aca="false">'High SIPA income'!J102</f>
        <v>172373383.080829</v>
      </c>
      <c r="U107" s="9"/>
      <c r="V107" s="81" t="n">
        <f aca="false">'High SIPA income'!F102</f>
        <v>133590.817654828</v>
      </c>
      <c r="W107" s="67"/>
      <c r="X107" s="81" t="n">
        <f aca="false">'High SIPA income'!M102</f>
        <v>335541.618647473</v>
      </c>
      <c r="Y107" s="9"/>
      <c r="Z107" s="9" t="n">
        <f aca="false">R107+V107-N107-L107-F107</f>
        <v>3942460.38354037</v>
      </c>
      <c r="AA107" s="9"/>
      <c r="AB107" s="9" t="n">
        <f aca="false">T107-P107-D107</f>
        <v>-53186676.5092367</v>
      </c>
      <c r="AC107" s="50"/>
      <c r="AD107" s="9"/>
      <c r="AE107" s="9"/>
      <c r="AF107" s="9"/>
      <c r="AG107" s="9" t="n">
        <f aca="false">BF107/100*$AG$53</f>
        <v>8531734141.69061</v>
      </c>
      <c r="AH107" s="40" t="n">
        <f aca="false">(AG107-AG106)/AG106</f>
        <v>0.00851911446192905</v>
      </c>
      <c r="AI107" s="40"/>
      <c r="AJ107" s="40" t="n">
        <f aca="false">AB107/AG107</f>
        <v>-0.00623398193449773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14609734</v>
      </c>
      <c r="AX107" s="7"/>
      <c r="AY107" s="40" t="n">
        <f aca="false">(AW107-AW106)/AW106</f>
        <v>0.00176982558122393</v>
      </c>
      <c r="AZ107" s="12" t="n">
        <f aca="false">workers_and_wage_high!B95</f>
        <v>9103.73990688507</v>
      </c>
      <c r="BA107" s="40" t="n">
        <f aca="false">(AZ107-AZ106)/AZ106</f>
        <v>0.00673736491991971</v>
      </c>
      <c r="BB107" s="39"/>
      <c r="BC107" s="39"/>
      <c r="BD107" s="39"/>
      <c r="BE107" s="39"/>
      <c r="BF107" s="7" t="n">
        <f aca="false">BF106*(1+AY107)*(1+BA107)*(1-BE107)</f>
        <v>153.573001656343</v>
      </c>
      <c r="BG107" s="7"/>
      <c r="BH107" s="7"/>
      <c r="BI107" s="40" t="n">
        <f aca="false">T114/AG114</f>
        <v>0.0176748721946499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190424126.165911</v>
      </c>
      <c r="E108" s="9"/>
      <c r="F108" s="81" t="n">
        <f aca="false">'High pensions'!I108</f>
        <v>34611839.0238837</v>
      </c>
      <c r="G108" s="81" t="n">
        <f aca="false">'High pensions'!K108</f>
        <v>6538814.29319869</v>
      </c>
      <c r="H108" s="81" t="n">
        <f aca="false">'High pensions'!V108</f>
        <v>35974626.9790613</v>
      </c>
      <c r="I108" s="81" t="n">
        <f aca="false">'High pensions'!M108</f>
        <v>202231.369892742</v>
      </c>
      <c r="J108" s="81" t="n">
        <f aca="false">'High pensions'!W108</f>
        <v>1112617.32924931</v>
      </c>
      <c r="K108" s="9"/>
      <c r="L108" s="81" t="n">
        <f aca="false">'High pensions'!N108</f>
        <v>4698422.73020099</v>
      </c>
      <c r="M108" s="67"/>
      <c r="N108" s="81" t="n">
        <f aca="false">'High pensions'!L108</f>
        <v>1562415.57441842</v>
      </c>
      <c r="O108" s="9"/>
      <c r="P108" s="81" t="n">
        <f aca="false">'High pensions'!X108</f>
        <v>32976087.3857034</v>
      </c>
      <c r="Q108" s="67"/>
      <c r="R108" s="81" t="n">
        <f aca="false">'High SIPA income'!G103</f>
        <v>39627844.7404283</v>
      </c>
      <c r="S108" s="67"/>
      <c r="T108" s="81" t="n">
        <f aca="false">'High SIPA income'!J103</f>
        <v>151520498.977699</v>
      </c>
      <c r="U108" s="9"/>
      <c r="V108" s="81" t="n">
        <f aca="false">'High SIPA income'!F103</f>
        <v>132183.816524019</v>
      </c>
      <c r="W108" s="67"/>
      <c r="X108" s="81" t="n">
        <f aca="false">'High SIPA income'!M103</f>
        <v>332007.637456562</v>
      </c>
      <c r="Y108" s="9"/>
      <c r="Z108" s="9" t="n">
        <f aca="false">R108+V108-N108-L108-F108</f>
        <v>-1112648.77155075</v>
      </c>
      <c r="AA108" s="9"/>
      <c r="AB108" s="9" t="n">
        <f aca="false">T108-P108-D108</f>
        <v>-71879714.5739159</v>
      </c>
      <c r="AC108" s="50"/>
      <c r="AD108" s="9"/>
      <c r="AE108" s="9"/>
      <c r="AF108" s="9"/>
      <c r="AG108" s="9" t="n">
        <f aca="false">BF108/100*$AG$53</f>
        <v>8598612525.7647</v>
      </c>
      <c r="AH108" s="40" t="n">
        <f aca="false">(AG108-AG107)/AG107</f>
        <v>0.00783877966230624</v>
      </c>
      <c r="AI108" s="40"/>
      <c r="AJ108" s="40" t="n">
        <f aca="false">AB108/AG108</f>
        <v>-0.00835945501190304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14637828</v>
      </c>
      <c r="AX108" s="7"/>
      <c r="AY108" s="40" t="n">
        <f aca="false">(AW108-AW107)/AW107</f>
        <v>0.00192296451119507</v>
      </c>
      <c r="AZ108" s="12" t="n">
        <f aca="false">workers_and_wage_high!B96</f>
        <v>9157.49258486585</v>
      </c>
      <c r="BA108" s="40" t="n">
        <f aca="false">(AZ108-AZ107)/AZ107</f>
        <v>0.0059044610819927</v>
      </c>
      <c r="BB108" s="39"/>
      <c r="BC108" s="39"/>
      <c r="BD108" s="39"/>
      <c r="BE108" s="39"/>
      <c r="BF108" s="7" t="n">
        <f aca="false">BF107*(1+AY108)*(1+BA108)*(1-BE108)</f>
        <v>154.776826578406</v>
      </c>
      <c r="BG108" s="7"/>
      <c r="BH108" s="7"/>
      <c r="BI108" s="40" t="n">
        <f aca="false">T115/AG115</f>
        <v>0.0203515585799295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193869814.805497</v>
      </c>
      <c r="E109" s="9"/>
      <c r="F109" s="81" t="n">
        <f aca="false">'High pensions'!I109</f>
        <v>35238133.7215202</v>
      </c>
      <c r="G109" s="81" t="n">
        <f aca="false">'High pensions'!K109</f>
        <v>6686320.32064777</v>
      </c>
      <c r="H109" s="81" t="n">
        <f aca="false">'High pensions'!V109</f>
        <v>36786161.6207719</v>
      </c>
      <c r="I109" s="81" t="n">
        <f aca="false">'High pensions'!M109</f>
        <v>206793.411978799</v>
      </c>
      <c r="J109" s="81" t="n">
        <f aca="false">'High pensions'!W109</f>
        <v>1137716.33878677</v>
      </c>
      <c r="K109" s="9"/>
      <c r="L109" s="81" t="n">
        <f aca="false">'High pensions'!N109</f>
        <v>4888271.74092115</v>
      </c>
      <c r="M109" s="67"/>
      <c r="N109" s="81" t="n">
        <f aca="false">'High pensions'!L109</f>
        <v>1589989.70915213</v>
      </c>
      <c r="O109" s="9"/>
      <c r="P109" s="81" t="n">
        <f aca="false">'High pensions'!X109</f>
        <v>34112919.5584543</v>
      </c>
      <c r="Q109" s="67"/>
      <c r="R109" s="81" t="n">
        <f aca="false">'High SIPA income'!G104</f>
        <v>45849049.4775965</v>
      </c>
      <c r="S109" s="67"/>
      <c r="T109" s="81" t="n">
        <f aca="false">'High SIPA income'!J104</f>
        <v>175307814.492652</v>
      </c>
      <c r="U109" s="9"/>
      <c r="V109" s="81" t="n">
        <f aca="false">'High SIPA income'!F104</f>
        <v>132693.15878237</v>
      </c>
      <c r="W109" s="67"/>
      <c r="X109" s="81" t="n">
        <f aca="false">'High SIPA income'!M104</f>
        <v>333286.95836209</v>
      </c>
      <c r="Y109" s="9"/>
      <c r="Z109" s="9" t="n">
        <f aca="false">R109+V109-N109-L109-F109</f>
        <v>4265347.46478538</v>
      </c>
      <c r="AA109" s="9"/>
      <c r="AB109" s="9" t="n">
        <f aca="false">T109-P109-D109</f>
        <v>-52674919.8712999</v>
      </c>
      <c r="AC109" s="50"/>
      <c r="AD109" s="9"/>
      <c r="AE109" s="9"/>
      <c r="AF109" s="9"/>
      <c r="AG109" s="9" t="n">
        <f aca="false">BF109/100*$AG$53</f>
        <v>8628351861.62708</v>
      </c>
      <c r="AH109" s="40" t="n">
        <f aca="false">(AG109-AG108)/AG108</f>
        <v>0.00345862030336619</v>
      </c>
      <c r="AI109" s="40" t="n">
        <f aca="false">(AG109-AG105)/AG105</f>
        <v>0.0277087800485365</v>
      </c>
      <c r="AJ109" s="40" t="n">
        <f aca="false">AB109/AG109</f>
        <v>-0.0061048646040458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14692949</v>
      </c>
      <c r="AX109" s="7"/>
      <c r="AY109" s="40" t="n">
        <f aca="false">(AW109-AW108)/AW108</f>
        <v>0.00376565430335703</v>
      </c>
      <c r="AZ109" s="12" t="n">
        <f aca="false">workers_and_wage_high!B97</f>
        <v>9154.69147131294</v>
      </c>
      <c r="BA109" s="40" t="n">
        <f aca="false">(AZ109-AZ108)/AZ108</f>
        <v>-0.000305882153542743</v>
      </c>
      <c r="BB109" s="39"/>
      <c r="BC109" s="39"/>
      <c r="BD109" s="39"/>
      <c r="BE109" s="39"/>
      <c r="BF109" s="7" t="n">
        <f aca="false">BF108*(1+AY109)*(1+BA109)*(1-BE109)</f>
        <v>155.312140853301</v>
      </c>
      <c r="BG109" s="7"/>
      <c r="BH109" s="7"/>
      <c r="BI109" s="40" t="n">
        <f aca="false">T116/AG116</f>
        <v>0.0177297281635428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193452999.599106</v>
      </c>
      <c r="E110" s="6"/>
      <c r="F110" s="80" t="n">
        <f aca="false">'High pensions'!I110</f>
        <v>35162372.6238233</v>
      </c>
      <c r="G110" s="80" t="n">
        <f aca="false">'High pensions'!K110</f>
        <v>6735338.86401787</v>
      </c>
      <c r="H110" s="80" t="n">
        <f aca="false">'High pensions'!V110</f>
        <v>37055847.1835858</v>
      </c>
      <c r="I110" s="80" t="n">
        <f aca="false">'High pensions'!M110</f>
        <v>208309.449402614</v>
      </c>
      <c r="J110" s="80" t="n">
        <f aca="false">'High pensions'!W110</f>
        <v>1146057.12938925</v>
      </c>
      <c r="K110" s="6"/>
      <c r="L110" s="80" t="n">
        <f aca="false">'High pensions'!N110</f>
        <v>5856805.20597389</v>
      </c>
      <c r="M110" s="8"/>
      <c r="N110" s="80" t="n">
        <f aca="false">'High pensions'!L110</f>
        <v>1587390.59561977</v>
      </c>
      <c r="O110" s="6"/>
      <c r="P110" s="80" t="n">
        <f aca="false">'High pensions'!X110</f>
        <v>39124344.7570348</v>
      </c>
      <c r="Q110" s="8"/>
      <c r="R110" s="80" t="n">
        <f aca="false">'High SIPA income'!G105</f>
        <v>40109506.4980987</v>
      </c>
      <c r="S110" s="8"/>
      <c r="T110" s="80" t="n">
        <f aca="false">'High SIPA income'!J105</f>
        <v>153362174.454595</v>
      </c>
      <c r="U110" s="6"/>
      <c r="V110" s="80" t="n">
        <f aca="false">'High SIPA income'!F105</f>
        <v>130055.471458111</v>
      </c>
      <c r="W110" s="8"/>
      <c r="X110" s="80" t="n">
        <f aca="false">'High SIPA income'!M105</f>
        <v>326661.848269909</v>
      </c>
      <c r="Y110" s="6"/>
      <c r="Z110" s="6" t="n">
        <f aca="false">R110+V110-N110-L110-F110</f>
        <v>-2367006.4558601</v>
      </c>
      <c r="AA110" s="6"/>
      <c r="AB110" s="6" t="n">
        <f aca="false">T110-P110-D110</f>
        <v>-79215169.9015465</v>
      </c>
      <c r="AC110" s="50"/>
      <c r="AD110" s="6"/>
      <c r="AE110" s="6"/>
      <c r="AF110" s="6"/>
      <c r="AG110" s="6" t="n">
        <f aca="false">BF110/100*$AG$53</f>
        <v>8663846121.88524</v>
      </c>
      <c r="AH110" s="61" t="n">
        <f aca="false">(AG110-AG109)/AG109</f>
        <v>0.00411367788743152</v>
      </c>
      <c r="AI110" s="61"/>
      <c r="AJ110" s="61" t="n">
        <f aca="false">AB110/AG110</f>
        <v>-0.00914318753901291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0.00669154603249472</v>
      </c>
      <c r="AV110" s="5"/>
      <c r="AW110" s="5" t="n">
        <f aca="false">workers_and_wage_high!C98</f>
        <v>14699685</v>
      </c>
      <c r="AX110" s="5"/>
      <c r="AY110" s="61" t="n">
        <f aca="false">(AW110-AW109)/AW109</f>
        <v>0.000458451193153941</v>
      </c>
      <c r="AZ110" s="11" t="n">
        <f aca="false">workers_and_wage_high!B98</f>
        <v>9188.13861007609</v>
      </c>
      <c r="BA110" s="61" t="n">
        <f aca="false">(AZ110-AZ109)/AZ109</f>
        <v>0.00365355171913258</v>
      </c>
      <c r="BB110" s="66"/>
      <c r="BC110" s="66"/>
      <c r="BD110" s="66"/>
      <c r="BE110" s="66"/>
      <c r="BF110" s="5" t="n">
        <f aca="false">BF109*(1+AY110)*(1+BA110)*(1-BE110)</f>
        <v>155.951044972778</v>
      </c>
      <c r="BG110" s="5"/>
      <c r="BH110" s="5"/>
      <c r="BI110" s="61" t="n">
        <f aca="false">T117/AG117</f>
        <v>0.0203862414139691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197597331.722693</v>
      </c>
      <c r="E111" s="9"/>
      <c r="F111" s="81" t="n">
        <f aca="false">'High pensions'!I111</f>
        <v>35915654.0446771</v>
      </c>
      <c r="G111" s="81" t="n">
        <f aca="false">'High pensions'!K111</f>
        <v>6953968.17426398</v>
      </c>
      <c r="H111" s="81" t="n">
        <f aca="false">'High pensions'!V111</f>
        <v>38258681.1424847</v>
      </c>
      <c r="I111" s="81" t="n">
        <f aca="false">'High pensions'!M111</f>
        <v>215071.18064734</v>
      </c>
      <c r="J111" s="81" t="n">
        <f aca="false">'High pensions'!W111</f>
        <v>1183258.17966448</v>
      </c>
      <c r="K111" s="9"/>
      <c r="L111" s="81" t="n">
        <f aca="false">'High pensions'!N111</f>
        <v>4924781.21079262</v>
      </c>
      <c r="M111" s="67"/>
      <c r="N111" s="81" t="n">
        <f aca="false">'High pensions'!L111</f>
        <v>1621279.91401651</v>
      </c>
      <c r="O111" s="9"/>
      <c r="P111" s="81" t="n">
        <f aca="false">'High pensions'!X111</f>
        <v>34474516.846237</v>
      </c>
      <c r="Q111" s="67"/>
      <c r="R111" s="81" t="n">
        <f aca="false">'High SIPA income'!G106</f>
        <v>46353068.0935749</v>
      </c>
      <c r="S111" s="67"/>
      <c r="T111" s="81" t="n">
        <f aca="false">'High SIPA income'!J106</f>
        <v>177234973.354995</v>
      </c>
      <c r="U111" s="9"/>
      <c r="V111" s="81" t="n">
        <f aca="false">'High SIPA income'!F106</f>
        <v>132451.154509195</v>
      </c>
      <c r="W111" s="67"/>
      <c r="X111" s="81" t="n">
        <f aca="false">'High SIPA income'!M106</f>
        <v>332679.113399643</v>
      </c>
      <c r="Y111" s="9"/>
      <c r="Z111" s="9" t="n">
        <f aca="false">R111+V111-N111-L111-F111</f>
        <v>4023804.07859785</v>
      </c>
      <c r="AA111" s="9"/>
      <c r="AB111" s="9" t="n">
        <f aca="false">T111-P111-D111</f>
        <v>-54836875.213935</v>
      </c>
      <c r="AC111" s="50"/>
      <c r="AD111" s="9"/>
      <c r="AE111" s="9"/>
      <c r="AF111" s="9"/>
      <c r="AG111" s="9" t="n">
        <f aca="false">BF111/100*$AG$53</f>
        <v>8716625055.18582</v>
      </c>
      <c r="AH111" s="40" t="n">
        <f aca="false">(AG111-AG110)/AG110</f>
        <v>0.00609185949958932</v>
      </c>
      <c r="AI111" s="40"/>
      <c r="AJ111" s="40" t="n">
        <f aca="false">AB111/AG111</f>
        <v>-0.00629106734163248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14771295</v>
      </c>
      <c r="AX111" s="7"/>
      <c r="AY111" s="40" t="n">
        <f aca="false">(AW111-AW110)/AW110</f>
        <v>0.0048715329614206</v>
      </c>
      <c r="AZ111" s="12" t="n">
        <f aca="false">workers_and_wage_high!B99</f>
        <v>9199.29678205575</v>
      </c>
      <c r="BA111" s="40" t="n">
        <f aca="false">(AZ111-AZ110)/AZ110</f>
        <v>0.00121441049740184</v>
      </c>
      <c r="BB111" s="39"/>
      <c r="BC111" s="39"/>
      <c r="BD111" s="39"/>
      <c r="BE111" s="39"/>
      <c r="BF111" s="7" t="n">
        <f aca="false">BF110*(1+AY111)*(1+BA111)*(1-BE111)</f>
        <v>156.901076827567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196575674.086312</v>
      </c>
      <c r="E112" s="9"/>
      <c r="F112" s="81" t="n">
        <f aca="false">'High pensions'!I112</f>
        <v>35729955.6756734</v>
      </c>
      <c r="G112" s="81" t="n">
        <f aca="false">'High pensions'!K112</f>
        <v>6991834.82329133</v>
      </c>
      <c r="H112" s="81" t="n">
        <f aca="false">'High pensions'!V112</f>
        <v>38467012.2729655</v>
      </c>
      <c r="I112" s="81" t="n">
        <f aca="false">'High pensions'!M112</f>
        <v>216242.314122413</v>
      </c>
      <c r="J112" s="81" t="n">
        <f aca="false">'High pensions'!W112</f>
        <v>1189701.41050409</v>
      </c>
      <c r="K112" s="9"/>
      <c r="L112" s="81" t="n">
        <f aca="false">'High pensions'!N112</f>
        <v>4901080.04285655</v>
      </c>
      <c r="M112" s="67"/>
      <c r="N112" s="81" t="n">
        <f aca="false">'High pensions'!L112</f>
        <v>1613303.65710035</v>
      </c>
      <c r="O112" s="9"/>
      <c r="P112" s="81" t="n">
        <f aca="false">'High pensions'!X112</f>
        <v>34307648.3609696</v>
      </c>
      <c r="Q112" s="67"/>
      <c r="R112" s="81" t="n">
        <f aca="false">'High SIPA income'!G107</f>
        <v>40742591.8974797</v>
      </c>
      <c r="S112" s="67"/>
      <c r="T112" s="81" t="n">
        <f aca="false">'High SIPA income'!J107</f>
        <v>155782831.349716</v>
      </c>
      <c r="U112" s="9"/>
      <c r="V112" s="81" t="n">
        <f aca="false">'High SIPA income'!F107</f>
        <v>136201.698587596</v>
      </c>
      <c r="W112" s="67"/>
      <c r="X112" s="81" t="n">
        <f aca="false">'High SIPA income'!M107</f>
        <v>342099.398812724</v>
      </c>
      <c r="Y112" s="9"/>
      <c r="Z112" s="9" t="n">
        <f aca="false">R112+V112-N112-L112-F112</f>
        <v>-1365545.779563</v>
      </c>
      <c r="AA112" s="9"/>
      <c r="AB112" s="9" t="n">
        <f aca="false">T112-P112-D112</f>
        <v>-75100491.0975656</v>
      </c>
      <c r="AC112" s="50"/>
      <c r="AD112" s="9"/>
      <c r="AE112" s="9"/>
      <c r="AF112" s="9"/>
      <c r="AG112" s="9" t="n">
        <f aca="false">BF112/100*$AG$53</f>
        <v>8793273161.95607</v>
      </c>
      <c r="AH112" s="40" t="n">
        <f aca="false">(AG112-AG111)/AG111</f>
        <v>0.00879332382487277</v>
      </c>
      <c r="AI112" s="40"/>
      <c r="AJ112" s="40" t="n">
        <f aca="false">AB112/AG112</f>
        <v>-0.00854067532241424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14819802</v>
      </c>
      <c r="AX112" s="7"/>
      <c r="AY112" s="40" t="n">
        <f aca="false">(AW112-AW111)/AW111</f>
        <v>0.00328386915297542</v>
      </c>
      <c r="AZ112" s="12" t="n">
        <f aca="false">workers_and_wage_high!B100</f>
        <v>9249.81399876018</v>
      </c>
      <c r="BA112" s="40" t="n">
        <f aca="false">(AZ112-AZ111)/AZ111</f>
        <v>0.00549142156202335</v>
      </c>
      <c r="BB112" s="39"/>
      <c r="BC112" s="39"/>
      <c r="BD112" s="39"/>
      <c r="BE112" s="39"/>
      <c r="BF112" s="7" t="n">
        <f aca="false">BF111*(1+AY112)*(1+BA112)*(1-BE112)</f>
        <v>158.280758804583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199153605.879824</v>
      </c>
      <c r="E113" s="9"/>
      <c r="F113" s="81" t="n">
        <f aca="false">'High pensions'!I113</f>
        <v>36198525.294703</v>
      </c>
      <c r="G113" s="81" t="n">
        <f aca="false">'High pensions'!K113</f>
        <v>7175585.63915234</v>
      </c>
      <c r="H113" s="81" t="n">
        <f aca="false">'High pensions'!V113</f>
        <v>39477955.0465772</v>
      </c>
      <c r="I113" s="81" t="n">
        <f aca="false">'High pensions'!M113</f>
        <v>221925.329045949</v>
      </c>
      <c r="J113" s="81" t="n">
        <f aca="false">'High pensions'!W113</f>
        <v>1220967.68185291</v>
      </c>
      <c r="K113" s="9"/>
      <c r="L113" s="81" t="n">
        <f aca="false">'High pensions'!N113</f>
        <v>4900438.73479157</v>
      </c>
      <c r="M113" s="67"/>
      <c r="N113" s="81" t="n">
        <f aca="false">'High pensions'!L113</f>
        <v>1634453.31655273</v>
      </c>
      <c r="O113" s="9"/>
      <c r="P113" s="81" t="n">
        <f aca="false">'High pensions'!X113</f>
        <v>34420679.7965204</v>
      </c>
      <c r="Q113" s="67"/>
      <c r="R113" s="81" t="n">
        <f aca="false">'High SIPA income'!G108</f>
        <v>47042135.9875827</v>
      </c>
      <c r="S113" s="67"/>
      <c r="T113" s="81" t="n">
        <f aca="false">'High SIPA income'!J108</f>
        <v>179869684.17042</v>
      </c>
      <c r="U113" s="9"/>
      <c r="V113" s="81" t="n">
        <f aca="false">'High SIPA income'!F108</f>
        <v>138915.352868349</v>
      </c>
      <c r="W113" s="67"/>
      <c r="X113" s="81" t="n">
        <f aca="false">'High SIPA income'!M108</f>
        <v>348915.315997737</v>
      </c>
      <c r="Y113" s="9"/>
      <c r="Z113" s="9" t="n">
        <f aca="false">R113+V113-N113-L113-F113</f>
        <v>4447633.99440371</v>
      </c>
      <c r="AA113" s="9"/>
      <c r="AB113" s="9" t="n">
        <f aca="false">T113-P113-D113</f>
        <v>-53704601.5059248</v>
      </c>
      <c r="AC113" s="50"/>
      <c r="AD113" s="9"/>
      <c r="AE113" s="9"/>
      <c r="AF113" s="9"/>
      <c r="AG113" s="9" t="n">
        <f aca="false">BF113/100*$AG$53</f>
        <v>8861573354.11192</v>
      </c>
      <c r="AH113" s="40" t="n">
        <f aca="false">(AG113-AG112)/AG112</f>
        <v>0.00776732291808528</v>
      </c>
      <c r="AI113" s="40" t="n">
        <f aca="false">(AG113-AG109)/AG109</f>
        <v>0.0270296687275865</v>
      </c>
      <c r="AJ113" s="40" t="n">
        <f aca="false">AB113/AG113</f>
        <v>-0.00606039123752273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14890901</v>
      </c>
      <c r="AX113" s="7"/>
      <c r="AY113" s="40" t="n">
        <f aca="false">(AW113-AW112)/AW112</f>
        <v>0.00479756747087444</v>
      </c>
      <c r="AZ113" s="12" t="n">
        <f aca="false">workers_and_wage_high!B101</f>
        <v>9277.15252584046</v>
      </c>
      <c r="BA113" s="40" t="n">
        <f aca="false">(AZ113-AZ112)/AZ112</f>
        <v>0.00295557587254697</v>
      </c>
      <c r="BB113" s="39"/>
      <c r="BC113" s="39"/>
      <c r="BD113" s="39"/>
      <c r="BE113" s="39"/>
      <c r="BF113" s="7" t="n">
        <f aca="false">BF112*(1+AY113)*(1+BA113)*(1-BE113)</f>
        <v>159.510176569937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198419682.254426</v>
      </c>
      <c r="E114" s="6"/>
      <c r="F114" s="80" t="n">
        <f aca="false">'High pensions'!I114</f>
        <v>36065125.9881677</v>
      </c>
      <c r="G114" s="80" t="n">
        <f aca="false">'High pensions'!K114</f>
        <v>7276931.64388937</v>
      </c>
      <c r="H114" s="80" t="n">
        <f aca="false">'High pensions'!V114</f>
        <v>40035530.8627347</v>
      </c>
      <c r="I114" s="80" t="n">
        <f aca="false">'High pensions'!M114</f>
        <v>225059.74156359</v>
      </c>
      <c r="J114" s="80" t="n">
        <f aca="false">'High pensions'!W114</f>
        <v>1238212.29472376</v>
      </c>
      <c r="K114" s="6"/>
      <c r="L114" s="80" t="n">
        <f aca="false">'High pensions'!N114</f>
        <v>5836779.86648342</v>
      </c>
      <c r="M114" s="8"/>
      <c r="N114" s="80" t="n">
        <f aca="false">'High pensions'!L114</f>
        <v>1630284.41597811</v>
      </c>
      <c r="O114" s="6"/>
      <c r="P114" s="80" t="n">
        <f aca="false">'High pensions'!X114</f>
        <v>39256422.3191109</v>
      </c>
      <c r="Q114" s="8"/>
      <c r="R114" s="80" t="n">
        <f aca="false">'High SIPA income'!G109</f>
        <v>41196894.4667405</v>
      </c>
      <c r="S114" s="8"/>
      <c r="T114" s="80" t="n">
        <f aca="false">'High SIPA income'!J109</f>
        <v>157519896.598461</v>
      </c>
      <c r="U114" s="6"/>
      <c r="V114" s="80" t="n">
        <f aca="false">'High SIPA income'!F109</f>
        <v>139775.623930934</v>
      </c>
      <c r="W114" s="8"/>
      <c r="X114" s="80" t="n">
        <f aca="false">'High SIPA income'!M109</f>
        <v>351076.068883923</v>
      </c>
      <c r="Y114" s="6"/>
      <c r="Z114" s="6" t="n">
        <f aca="false">R114+V114-N114-L114-F114</f>
        <v>-2195520.17995775</v>
      </c>
      <c r="AA114" s="6"/>
      <c r="AB114" s="6" t="n">
        <f aca="false">T114-P114-D114</f>
        <v>-80156207.9750759</v>
      </c>
      <c r="AC114" s="50"/>
      <c r="AD114" s="6"/>
      <c r="AE114" s="6"/>
      <c r="AF114" s="6"/>
      <c r="AG114" s="6" t="n">
        <f aca="false">BF114/100*$AG$53</f>
        <v>8912081222.6377</v>
      </c>
      <c r="AH114" s="61" t="n">
        <f aca="false">(AG114-AG113)/AG113</f>
        <v>0.00569965022095663</v>
      </c>
      <c r="AI114" s="61"/>
      <c r="AJ114" s="61" t="n">
        <f aca="false">AB114/AG114</f>
        <v>-0.00899410653613322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0.00548577787058768</v>
      </c>
      <c r="AV114" s="5"/>
      <c r="AW114" s="5" t="n">
        <f aca="false">workers_and_wage_high!C102</f>
        <v>14894591</v>
      </c>
      <c r="AX114" s="5"/>
      <c r="AY114" s="61" t="n">
        <f aca="false">(AW114-AW113)/AW113</f>
        <v>0.000247802332444491</v>
      </c>
      <c r="AZ114" s="11" t="n">
        <f aca="false">workers_and_wage_high!B102</f>
        <v>9327.71762010157</v>
      </c>
      <c r="BA114" s="61" t="n">
        <f aca="false">(AZ114-AZ113)/AZ113</f>
        <v>0.00545049724258243</v>
      </c>
      <c r="BB114" s="66"/>
      <c r="BC114" s="66"/>
      <c r="BD114" s="66"/>
      <c r="BE114" s="66"/>
      <c r="BF114" s="5" t="n">
        <f aca="false">BF113*(1+AY114)*(1+BA114)*(1-BE114)</f>
        <v>160.419328783069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201732681.260973</v>
      </c>
      <c r="E115" s="9"/>
      <c r="F115" s="81" t="n">
        <f aca="false">'High pensions'!I115</f>
        <v>36667302.7743224</v>
      </c>
      <c r="G115" s="81" t="n">
        <f aca="false">'High pensions'!K115</f>
        <v>7428910.5391798</v>
      </c>
      <c r="H115" s="81" t="n">
        <f aca="false">'High pensions'!V115</f>
        <v>40871673.9035992</v>
      </c>
      <c r="I115" s="81" t="n">
        <f aca="false">'High pensions'!M115</f>
        <v>229760.119768447</v>
      </c>
      <c r="J115" s="81" t="n">
        <f aca="false">'High pensions'!W115</f>
        <v>1264072.38877111</v>
      </c>
      <c r="K115" s="9"/>
      <c r="L115" s="81" t="n">
        <f aca="false">'High pensions'!N115</f>
        <v>4907174.61961748</v>
      </c>
      <c r="M115" s="67"/>
      <c r="N115" s="81" t="n">
        <f aca="false">'High pensions'!L115</f>
        <v>1658149.26322486</v>
      </c>
      <c r="O115" s="9"/>
      <c r="P115" s="81" t="n">
        <f aca="false">'High pensions'!X115</f>
        <v>34586000.4420586</v>
      </c>
      <c r="Q115" s="67"/>
      <c r="R115" s="81" t="n">
        <f aca="false">'High SIPA income'!G110</f>
        <v>47499541.8641771</v>
      </c>
      <c r="S115" s="67"/>
      <c r="T115" s="81" t="n">
        <f aca="false">'High SIPA income'!J110</f>
        <v>181618615.183724</v>
      </c>
      <c r="U115" s="9"/>
      <c r="V115" s="81" t="n">
        <f aca="false">'High SIPA income'!F110</f>
        <v>136470.269530055</v>
      </c>
      <c r="W115" s="67"/>
      <c r="X115" s="81" t="n">
        <f aca="false">'High SIPA income'!M110</f>
        <v>342773.97158903</v>
      </c>
      <c r="Y115" s="9"/>
      <c r="Z115" s="9" t="n">
        <f aca="false">R115+V115-N115-L115-F115</f>
        <v>4403385.47654241</v>
      </c>
      <c r="AA115" s="9"/>
      <c r="AB115" s="9" t="n">
        <f aca="false">T115-P115-D115</f>
        <v>-54700066.519308</v>
      </c>
      <c r="AC115" s="50"/>
      <c r="AD115" s="9"/>
      <c r="AE115" s="9"/>
      <c r="AF115" s="9"/>
      <c r="AG115" s="9" t="n">
        <f aca="false">BF115/100*$AG$53</f>
        <v>8924064192.45131</v>
      </c>
      <c r="AH115" s="40" t="n">
        <f aca="false">(AG115-AG114)/AG114</f>
        <v>0.00134457592051227</v>
      </c>
      <c r="AI115" s="40"/>
      <c r="AJ115" s="40" t="n">
        <f aca="false">AB115/AG115</f>
        <v>-0.00612950168663933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14913505</v>
      </c>
      <c r="AX115" s="7"/>
      <c r="AY115" s="40" t="n">
        <f aca="false">(AW115-AW114)/AW114</f>
        <v>0.00126985695679727</v>
      </c>
      <c r="AZ115" s="12" t="n">
        <f aca="false">workers_and_wage_high!B103</f>
        <v>9328.41369358222</v>
      </c>
      <c r="BA115" s="40" t="n">
        <f aca="false">(AZ115-AZ114)/AZ114</f>
        <v>7.46242016534523E-005</v>
      </c>
      <c r="BB115" s="39"/>
      <c r="BC115" s="39"/>
      <c r="BD115" s="39"/>
      <c r="BE115" s="39"/>
      <c r="BF115" s="7" t="n">
        <f aca="false">BF114*(1+AY115)*(1+BA115)*(1-BE115)</f>
        <v>160.635024749736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200472516.232531</v>
      </c>
      <c r="E116" s="9"/>
      <c r="F116" s="81" t="n">
        <f aca="false">'High pensions'!I116</f>
        <v>36438252.863546</v>
      </c>
      <c r="G116" s="81" t="n">
        <f aca="false">'High pensions'!K116</f>
        <v>7471539.02901134</v>
      </c>
      <c r="H116" s="81" t="n">
        <f aca="false">'High pensions'!V116</f>
        <v>41106203.2772144</v>
      </c>
      <c r="I116" s="81" t="n">
        <f aca="false">'High pensions'!M116</f>
        <v>231078.526670453</v>
      </c>
      <c r="J116" s="81" t="n">
        <f aca="false">'High pensions'!W116</f>
        <v>1271325.87455302</v>
      </c>
      <c r="K116" s="9"/>
      <c r="L116" s="81" t="n">
        <f aca="false">'High pensions'!N116</f>
        <v>4806915.4627194</v>
      </c>
      <c r="M116" s="67"/>
      <c r="N116" s="81" t="n">
        <f aca="false">'High pensions'!L116</f>
        <v>1647205.96739448</v>
      </c>
      <c r="O116" s="9"/>
      <c r="P116" s="81" t="n">
        <f aca="false">'High pensions'!X116</f>
        <v>34005548.415438</v>
      </c>
      <c r="Q116" s="67"/>
      <c r="R116" s="81" t="n">
        <f aca="false">'High SIPA income'!G111</f>
        <v>41579393.4361533</v>
      </c>
      <c r="S116" s="67"/>
      <c r="T116" s="81" t="n">
        <f aca="false">'High SIPA income'!J111</f>
        <v>158982414.559846</v>
      </c>
      <c r="U116" s="9"/>
      <c r="V116" s="81" t="n">
        <f aca="false">'High SIPA income'!F111</f>
        <v>136420.608474511</v>
      </c>
      <c r="W116" s="67"/>
      <c r="X116" s="81" t="n">
        <f aca="false">'High SIPA income'!M111</f>
        <v>342649.237335185</v>
      </c>
      <c r="Y116" s="9"/>
      <c r="Z116" s="9" t="n">
        <f aca="false">R116+V116-N116-L116-F116</f>
        <v>-1176560.2490321</v>
      </c>
      <c r="AA116" s="9"/>
      <c r="AB116" s="9" t="n">
        <f aca="false">T116-P116-D116</f>
        <v>-75495650.0881227</v>
      </c>
      <c r="AC116" s="50"/>
      <c r="AD116" s="9"/>
      <c r="AE116" s="9"/>
      <c r="AF116" s="9"/>
      <c r="AG116" s="9" t="n">
        <f aca="false">BF116/100*$AG$53</f>
        <v>8966996735.2775</v>
      </c>
      <c r="AH116" s="40" t="n">
        <f aca="false">(AG116-AG115)/AG115</f>
        <v>0.00481087337566432</v>
      </c>
      <c r="AI116" s="40"/>
      <c r="AJ116" s="40" t="n">
        <f aca="false">AB116/AG116</f>
        <v>-0.00841927931021895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14938661</v>
      </c>
      <c r="AX116" s="7"/>
      <c r="AY116" s="40" t="n">
        <f aca="false">(AW116-AW115)/AW115</f>
        <v>0.00168679327897768</v>
      </c>
      <c r="AZ116" s="12" t="n">
        <f aca="false">workers_and_wage_high!B104</f>
        <v>9357.50733018532</v>
      </c>
      <c r="BA116" s="40" t="n">
        <f aca="false">(AZ116-AZ115)/AZ115</f>
        <v>0.00311881929326444</v>
      </c>
      <c r="BB116" s="39"/>
      <c r="BC116" s="39"/>
      <c r="BD116" s="39"/>
      <c r="BE116" s="39"/>
      <c r="BF116" s="7" t="n">
        <f aca="false">BF115*(1+AY116)*(1+BA116)*(1-BE116)</f>
        <v>161.407819513503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204038734.679234</v>
      </c>
      <c r="E117" s="9"/>
      <c r="F117" s="81" t="n">
        <f aca="false">'High pensions'!I117</f>
        <v>37086455.2803645</v>
      </c>
      <c r="G117" s="81" t="n">
        <f aca="false">'High pensions'!K117</f>
        <v>7699836.67683636</v>
      </c>
      <c r="H117" s="81" t="n">
        <f aca="false">'High pensions'!V117</f>
        <v>42362229.5768518</v>
      </c>
      <c r="I117" s="81" t="n">
        <f aca="false">'High pensions'!M117</f>
        <v>238139.27866504</v>
      </c>
      <c r="J117" s="81" t="n">
        <f aca="false">'High pensions'!W117</f>
        <v>1310172.0487686</v>
      </c>
      <c r="K117" s="9"/>
      <c r="L117" s="81" t="n">
        <f aca="false">'High pensions'!N117</f>
        <v>4941299.39085564</v>
      </c>
      <c r="M117" s="67"/>
      <c r="N117" s="81" t="n">
        <f aca="false">'High pensions'!L117</f>
        <v>1676826.64113632</v>
      </c>
      <c r="O117" s="9"/>
      <c r="P117" s="81" t="n">
        <f aca="false">'High pensions'!X117</f>
        <v>34865831.4647872</v>
      </c>
      <c r="Q117" s="67"/>
      <c r="R117" s="81" t="n">
        <f aca="false">'High SIPA income'!G112</f>
        <v>48291695.3485875</v>
      </c>
      <c r="S117" s="67"/>
      <c r="T117" s="81" t="n">
        <f aca="false">'High SIPA income'!J112</f>
        <v>184647482.688656</v>
      </c>
      <c r="U117" s="9"/>
      <c r="V117" s="81" t="n">
        <f aca="false">'High SIPA income'!F112</f>
        <v>134785.260322992</v>
      </c>
      <c r="W117" s="67"/>
      <c r="X117" s="81" t="n">
        <f aca="false">'High SIPA income'!M112</f>
        <v>338541.714262522</v>
      </c>
      <c r="Y117" s="9"/>
      <c r="Z117" s="9" t="n">
        <f aca="false">R117+V117-N117-L117-F117</f>
        <v>4721899.29655396</v>
      </c>
      <c r="AA117" s="9"/>
      <c r="AB117" s="9" t="n">
        <f aca="false">T117-P117-D117</f>
        <v>-54257083.4553653</v>
      </c>
      <c r="AC117" s="50"/>
      <c r="AD117" s="9"/>
      <c r="AE117" s="9"/>
      <c r="AF117" s="9"/>
      <c r="AG117" s="9" t="n">
        <f aca="false">BF117/100*$AG$53</f>
        <v>9057455905.63504</v>
      </c>
      <c r="AH117" s="40" t="n">
        <f aca="false">(AG117-AG116)/AG116</f>
        <v>0.0100880119652175</v>
      </c>
      <c r="AI117" s="40" t="n">
        <f aca="false">(AG117-AG113)/AG113</f>
        <v>0.0221047147832085</v>
      </c>
      <c r="AJ117" s="40" t="n">
        <f aca="false">AB117/AG117</f>
        <v>-0.00599032267124918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15012284</v>
      </c>
      <c r="AX117" s="7"/>
      <c r="AY117" s="40" t="n">
        <f aca="false">(AW117-AW116)/AW116</f>
        <v>0.00492835335108013</v>
      </c>
      <c r="AZ117" s="12" t="n">
        <f aca="false">workers_and_wage_high!B105</f>
        <v>9405.55209192584</v>
      </c>
      <c r="BA117" s="40" t="n">
        <f aca="false">(AZ117-AZ116)/AZ116</f>
        <v>0.00513435469994629</v>
      </c>
      <c r="BB117" s="39"/>
      <c r="BC117" s="39"/>
      <c r="BD117" s="39"/>
      <c r="BE117" s="39"/>
      <c r="BF117" s="7" t="n">
        <f aca="false">BF116*(1+AY117)*(1+BA117)*(1-BE117)</f>
        <v>163.036103528035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146.622936826448</v>
      </c>
    </row>
    <row r="119" customFormat="false" ht="12.8" hidden="false" customHeight="false" outlineLevel="0" collapsed="false">
      <c r="AI119" s="32" t="n">
        <f aca="false">AVERAGE(AI29:AI117)</f>
        <v>0.0273870811079777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0.0264294031718874</v>
      </c>
      <c r="AJ120" s="32" t="n">
        <f aca="false">AI119-AI120</f>
        <v>0.000957677936090275</v>
      </c>
    </row>
    <row r="121" customFormat="false" ht="12.8" hidden="false" customHeight="false" outlineLevel="0" collapsed="false">
      <c r="AI121" s="32" t="n">
        <f aca="false">'Low scenario'!AI119</f>
        <v>0.0136379306684432</v>
      </c>
      <c r="AJ121" s="32" t="n">
        <f aca="false">AI120-AI121</f>
        <v>0.0127914725034442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50" zoomScaleNormal="50" zoomScalePageLayoutView="100" workbookViewId="0">
      <selection pane="topLeft" activeCell="H25" activeCellId="0" sqref="H25"/>
    </sheetView>
  </sheetViews>
  <sheetFormatPr defaultColWidth="9.183593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-0.0377885224575695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-0.0379046896237167</v>
      </c>
      <c r="C10" s="52" t="n">
        <f aca="false">'Central scenario'!BO8</f>
        <v>-0.0387698546571102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-0.0476510203923441</v>
      </c>
      <c r="C11" s="52" t="n">
        <f aca="false">'Central scenario'!BO9</f>
        <v>-0.0490187319455544</v>
      </c>
      <c r="D11" s="32" t="n">
        <f aca="false">'Low scenario'!AL9</f>
        <v>-0.0466026987213428</v>
      </c>
      <c r="E11" s="32" t="n">
        <f aca="false">'Low scenario'!BO9</f>
        <v>-0.0479727542943235</v>
      </c>
      <c r="F11" s="32" t="n">
        <f aca="false">'High scenario'!AL9</f>
        <v>-0.0472709302147546</v>
      </c>
      <c r="G11" s="32" t="n">
        <f aca="false">'High scenario'!BO9</f>
        <v>-0.048652765156163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-0.0388111154447184</v>
      </c>
      <c r="C12" s="52" t="n">
        <f aca="false">'Central scenario'!BO10</f>
        <v>-0.0404828088374346</v>
      </c>
      <c r="D12" s="32" t="n">
        <f aca="false">'Low scenario'!AL10</f>
        <v>-0.0387349343367938</v>
      </c>
      <c r="E12" s="32" t="n">
        <f aca="false">'Low scenario'!BO10</f>
        <v>-0.0404516659945296</v>
      </c>
      <c r="F12" s="32" t="n">
        <f aca="false">'High scenario'!AL10</f>
        <v>-0.041158749250122</v>
      </c>
      <c r="G12" s="32" t="n">
        <f aca="false">'High scenario'!BO10</f>
        <v>-0.0429686183523768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-0.0420932944348418</v>
      </c>
      <c r="C13" s="52" t="n">
        <f aca="false">'Central scenario'!BO11</f>
        <v>-0.0441847068687688</v>
      </c>
      <c r="D13" s="32" t="n">
        <f aca="false">'Low scenario'!AL11</f>
        <v>-0.0404848002224667</v>
      </c>
      <c r="E13" s="32" t="n">
        <f aca="false">'Low scenario'!BO11</f>
        <v>-0.0425841092450243</v>
      </c>
      <c r="F13" s="32" t="n">
        <f aca="false">'High scenario'!AL11</f>
        <v>-0.0435837879042868</v>
      </c>
      <c r="G13" s="32" t="n">
        <f aca="false">'High scenario'!BO11</f>
        <v>-0.0458644698875308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-0.043173590062452</v>
      </c>
      <c r="C14" s="52" t="n">
        <f aca="false">'Central scenario'!BO12</f>
        <v>-0.0455989345429814</v>
      </c>
      <c r="D14" s="32" t="n">
        <f aca="false">'Low scenario'!AL12</f>
        <v>-0.0431069217090009</v>
      </c>
      <c r="E14" s="32" t="n">
        <f aca="false">'Low scenario'!BO12</f>
        <v>-0.0455902908684637</v>
      </c>
      <c r="F14" s="32" t="n">
        <f aca="false">'High scenario'!AL12</f>
        <v>-0.0441188746872703</v>
      </c>
      <c r="G14" s="32" t="n">
        <f aca="false">'High scenario'!BO12</f>
        <v>-0.0468049526801905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-0.0440962076521535</v>
      </c>
      <c r="C15" s="59" t="n">
        <f aca="false">'Central scenario'!BO13</f>
        <v>-0.0469183270130511</v>
      </c>
      <c r="D15" s="32" t="n">
        <f aca="false">'Low scenario'!AL13</f>
        <v>-0.047842862752998</v>
      </c>
      <c r="E15" s="32" t="n">
        <f aca="false">'Low scenario'!BO13</f>
        <v>-0.050811575316276</v>
      </c>
      <c r="F15" s="32" t="n">
        <f aca="false">'High scenario'!AL13</f>
        <v>-0.0474154867115287</v>
      </c>
      <c r="G15" s="32" t="n">
        <f aca="false">'High scenario'!BO13</f>
        <v>-0.0506137199792847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-0.0441882211493259</v>
      </c>
      <c r="C16" s="63" t="n">
        <f aca="false">'Central scenario'!BO14</f>
        <v>-0.0480866179370237</v>
      </c>
      <c r="D16" s="32" t="n">
        <f aca="false">'Low scenario'!AL14</f>
        <v>-0.0523705394676988</v>
      </c>
      <c r="E16" s="32" t="n">
        <f aca="false">'Low scenario'!BO14</f>
        <v>-0.0566366077005228</v>
      </c>
      <c r="F16" s="32" t="n">
        <f aca="false">'High scenario'!AL14</f>
        <v>-0.0502980418309142</v>
      </c>
      <c r="G16" s="32" t="n">
        <f aca="false">'High scenario'!BO14</f>
        <v>-0.0546284452484344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-0.0478094725012404</v>
      </c>
      <c r="C17" s="69" t="n">
        <f aca="false">'Central scenario'!BO15</f>
        <v>-0.0532809652770659</v>
      </c>
      <c r="D17" s="32" t="n">
        <f aca="false">'Low scenario'!AL15</f>
        <v>-0.0558875822372091</v>
      </c>
      <c r="E17" s="32" t="n">
        <f aca="false">'Low scenario'!BO15</f>
        <v>-0.0617724411342724</v>
      </c>
      <c r="F17" s="32" t="n">
        <f aca="false">'High scenario'!AL15</f>
        <v>-0.0537643994333488</v>
      </c>
      <c r="G17" s="32" t="n">
        <f aca="false">'High scenario'!BO15</f>
        <v>-0.0596274198357355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-0.0482673178321143</v>
      </c>
      <c r="C18" s="69" t="n">
        <f aca="false">'Central scenario'!BO16</f>
        <v>-0.0548113557778211</v>
      </c>
      <c r="D18" s="32" t="n">
        <f aca="false">'Low scenario'!AL16</f>
        <v>-0.0564174706912356</v>
      </c>
      <c r="E18" s="32" t="n">
        <f aca="false">'Low scenario'!BO16</f>
        <v>-0.0634303715300083</v>
      </c>
      <c r="F18" s="32" t="n">
        <f aca="false">'High scenario'!AL16</f>
        <v>-0.0526668864313965</v>
      </c>
      <c r="G18" s="32" t="n">
        <f aca="false">'High scenario'!BO16</f>
        <v>-0.0596960393989415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-0.0458180635139436</v>
      </c>
      <c r="C19" s="69" t="n">
        <f aca="false">'Central scenario'!BO17</f>
        <v>-0.0534736480252943</v>
      </c>
      <c r="D19" s="32" t="n">
        <f aca="false">'Low scenario'!AL17</f>
        <v>-0.0559456492451788</v>
      </c>
      <c r="E19" s="32" t="n">
        <f aca="false">'Low scenario'!BO17</f>
        <v>-0.0642053276019761</v>
      </c>
      <c r="F19" s="32" t="n">
        <f aca="false">'High scenario'!AL17</f>
        <v>-0.0508445876185172</v>
      </c>
      <c r="G19" s="32" t="n">
        <f aca="false">'High scenario'!BO17</f>
        <v>-0.0590994403796736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-0.0437536865120895</v>
      </c>
      <c r="C20" s="63" t="n">
        <f aca="false">'Central scenario'!BO18</f>
        <v>-0.0523736166200295</v>
      </c>
      <c r="D20" s="32" t="n">
        <f aca="false">'Low scenario'!AL18</f>
        <v>-0.0551533324078059</v>
      </c>
      <c r="E20" s="32" t="n">
        <f aca="false">'Low scenario'!BO18</f>
        <v>-0.0644949701322272</v>
      </c>
      <c r="F20" s="32" t="n">
        <f aca="false">'High scenario'!AL18</f>
        <v>-0.0487431684536897</v>
      </c>
      <c r="G20" s="32" t="n">
        <f aca="false">'High scenario'!BO18</f>
        <v>-0.058071723967982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-0.0430520872864722</v>
      </c>
      <c r="C21" s="69" t="n">
        <f aca="false">'Central scenario'!BO19</f>
        <v>-0.0526657102798137</v>
      </c>
      <c r="D21" s="32" t="n">
        <f aca="false">'Low scenario'!AL19</f>
        <v>-0.0543770207525127</v>
      </c>
      <c r="E21" s="32" t="n">
        <f aca="false">'Low scenario'!BO19</f>
        <v>-0.064532350795657</v>
      </c>
      <c r="F21" s="32" t="n">
        <f aca="false">'High scenario'!AL19</f>
        <v>-0.0465084762593434</v>
      </c>
      <c r="G21" s="32" t="n">
        <f aca="false">'High scenario'!BO19</f>
        <v>-0.0566283419915528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-0.0420361416440028</v>
      </c>
      <c r="C22" s="69" t="n">
        <f aca="false">'Central scenario'!BO20</f>
        <v>-0.0525569568801999</v>
      </c>
      <c r="D22" s="32" t="n">
        <f aca="false">'Low scenario'!AL20</f>
        <v>-0.0538173949292461</v>
      </c>
      <c r="E22" s="32" t="n">
        <f aca="false">'Low scenario'!BO20</f>
        <v>-0.0649792018413913</v>
      </c>
      <c r="F22" s="32" t="n">
        <f aca="false">'High scenario'!AL20</f>
        <v>-0.0441314323226892</v>
      </c>
      <c r="G22" s="32" t="n">
        <f aca="false">'High scenario'!BO20</f>
        <v>-0.0550686011625623</v>
      </c>
      <c r="H22" s="32" t="n">
        <f aca="false">B31-D31</f>
        <v>0.00980485403578363</v>
      </c>
      <c r="I22" s="32" t="n">
        <f aca="false">C31-E31</f>
        <v>0.0127132289036138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-0.040926772339054</v>
      </c>
      <c r="C23" s="69" t="n">
        <f aca="false">'Central scenario'!BO21</f>
        <v>-0.0524513522862475</v>
      </c>
      <c r="D23" s="32" t="n">
        <f aca="false">'Low scenario'!AL21</f>
        <v>-0.0520173137213144</v>
      </c>
      <c r="E23" s="32" t="n">
        <f aca="false">'Low scenario'!BO21</f>
        <v>-0.0643307422258669</v>
      </c>
      <c r="F23" s="32" t="n">
        <f aca="false">'High scenario'!AL21</f>
        <v>-0.0424736821809915</v>
      </c>
      <c r="G23" s="32" t="n">
        <f aca="false">'High scenario'!BO21</f>
        <v>-0.0547228599110078</v>
      </c>
      <c r="H23" s="32" t="n">
        <f aca="false">B31-F31</f>
        <v>-0.00114358024048007</v>
      </c>
      <c r="I23" s="32" t="n">
        <f aca="false">C31-G31</f>
        <v>6.10919478096217E-005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-0.038989018406873</v>
      </c>
      <c r="C24" s="63" t="n">
        <f aca="false">'Central scenario'!BO22</f>
        <v>-0.0513203445744504</v>
      </c>
      <c r="D24" s="32" t="n">
        <f aca="false">'Low scenario'!AL22</f>
        <v>-0.0505394171616556</v>
      </c>
      <c r="E24" s="32" t="n">
        <f aca="false">'Low scenario'!BO22</f>
        <v>-0.0642024715190877</v>
      </c>
      <c r="F24" s="32" t="n">
        <f aca="false">'High scenario'!AL22</f>
        <v>-0.0406899159879417</v>
      </c>
      <c r="G24" s="32" t="n">
        <f aca="false">'High scenario'!BO22</f>
        <v>-0.0539335606226588</v>
      </c>
      <c r="H24" s="32" t="n">
        <f aca="false">H22-I22</f>
        <v>-0.00290837486783019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-0.038114726959576</v>
      </c>
      <c r="C25" s="69" t="n">
        <f aca="false">'Central scenario'!BO23</f>
        <v>-0.051155255186211</v>
      </c>
      <c r="D25" s="32" t="n">
        <f aca="false">'Low scenario'!AL23</f>
        <v>-0.0486131627567446</v>
      </c>
      <c r="E25" s="32" t="n">
        <f aca="false">'Low scenario'!BO23</f>
        <v>-0.0630225726619548</v>
      </c>
      <c r="F25" s="32" t="n">
        <f aca="false">'High scenario'!AL23</f>
        <v>-0.0382334678999651</v>
      </c>
      <c r="G25" s="32" t="n">
        <f aca="false">'High scenario'!BO23</f>
        <v>-0.051999730598216</v>
      </c>
      <c r="H25" s="32" t="n">
        <f aca="false">H23-I23</f>
        <v>-0.00120467218828969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-0.0365236277538689</v>
      </c>
      <c r="C26" s="69" t="n">
        <f aca="false">'Central scenario'!BO24</f>
        <v>-0.0503145045663168</v>
      </c>
      <c r="D26" s="32" t="n">
        <f aca="false">'Low scenario'!AL24</f>
        <v>-0.0473527401149432</v>
      </c>
      <c r="E26" s="32" t="n">
        <f aca="false">'Low scenario'!BO24</f>
        <v>-0.0626904545429776</v>
      </c>
      <c r="F26" s="32" t="n">
        <f aca="false">'High scenario'!AL24</f>
        <v>-0.0363905068027143</v>
      </c>
      <c r="G26" s="32" t="n">
        <f aca="false">'High scenario'!BO24</f>
        <v>-0.0510704076085465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-0.0345160383131837</v>
      </c>
      <c r="C27" s="69" t="n">
        <f aca="false">'Central scenario'!BO25</f>
        <v>-0.0488513479468895</v>
      </c>
      <c r="D27" s="32" t="n">
        <f aca="false">'Low scenario'!AL25</f>
        <v>-0.0469864692850644</v>
      </c>
      <c r="E27" s="32" t="n">
        <f aca="false">'Low scenario'!BO25</f>
        <v>-0.0633596090936978</v>
      </c>
      <c r="F27" s="32" t="n">
        <f aca="false">'High scenario'!AL25</f>
        <v>-0.0338486253895352</v>
      </c>
      <c r="G27" s="32" t="n">
        <f aca="false">'High scenario'!BO25</f>
        <v>-0.0493837847885355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-0.0332393470117973</v>
      </c>
      <c r="C28" s="63" t="n">
        <f aca="false">'Central scenario'!BO26</f>
        <v>-0.0485153252294163</v>
      </c>
      <c r="D28" s="32" t="n">
        <f aca="false">'Low scenario'!AL26</f>
        <v>-0.0454300687919157</v>
      </c>
      <c r="E28" s="32" t="n">
        <f aca="false">'Low scenario'!BO26</f>
        <v>-0.0628440802310531</v>
      </c>
      <c r="F28" s="32" t="n">
        <f aca="false">'High scenario'!AL26</f>
        <v>-0.0318415444905397</v>
      </c>
      <c r="G28" s="32" t="n">
        <f aca="false">'High scenario'!BO26</f>
        <v>-0.0483987245766518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-0.0315214056806522</v>
      </c>
      <c r="C29" s="69" t="n">
        <f aca="false">'Central scenario'!BO27</f>
        <v>-0.0475374360724377</v>
      </c>
      <c r="D29" s="32" t="n">
        <f aca="false">'Low scenario'!AL27</f>
        <v>-0.0440869341131373</v>
      </c>
      <c r="E29" s="32" t="n">
        <f aca="false">'Low scenario'!BO27</f>
        <v>-0.0626945984209998</v>
      </c>
      <c r="F29" s="32" t="n">
        <f aca="false">'High scenario'!AL27</f>
        <v>-0.0300550381921614</v>
      </c>
      <c r="G29" s="32" t="n">
        <f aca="false">'High scenario'!BO27</f>
        <v>-0.0473206690827675</v>
      </c>
      <c r="I29" s="32" t="n">
        <f aca="false">C31-E31</f>
        <v>0.0127132289036138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-0.0312322923312226</v>
      </c>
      <c r="C30" s="69" t="n">
        <f aca="false">'Central scenario'!BO28</f>
        <v>-0.0482979027846035</v>
      </c>
      <c r="D30" s="32" t="n">
        <f aca="false">'Low scenario'!AL28</f>
        <v>-0.0417877163840477</v>
      </c>
      <c r="E30" s="32" t="n">
        <f aca="false">'Low scenario'!BO28</f>
        <v>-0.0613647998058854</v>
      </c>
      <c r="F30" s="32" t="n">
        <f aca="false">'High scenario'!AL28</f>
        <v>-0.030010532802498</v>
      </c>
      <c r="G30" s="32" t="n">
        <f aca="false">'High scenario'!BO28</f>
        <v>-0.0480494136176664</v>
      </c>
      <c r="I30" s="32" t="n">
        <f aca="false">C31-G31</f>
        <v>6.10919478096217E-005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-0.0306588724979763</v>
      </c>
      <c r="C31" s="69" t="n">
        <f aca="false">'Central scenario'!BO29</f>
        <v>-0.0483562186154138</v>
      </c>
      <c r="D31" s="32" t="n">
        <f aca="false">'Low scenario'!AL29</f>
        <v>-0.0404637265337599</v>
      </c>
      <c r="E31" s="32" t="n">
        <f aca="false">'Low scenario'!BO29</f>
        <v>-0.0610694475190276</v>
      </c>
      <c r="F31" s="32" t="n">
        <f aca="false">'High scenario'!AL29</f>
        <v>-0.0295152922574962</v>
      </c>
      <c r="G31" s="32" t="n">
        <f aca="false">'High scenario'!BO29</f>
        <v>-0.0484173105632234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722656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-0.0328930718673194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-0.0327968849329026</v>
      </c>
      <c r="D26" s="100" t="n">
        <f aca="false">'Central scenario'!BO5</f>
        <v>-0.0328368529053519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-0.0365372181621095</v>
      </c>
      <c r="D27" s="100" t="n">
        <f aca="false">'Central scenario'!BO6</f>
        <v>-0.0370800402140634</v>
      </c>
      <c r="E27" s="102" t="n">
        <f aca="false">'Low scenario'!AL6</f>
        <v>-0.0365372181621095</v>
      </c>
      <c r="F27" s="102" t="n">
        <f aca="false">'Low scenario'!BO6</f>
        <v>-0.0370800402140634</v>
      </c>
      <c r="G27" s="102" t="n">
        <f aca="false">'High scenario'!AL6</f>
        <v>-0.0365372181621095</v>
      </c>
      <c r="H27" s="102" t="n">
        <f aca="false">'High scenario'!BO6</f>
        <v>-0.0370800402140634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-0.0368373483724276</v>
      </c>
      <c r="D28" s="100" t="n">
        <f aca="false">'Central scenario'!BO7</f>
        <v>-0.0377885224575695</v>
      </c>
      <c r="E28" s="102" t="n">
        <f aca="false">'Low scenario'!AL7</f>
        <v>-0.0368373483724276</v>
      </c>
      <c r="F28" s="102" t="n">
        <f aca="false">'Low scenario'!BO7</f>
        <v>-0.0377885224575695</v>
      </c>
      <c r="G28" s="102" t="n">
        <f aca="false">'High scenario'!AL7</f>
        <v>-0.0368373483724276</v>
      </c>
      <c r="H28" s="102" t="n">
        <f aca="false">'High scenario'!BO7</f>
        <v>-0.0377885224575695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-0.0379046896237167</v>
      </c>
      <c r="D29" s="100" t="n">
        <f aca="false">'Central scenario'!BO8</f>
        <v>-0.0387698546571102</v>
      </c>
      <c r="E29" s="102" t="n">
        <f aca="false">'Low scenario'!AL8</f>
        <v>-0.0378595109211102</v>
      </c>
      <c r="F29" s="102" t="n">
        <f aca="false">'Low scenario'!BO8</f>
        <v>-0.0387246759545038</v>
      </c>
      <c r="G29" s="102" t="n">
        <f aca="false">'High scenario'!AL8</f>
        <v>-0.0378593662635754</v>
      </c>
      <c r="H29" s="102" t="n">
        <f aca="false">'High scenario'!BO8</f>
        <v>-0.038724531296969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-0.0476510203923441</v>
      </c>
      <c r="D30" s="100" t="n">
        <f aca="false">'Central scenario'!BO9</f>
        <v>-0.0490187319455544</v>
      </c>
      <c r="E30" s="102" t="n">
        <f aca="false">'Low scenario'!AL9</f>
        <v>-0.0466026987213428</v>
      </c>
      <c r="F30" s="102" t="n">
        <f aca="false">'Low scenario'!BO9</f>
        <v>-0.0479727542943235</v>
      </c>
      <c r="G30" s="102" t="n">
        <f aca="false">'High scenario'!AL9</f>
        <v>-0.0472709302147546</v>
      </c>
      <c r="H30" s="102" t="n">
        <f aca="false">'High scenario'!BO9</f>
        <v>-0.048652765156163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-0.0388111154447184</v>
      </c>
      <c r="D31" s="100" t="n">
        <f aca="false">'Central scenario'!BO10</f>
        <v>-0.0404828088374346</v>
      </c>
      <c r="E31" s="102" t="n">
        <f aca="false">'Low scenario'!AL10</f>
        <v>-0.0387349343367938</v>
      </c>
      <c r="F31" s="102" t="n">
        <f aca="false">'Low scenario'!BO10</f>
        <v>-0.0404516659945296</v>
      </c>
      <c r="G31" s="102" t="n">
        <f aca="false">'High scenario'!AL10</f>
        <v>-0.041158749250122</v>
      </c>
      <c r="H31" s="102" t="n">
        <f aca="false">'High scenario'!BO10</f>
        <v>-0.0429686183523768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-0.0420932944348418</v>
      </c>
      <c r="D32" s="100" t="n">
        <f aca="false">'Central scenario'!BO11</f>
        <v>-0.0441847068687688</v>
      </c>
      <c r="E32" s="102" t="n">
        <f aca="false">'Low scenario'!AL11</f>
        <v>-0.0404848002224667</v>
      </c>
      <c r="F32" s="102" t="n">
        <f aca="false">'Low scenario'!BO11</f>
        <v>-0.0425841092450243</v>
      </c>
      <c r="G32" s="102" t="n">
        <f aca="false">'High scenario'!AL11</f>
        <v>-0.0435837879042868</v>
      </c>
      <c r="H32" s="102" t="n">
        <f aca="false">'High scenario'!BO11</f>
        <v>-0.0458644698875308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-0.043173590062452</v>
      </c>
      <c r="D33" s="100" t="n">
        <f aca="false">'Central scenario'!BO12</f>
        <v>-0.0455989345429814</v>
      </c>
      <c r="E33" s="102" t="n">
        <f aca="false">'Low scenario'!AL12</f>
        <v>-0.0431069217090009</v>
      </c>
      <c r="F33" s="102" t="n">
        <f aca="false">'Low scenario'!BO12</f>
        <v>-0.0455902908684637</v>
      </c>
      <c r="G33" s="102" t="n">
        <f aca="false">'High scenario'!AL12</f>
        <v>-0.0441188746872703</v>
      </c>
      <c r="H33" s="102" t="n">
        <f aca="false">'High scenario'!BO12</f>
        <v>-0.0468049526801905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-0.0440962076521535</v>
      </c>
      <c r="D34" s="103" t="n">
        <f aca="false">'Central scenario'!BO13</f>
        <v>-0.0469183270130511</v>
      </c>
      <c r="E34" s="102" t="n">
        <f aca="false">'Low scenario'!AL13</f>
        <v>-0.047842862752998</v>
      </c>
      <c r="F34" s="102" t="n">
        <f aca="false">'Low scenario'!BO13</f>
        <v>-0.050811575316276</v>
      </c>
      <c r="G34" s="102" t="n">
        <f aca="false">'High scenario'!AL13</f>
        <v>-0.0474154867115287</v>
      </c>
      <c r="H34" s="102" t="n">
        <f aca="false">'High scenario'!BO13</f>
        <v>-0.0506137199792847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-0.0441882211493259</v>
      </c>
      <c r="D35" s="104" t="n">
        <f aca="false">'Central scenario'!BO14</f>
        <v>-0.0480866179370237</v>
      </c>
      <c r="E35" s="102" t="n">
        <f aca="false">'Low scenario'!AL14</f>
        <v>-0.0523705394676988</v>
      </c>
      <c r="F35" s="102" t="n">
        <f aca="false">'Low scenario'!BO14</f>
        <v>-0.0566366077005228</v>
      </c>
      <c r="G35" s="102" t="n">
        <f aca="false">'High scenario'!AL14</f>
        <v>-0.0502980418309142</v>
      </c>
      <c r="H35" s="102" t="n">
        <f aca="false">'High scenario'!BO14</f>
        <v>-0.0546284452484344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-0.0478094725012404</v>
      </c>
      <c r="D36" s="105" t="n">
        <f aca="false">'Central scenario'!BO15</f>
        <v>-0.0532809652770659</v>
      </c>
      <c r="E36" s="102" t="n">
        <f aca="false">'Low scenario'!AL15</f>
        <v>-0.0558875822372091</v>
      </c>
      <c r="F36" s="102" t="n">
        <f aca="false">'Low scenario'!BO15</f>
        <v>-0.0617724411342724</v>
      </c>
      <c r="G36" s="102" t="n">
        <f aca="false">'High scenario'!AL15</f>
        <v>-0.0537643994333488</v>
      </c>
      <c r="H36" s="102" t="n">
        <f aca="false">'High scenario'!BO15</f>
        <v>-0.0596274198357355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-0.0482673178321143</v>
      </c>
      <c r="D37" s="105" t="n">
        <f aca="false">'Central scenario'!BO16</f>
        <v>-0.0548113557778211</v>
      </c>
      <c r="E37" s="102" t="n">
        <f aca="false">'Low scenario'!AL16</f>
        <v>-0.0564174706912356</v>
      </c>
      <c r="F37" s="102" t="n">
        <f aca="false">'Low scenario'!BO16</f>
        <v>-0.0634303715300083</v>
      </c>
      <c r="G37" s="102" t="n">
        <f aca="false">'High scenario'!AL16</f>
        <v>-0.0526668864313965</v>
      </c>
      <c r="H37" s="102" t="n">
        <f aca="false">'High scenario'!BO16</f>
        <v>-0.0596960393989415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-0.0458180635139436</v>
      </c>
      <c r="D38" s="105" t="n">
        <f aca="false">'Central scenario'!BO17</f>
        <v>-0.0534736480252943</v>
      </c>
      <c r="E38" s="102" t="n">
        <f aca="false">'Low scenario'!AL17</f>
        <v>-0.0559456492451788</v>
      </c>
      <c r="F38" s="102" t="n">
        <f aca="false">'Low scenario'!BO17</f>
        <v>-0.0642053276019761</v>
      </c>
      <c r="G38" s="102" t="n">
        <f aca="false">'High scenario'!AL17</f>
        <v>-0.0508445876185172</v>
      </c>
      <c r="H38" s="102" t="n">
        <f aca="false">'High scenario'!BO17</f>
        <v>-0.0590994403796736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-0.0437536865120895</v>
      </c>
      <c r="D39" s="104" t="n">
        <f aca="false">'Central scenario'!BO18</f>
        <v>-0.0523736166200295</v>
      </c>
      <c r="E39" s="102" t="n">
        <f aca="false">'Low scenario'!AL18</f>
        <v>-0.0551533324078059</v>
      </c>
      <c r="F39" s="102" t="n">
        <f aca="false">'Low scenario'!BO18</f>
        <v>-0.0644949701322272</v>
      </c>
      <c r="G39" s="102" t="n">
        <f aca="false">'High scenario'!AL18</f>
        <v>-0.0487431684536897</v>
      </c>
      <c r="H39" s="102" t="n">
        <f aca="false">'High scenario'!BO18</f>
        <v>-0.058071723967982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-0.0430520872864722</v>
      </c>
      <c r="D40" s="105" t="n">
        <f aca="false">'Central scenario'!BO19</f>
        <v>-0.0526657102798137</v>
      </c>
      <c r="E40" s="102" t="n">
        <f aca="false">'Low scenario'!AL19</f>
        <v>-0.0543770207525127</v>
      </c>
      <c r="F40" s="102" t="n">
        <f aca="false">'Low scenario'!BO19</f>
        <v>-0.064532350795657</v>
      </c>
      <c r="G40" s="102" t="n">
        <f aca="false">'High scenario'!AL19</f>
        <v>-0.0465084762593434</v>
      </c>
      <c r="H40" s="102" t="n">
        <f aca="false">'High scenario'!BO19</f>
        <v>-0.0566283419915528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-0.0420361416440028</v>
      </c>
      <c r="D41" s="105" t="n">
        <f aca="false">'Central scenario'!BO20</f>
        <v>-0.0525569568801999</v>
      </c>
      <c r="E41" s="102" t="n">
        <f aca="false">'Low scenario'!AL20</f>
        <v>-0.0538173949292461</v>
      </c>
      <c r="F41" s="102" t="n">
        <f aca="false">'Low scenario'!BO20</f>
        <v>-0.0649792018413913</v>
      </c>
      <c r="G41" s="102" t="n">
        <f aca="false">'High scenario'!AL20</f>
        <v>-0.0441314323226892</v>
      </c>
      <c r="H41" s="102" t="n">
        <f aca="false">'High scenario'!BO20</f>
        <v>-0.0550686011625623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-0.040926772339054</v>
      </c>
      <c r="D42" s="105" t="n">
        <f aca="false">'Central scenario'!BO21</f>
        <v>-0.0524513522862475</v>
      </c>
      <c r="E42" s="102" t="n">
        <f aca="false">'Low scenario'!AL21</f>
        <v>-0.0520173137213144</v>
      </c>
      <c r="F42" s="102" t="n">
        <f aca="false">'Low scenario'!BO21</f>
        <v>-0.0643307422258669</v>
      </c>
      <c r="G42" s="102" t="n">
        <f aca="false">'High scenario'!AL21</f>
        <v>-0.0424736821809915</v>
      </c>
      <c r="H42" s="102" t="n">
        <f aca="false">'High scenario'!BO21</f>
        <v>-0.0547228599110078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-0.038989018406873</v>
      </c>
      <c r="D43" s="104" t="n">
        <f aca="false">'Central scenario'!BO22</f>
        <v>-0.0513203445744504</v>
      </c>
      <c r="E43" s="102" t="n">
        <f aca="false">'Low scenario'!AL22</f>
        <v>-0.0505394171616556</v>
      </c>
      <c r="F43" s="102" t="n">
        <f aca="false">'Low scenario'!BO22</f>
        <v>-0.0642024715190877</v>
      </c>
      <c r="G43" s="102" t="n">
        <f aca="false">'High scenario'!AL22</f>
        <v>-0.0406899159879417</v>
      </c>
      <c r="H43" s="102" t="n">
        <f aca="false">'High scenario'!BO22</f>
        <v>-0.0539335606226588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-0.038114726959576</v>
      </c>
      <c r="D44" s="105" t="n">
        <f aca="false">'Central scenario'!BO23</f>
        <v>-0.051155255186211</v>
      </c>
      <c r="E44" s="102" t="n">
        <f aca="false">'Low scenario'!AL23</f>
        <v>-0.0486131627567446</v>
      </c>
      <c r="F44" s="102" t="n">
        <f aca="false">'Low scenario'!BO23</f>
        <v>-0.0630225726619548</v>
      </c>
      <c r="G44" s="102" t="n">
        <f aca="false">'High scenario'!AL23</f>
        <v>-0.0382334678999651</v>
      </c>
      <c r="H44" s="102" t="n">
        <f aca="false">'High scenario'!BO23</f>
        <v>-0.051999730598216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-0.0365236277538689</v>
      </c>
      <c r="D45" s="105" t="n">
        <f aca="false">'Central scenario'!BO24</f>
        <v>-0.0503145045663168</v>
      </c>
      <c r="E45" s="102" t="n">
        <f aca="false">'Low scenario'!AL24</f>
        <v>-0.0473527401149432</v>
      </c>
      <c r="F45" s="102" t="n">
        <f aca="false">'Low scenario'!BO24</f>
        <v>-0.0626904545429776</v>
      </c>
      <c r="G45" s="102" t="n">
        <f aca="false">'High scenario'!AL24</f>
        <v>-0.0363905068027143</v>
      </c>
      <c r="H45" s="102" t="n">
        <f aca="false">'High scenario'!BO24</f>
        <v>-0.0510704076085465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-0.0345160383131837</v>
      </c>
      <c r="D46" s="105" t="n">
        <f aca="false">'Central scenario'!BO25</f>
        <v>-0.0488513479468895</v>
      </c>
      <c r="E46" s="102" t="n">
        <f aca="false">'Low scenario'!AL25</f>
        <v>-0.0469864692850644</v>
      </c>
      <c r="F46" s="102" t="n">
        <f aca="false">'Low scenario'!BO25</f>
        <v>-0.0633596090936978</v>
      </c>
      <c r="G46" s="102" t="n">
        <f aca="false">'High scenario'!AL25</f>
        <v>-0.0338486253895352</v>
      </c>
      <c r="H46" s="102" t="n">
        <f aca="false">'High scenario'!BO25</f>
        <v>-0.0493837847885355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-0.0332393470117973</v>
      </c>
      <c r="D47" s="104" t="n">
        <f aca="false">'Central scenario'!BO26</f>
        <v>-0.0485153252294163</v>
      </c>
      <c r="E47" s="102" t="n">
        <f aca="false">'Low scenario'!AL26</f>
        <v>-0.0454300687919157</v>
      </c>
      <c r="F47" s="102" t="n">
        <f aca="false">'Low scenario'!BO26</f>
        <v>-0.0628440802310531</v>
      </c>
      <c r="G47" s="102" t="n">
        <f aca="false">'High scenario'!AL26</f>
        <v>-0.0318415444905397</v>
      </c>
      <c r="H47" s="102" t="n">
        <f aca="false">'High scenario'!BO26</f>
        <v>-0.0483987245766518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-0.0315214056806522</v>
      </c>
      <c r="D48" s="105" t="n">
        <f aca="false">'Central scenario'!BO27</f>
        <v>-0.0475374360724377</v>
      </c>
      <c r="E48" s="102" t="n">
        <f aca="false">'Low scenario'!AL27</f>
        <v>-0.0440869341131373</v>
      </c>
      <c r="F48" s="102" t="n">
        <f aca="false">'Low scenario'!BO27</f>
        <v>-0.0626945984209998</v>
      </c>
      <c r="G48" s="102" t="n">
        <f aca="false">'High scenario'!AL27</f>
        <v>-0.0300550381921614</v>
      </c>
      <c r="H48" s="102" t="n">
        <f aca="false">'High scenario'!BO27</f>
        <v>-0.0473206690827675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-0.0312322923312226</v>
      </c>
      <c r="D49" s="105" t="n">
        <f aca="false">'Central scenario'!BO28</f>
        <v>-0.0482979027846035</v>
      </c>
      <c r="E49" s="102" t="n">
        <f aca="false">'Low scenario'!AL28</f>
        <v>-0.0417877163840477</v>
      </c>
      <c r="F49" s="102" t="n">
        <f aca="false">'Low scenario'!BO28</f>
        <v>-0.0613647998058854</v>
      </c>
      <c r="G49" s="102" t="n">
        <f aca="false">'High scenario'!AL28</f>
        <v>-0.030010532802498</v>
      </c>
      <c r="H49" s="102" t="n">
        <f aca="false">'High scenario'!BO28</f>
        <v>-0.0480494136176664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-0.0306588724979763</v>
      </c>
      <c r="D50" s="105" t="n">
        <f aca="false">'Central scenario'!BO29</f>
        <v>-0.0483562186154138</v>
      </c>
      <c r="E50" s="102" t="n">
        <f aca="false">'Low scenario'!AL29</f>
        <v>-0.0404637265337599</v>
      </c>
      <c r="F50" s="102" t="n">
        <f aca="false">'Low scenario'!BO29</f>
        <v>-0.0610694475190276</v>
      </c>
      <c r="G50" s="102" t="n">
        <f aca="false">'High scenario'!AL29</f>
        <v>-0.0295152922574962</v>
      </c>
      <c r="H50" s="102" t="n">
        <f aca="false">'High scenario'!BO29</f>
        <v>-0.0484173105632234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2020-11-12T00:00:41Z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